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ils\Google Drive\Work\Manuscripts\6 - Grass EE Meta\"/>
    </mc:Choice>
  </mc:AlternateContent>
  <xr:revisionPtr revIDLastSave="0" documentId="8_{E11759E0-C8E3-4BE3-A343-DA5E29D1F7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hragSpartina" sheetId="1" r:id="rId1"/>
    <sheet name="Papers analyzed" sheetId="2" r:id="rId2"/>
    <sheet name="Grasses" sheetId="4" r:id="rId3"/>
    <sheet name="Removed PhragSpartina" sheetId="5" r:id="rId4"/>
    <sheet name="Removed" sheetId="7" r:id="rId5"/>
  </sheets>
  <definedNames>
    <definedName name="_xlnm._FilterDatabase" localSheetId="0" hidden="1">PhragSpartina!$A$1:$BE$1688</definedName>
    <definedName name="Z_264D030A_EEB2_4B0D_8871_CFA5B8F9E7D3_.wvu.FilterData" localSheetId="0" hidden="1">PhragSpartina!$A$1:$BE$1688</definedName>
    <definedName name="Z_6E916FDD_6145_4990_A612_B4344CFDCE69_.wvu.FilterData" localSheetId="0" hidden="1">PhragSpartina!$A$1:$BE$1674</definedName>
    <definedName name="Z_D187D2C5_9251_4836_8303_50B705FB06E2_.wvu.FilterData" localSheetId="0" hidden="1">PhragSpartina!$A$1:$BE$1674</definedName>
  </definedNames>
  <calcPr calcId="191029"/>
  <customWorkbookViews>
    <customWorkbookView name="Filter 1" guid="{6E916FDD-6145-4990-A612-B4344CFDCE69}" maximized="1" windowWidth="0" windowHeight="0" activeSheetId="0"/>
    <customWorkbookView name="Filter 3" guid="{264D030A-EEB2-4B0D-8871-CFA5B8F9E7D3}" maximized="1" windowWidth="0" windowHeight="0" activeSheetId="0"/>
    <customWorkbookView name="Filter 2" guid="{D187D2C5-9251-4836-8303-50B705FB06E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608" i="1" l="1"/>
  <c r="BB1608" i="1"/>
  <c r="BC1607" i="1"/>
  <c r="BB1607" i="1"/>
  <c r="BC1606" i="1"/>
  <c r="BB1606" i="1"/>
  <c r="BC1605" i="1"/>
  <c r="BB1605" i="1"/>
  <c r="BC1604" i="1"/>
  <c r="BB1604" i="1"/>
  <c r="BC1603" i="1"/>
  <c r="BB1603" i="1"/>
  <c r="BC1602" i="1"/>
  <c r="BB1602" i="1"/>
  <c r="BC1601" i="1"/>
  <c r="BB1601" i="1"/>
  <c r="BC1600" i="1"/>
  <c r="BB1600" i="1"/>
  <c r="BC1599" i="1"/>
  <c r="BB1599" i="1"/>
  <c r="BC1598" i="1"/>
  <c r="BB1598" i="1"/>
  <c r="BC1597" i="1"/>
  <c r="BB1597" i="1"/>
  <c r="BC1596" i="1"/>
  <c r="BB1596" i="1"/>
  <c r="BC1595" i="1"/>
  <c r="BB1595" i="1"/>
  <c r="BC1594" i="1"/>
  <c r="BB1594" i="1"/>
  <c r="BC1593" i="1"/>
  <c r="BB1593" i="1"/>
  <c r="BC1592" i="1"/>
  <c r="BB1592" i="1"/>
  <c r="BC1591" i="1"/>
  <c r="BB1591" i="1"/>
  <c r="BC1590" i="1"/>
  <c r="BB1590" i="1"/>
  <c r="BC1589" i="1"/>
  <c r="BB1589" i="1"/>
  <c r="BC1588" i="1"/>
  <c r="BB1588" i="1"/>
  <c r="BC1587" i="1"/>
  <c r="BB1587" i="1"/>
  <c r="BC1586" i="1"/>
  <c r="BB1586" i="1"/>
  <c r="BC1585" i="1"/>
  <c r="BB1585" i="1"/>
  <c r="BC1584" i="1"/>
  <c r="BB1584" i="1"/>
  <c r="BC1583" i="1"/>
  <c r="BB1583" i="1"/>
  <c r="BC1582" i="1"/>
  <c r="BB1582" i="1"/>
  <c r="BC1581" i="1"/>
  <c r="BB1581" i="1"/>
  <c r="AC1581" i="1"/>
  <c r="X1581" i="1"/>
  <c r="BC1580" i="1"/>
  <c r="BB1580" i="1"/>
  <c r="AC1580" i="1"/>
  <c r="X1580" i="1"/>
  <c r="BC1579" i="1"/>
  <c r="BB1579" i="1"/>
  <c r="AC1579" i="1"/>
  <c r="X1579" i="1"/>
  <c r="BC1578" i="1"/>
  <c r="BB1578" i="1"/>
  <c r="AC1578" i="1"/>
  <c r="X1578" i="1"/>
  <c r="BC1577" i="1"/>
  <c r="BB1577" i="1"/>
  <c r="AC1577" i="1"/>
  <c r="X1577" i="1"/>
  <c r="BC1576" i="1"/>
  <c r="BB1576" i="1"/>
  <c r="AC1576" i="1"/>
  <c r="X1576" i="1"/>
  <c r="BC1575" i="1"/>
  <c r="BB1575" i="1"/>
  <c r="AC1575" i="1"/>
  <c r="X1575" i="1"/>
  <c r="BC1574" i="1"/>
  <c r="BB1574" i="1"/>
  <c r="AC1574" i="1"/>
  <c r="X1574" i="1"/>
  <c r="BC1573" i="1"/>
  <c r="BB1573" i="1"/>
  <c r="AC1573" i="1"/>
  <c r="X1573" i="1"/>
  <c r="BC1572" i="1"/>
  <c r="BB1572" i="1"/>
  <c r="AC1572" i="1"/>
  <c r="X1572" i="1"/>
  <c r="BC1571" i="1"/>
  <c r="BB1571" i="1"/>
  <c r="AC1571" i="1"/>
  <c r="X1571" i="1"/>
  <c r="BC1570" i="1"/>
  <c r="BB1570" i="1"/>
  <c r="AC1570" i="1"/>
  <c r="X1570" i="1"/>
  <c r="BC1569" i="1"/>
  <c r="BB1569" i="1"/>
  <c r="AC1569" i="1"/>
  <c r="X1569" i="1"/>
  <c r="BC1568" i="1"/>
  <c r="BB1568" i="1"/>
  <c r="AC1568" i="1"/>
  <c r="X1568" i="1"/>
  <c r="BC1567" i="1"/>
  <c r="BB1567" i="1"/>
  <c r="AC1567" i="1"/>
  <c r="X1567" i="1"/>
  <c r="BC1566" i="1"/>
  <c r="BB1566" i="1"/>
  <c r="AC1566" i="1"/>
  <c r="X1566" i="1"/>
  <c r="BC1565" i="1"/>
  <c r="BB1565" i="1"/>
  <c r="AC1565" i="1"/>
  <c r="X1565" i="1"/>
  <c r="BC1564" i="1"/>
  <c r="BB1564" i="1"/>
  <c r="AC1564" i="1"/>
  <c r="X1564" i="1"/>
  <c r="BC1563" i="1"/>
  <c r="BB1563" i="1"/>
  <c r="AC1563" i="1"/>
  <c r="X1563" i="1"/>
  <c r="BC1562" i="1"/>
  <c r="BB1562" i="1"/>
  <c r="AC1562" i="1"/>
  <c r="X1562" i="1"/>
  <c r="BC1561" i="1"/>
  <c r="BB1561" i="1"/>
  <c r="AC1561" i="1"/>
  <c r="X1561" i="1"/>
  <c r="BC1560" i="1"/>
  <c r="BB1560" i="1"/>
  <c r="AC1560" i="1"/>
  <c r="X1560" i="1"/>
  <c r="AC1559" i="1"/>
  <c r="X1559" i="1"/>
  <c r="AC1558" i="1"/>
  <c r="X1558" i="1"/>
  <c r="AC1557" i="1"/>
  <c r="X1557" i="1"/>
  <c r="AC1556" i="1"/>
  <c r="X1556" i="1"/>
  <c r="AC1555" i="1"/>
  <c r="X1555" i="1"/>
  <c r="AC1554" i="1"/>
  <c r="X1554" i="1"/>
  <c r="AC1553" i="1"/>
  <c r="X1553" i="1"/>
  <c r="AC1552" i="1"/>
  <c r="X1552" i="1"/>
  <c r="AC1551" i="1"/>
  <c r="X1551" i="1"/>
  <c r="AC1550" i="1"/>
  <c r="X1550" i="1"/>
  <c r="AC1549" i="1"/>
  <c r="X1549" i="1"/>
  <c r="AC1548" i="1"/>
  <c r="X1548" i="1"/>
  <c r="AC1547" i="1"/>
  <c r="X1547" i="1"/>
  <c r="AC1546" i="1"/>
  <c r="X1546" i="1"/>
  <c r="AC1545" i="1"/>
  <c r="X1545" i="1"/>
  <c r="AC1544" i="1"/>
  <c r="X1544" i="1"/>
  <c r="AC1543" i="1"/>
  <c r="X1543" i="1"/>
  <c r="AC1542" i="1"/>
  <c r="X1542" i="1"/>
  <c r="AC1541" i="1"/>
  <c r="X1541" i="1"/>
  <c r="AC1540" i="1"/>
  <c r="X1540" i="1"/>
  <c r="X1539" i="1"/>
  <c r="X1538" i="1"/>
  <c r="X1537" i="1"/>
  <c r="AC1536" i="1"/>
  <c r="BC1535" i="1"/>
  <c r="BB1535" i="1"/>
  <c r="AC1535" i="1"/>
  <c r="X1535" i="1"/>
  <c r="BC1534" i="1"/>
  <c r="BB1534" i="1"/>
  <c r="AC1534" i="1"/>
  <c r="X1534" i="1"/>
  <c r="BC1533" i="1"/>
  <c r="BB1533" i="1"/>
  <c r="AC1533" i="1"/>
  <c r="X1533" i="1"/>
  <c r="X1532" i="1"/>
  <c r="X1531" i="1"/>
  <c r="X1530" i="1"/>
  <c r="AC1529" i="1"/>
  <c r="BC1520" i="1"/>
  <c r="BB1520" i="1"/>
  <c r="AC1520" i="1"/>
  <c r="X1520" i="1"/>
  <c r="BC1519" i="1"/>
  <c r="BB1519" i="1"/>
  <c r="AC1519" i="1"/>
  <c r="X1519" i="1"/>
  <c r="BC1518" i="1"/>
  <c r="BB1518" i="1"/>
  <c r="AC1518" i="1"/>
  <c r="X1518" i="1"/>
  <c r="BC1517" i="1"/>
  <c r="BB1517" i="1"/>
  <c r="AC1517" i="1"/>
  <c r="X1517" i="1"/>
  <c r="BC1516" i="1"/>
  <c r="BB1516" i="1"/>
  <c r="AC1516" i="1"/>
  <c r="X1516" i="1"/>
  <c r="BC1515" i="1"/>
  <c r="BB1515" i="1"/>
  <c r="AC1515" i="1"/>
  <c r="X1515" i="1"/>
  <c r="BC1514" i="1"/>
  <c r="BB1514" i="1"/>
  <c r="AC1514" i="1"/>
  <c r="X1514" i="1"/>
  <c r="BC1513" i="1"/>
  <c r="BB1513" i="1"/>
  <c r="AC1513" i="1"/>
  <c r="X1513" i="1"/>
  <c r="BC1512" i="1"/>
  <c r="BB1512" i="1"/>
  <c r="AC1512" i="1"/>
  <c r="X1512" i="1"/>
  <c r="BC1511" i="1"/>
  <c r="BB1511" i="1"/>
  <c r="AC1511" i="1"/>
  <c r="X1511" i="1"/>
  <c r="BC1510" i="1"/>
  <c r="BB1510" i="1"/>
  <c r="AC1510" i="1"/>
  <c r="X1510" i="1"/>
  <c r="BC1509" i="1"/>
  <c r="BB1509" i="1"/>
  <c r="AC1509" i="1"/>
  <c r="X1509" i="1"/>
  <c r="BC1508" i="1"/>
  <c r="BB1508" i="1"/>
  <c r="AC1508" i="1"/>
  <c r="X1508" i="1"/>
  <c r="BC1507" i="1"/>
  <c r="BB1507" i="1"/>
  <c r="AC1507" i="1"/>
  <c r="X1507" i="1"/>
  <c r="BC1506" i="1"/>
  <c r="BB1506" i="1"/>
  <c r="AC1506" i="1"/>
  <c r="X1506" i="1"/>
  <c r="BC1505" i="1"/>
  <c r="BB1505" i="1"/>
  <c r="AC1505" i="1"/>
  <c r="X1505" i="1"/>
  <c r="BC1504" i="1"/>
  <c r="BB1504" i="1"/>
  <c r="AC1504" i="1"/>
  <c r="X1504" i="1"/>
  <c r="BC1503" i="1"/>
  <c r="BB1503" i="1"/>
  <c r="AC1503" i="1"/>
  <c r="X1503" i="1"/>
  <c r="BC1502" i="1"/>
  <c r="BB1502" i="1"/>
  <c r="AC1502" i="1"/>
  <c r="X1502" i="1"/>
  <c r="BC1501" i="1"/>
  <c r="BB1501" i="1"/>
  <c r="AC1501" i="1"/>
  <c r="X1501" i="1"/>
  <c r="BC1500" i="1"/>
  <c r="BB1500" i="1"/>
  <c r="AC1500" i="1"/>
  <c r="X1500" i="1"/>
  <c r="BC1499" i="1"/>
  <c r="BB1499" i="1"/>
  <c r="AC1499" i="1"/>
  <c r="X1499" i="1"/>
  <c r="BC1498" i="1"/>
  <c r="BB1498" i="1"/>
  <c r="AC1498" i="1"/>
  <c r="X1498" i="1"/>
  <c r="BC1497" i="1"/>
  <c r="BB1497" i="1"/>
  <c r="AC1497" i="1"/>
  <c r="X1497" i="1"/>
  <c r="BC1496" i="1"/>
  <c r="BB1496" i="1"/>
  <c r="AC1496" i="1"/>
  <c r="X1496" i="1"/>
  <c r="BC1495" i="1"/>
  <c r="BB1495" i="1"/>
  <c r="AC1495" i="1"/>
  <c r="X1495" i="1"/>
  <c r="BC1494" i="1"/>
  <c r="BB1494" i="1"/>
  <c r="AC1494" i="1"/>
  <c r="X1494" i="1"/>
  <c r="BC1493" i="1"/>
  <c r="BB1493" i="1"/>
  <c r="AC1493" i="1"/>
  <c r="X1493" i="1"/>
  <c r="BC1492" i="1"/>
  <c r="BB1492" i="1"/>
  <c r="AC1492" i="1"/>
  <c r="X1492" i="1"/>
  <c r="BC1491" i="1"/>
  <c r="BB1491" i="1"/>
  <c r="AC1491" i="1"/>
  <c r="X1491" i="1"/>
  <c r="AC1490" i="1"/>
  <c r="X1490" i="1"/>
  <c r="AC1489" i="1"/>
  <c r="X1489" i="1"/>
  <c r="X1488" i="1"/>
  <c r="X1487" i="1"/>
  <c r="X1486" i="1"/>
  <c r="AC1485" i="1"/>
  <c r="BC1484" i="1"/>
  <c r="BB1484" i="1"/>
  <c r="X1484" i="1"/>
  <c r="BC1483" i="1"/>
  <c r="BB1483" i="1"/>
  <c r="X1483" i="1"/>
  <c r="BC1482" i="1"/>
  <c r="BB1482" i="1"/>
  <c r="X1482" i="1"/>
  <c r="BC1481" i="1"/>
  <c r="BB1481" i="1"/>
  <c r="X1481" i="1"/>
  <c r="BC1480" i="1"/>
  <c r="BB1480" i="1"/>
  <c r="X1480" i="1"/>
  <c r="BC1479" i="1"/>
  <c r="BB1479" i="1"/>
  <c r="X1479" i="1"/>
  <c r="BC1478" i="1"/>
  <c r="BB1478" i="1"/>
  <c r="X1478" i="1"/>
  <c r="BC1477" i="1"/>
  <c r="BB1477" i="1"/>
  <c r="X1477" i="1"/>
  <c r="BC1476" i="1"/>
  <c r="BB1476" i="1"/>
  <c r="X1476" i="1"/>
  <c r="BC1475" i="1"/>
  <c r="BB1475" i="1"/>
  <c r="X1475" i="1"/>
  <c r="BC1474" i="1"/>
  <c r="BB1474" i="1"/>
  <c r="X1474" i="1"/>
  <c r="BC1473" i="1"/>
  <c r="BB1473" i="1"/>
  <c r="X1473" i="1"/>
  <c r="BC1472" i="1"/>
  <c r="BB1472" i="1"/>
  <c r="X1472" i="1"/>
  <c r="BC1471" i="1"/>
  <c r="BB1471" i="1"/>
  <c r="X1471" i="1"/>
  <c r="BC1470" i="1"/>
  <c r="BB1470" i="1"/>
  <c r="X1470" i="1"/>
  <c r="BC1469" i="1"/>
  <c r="BB1469" i="1"/>
  <c r="X1469" i="1"/>
  <c r="BC1468" i="1"/>
  <c r="BB1468" i="1"/>
  <c r="X1468" i="1"/>
  <c r="BC1467" i="1"/>
  <c r="BB1467" i="1"/>
  <c r="X1467" i="1"/>
  <c r="BC1466" i="1"/>
  <c r="BB1466" i="1"/>
  <c r="X1466" i="1"/>
  <c r="BC1465" i="1"/>
  <c r="BB1465" i="1"/>
  <c r="X1465" i="1"/>
  <c r="BC1464" i="1"/>
  <c r="BB1464" i="1"/>
  <c r="X1464" i="1"/>
  <c r="X1463" i="1"/>
  <c r="X1462" i="1"/>
  <c r="X1461" i="1"/>
  <c r="AC1460" i="1"/>
  <c r="AC1459" i="1"/>
  <c r="X1459" i="1"/>
  <c r="AC1458" i="1"/>
  <c r="X1458" i="1"/>
  <c r="AC1449" i="1"/>
  <c r="X1449" i="1"/>
  <c r="X1448" i="1"/>
  <c r="X1447" i="1"/>
  <c r="X1446" i="1"/>
  <c r="AC1445" i="1"/>
  <c r="AC1444" i="1"/>
  <c r="X1444" i="1"/>
  <c r="AC1443" i="1"/>
  <c r="X1443" i="1"/>
  <c r="AC1442" i="1"/>
  <c r="X1442" i="1"/>
  <c r="BC1437" i="1"/>
  <c r="BB1437" i="1"/>
  <c r="AC1437" i="1"/>
  <c r="X1437" i="1"/>
  <c r="BC1436" i="1"/>
  <c r="BB1436" i="1"/>
  <c r="AC1436" i="1"/>
  <c r="X1436" i="1"/>
  <c r="BC1435" i="1"/>
  <c r="BB1435" i="1"/>
  <c r="AC1435" i="1"/>
  <c r="X1435" i="1"/>
  <c r="BC1434" i="1"/>
  <c r="BB1434" i="1"/>
  <c r="AC1434" i="1"/>
  <c r="X1434" i="1"/>
  <c r="BC1433" i="1"/>
  <c r="BB1433" i="1"/>
  <c r="AC1433" i="1"/>
  <c r="X1433" i="1"/>
  <c r="BC1432" i="1"/>
  <c r="BB1432" i="1"/>
  <c r="AC1432" i="1"/>
  <c r="X1432" i="1"/>
  <c r="BC1431" i="1"/>
  <c r="BB1431" i="1"/>
  <c r="AC1431" i="1"/>
  <c r="X1431" i="1"/>
  <c r="BC1430" i="1"/>
  <c r="BB1430" i="1"/>
  <c r="AC1430" i="1"/>
  <c r="X1430" i="1"/>
  <c r="BC1429" i="1"/>
  <c r="BB1429" i="1"/>
  <c r="AC1429" i="1"/>
  <c r="X1429" i="1"/>
  <c r="BC1424" i="1"/>
  <c r="BB1424" i="1"/>
  <c r="AC1424" i="1"/>
  <c r="X1424" i="1"/>
  <c r="BC1423" i="1"/>
  <c r="BB1423" i="1"/>
  <c r="AC1423" i="1"/>
  <c r="X1423" i="1"/>
  <c r="BC1422" i="1"/>
  <c r="BB1422" i="1"/>
  <c r="AC1422" i="1"/>
  <c r="X1422" i="1"/>
  <c r="X1421" i="1"/>
  <c r="X1420" i="1"/>
  <c r="X1419" i="1"/>
  <c r="AC1418" i="1"/>
  <c r="AC1417" i="1"/>
  <c r="X1417" i="1"/>
  <c r="AC1416" i="1"/>
  <c r="X1416" i="1"/>
  <c r="AC1415" i="1"/>
  <c r="X1415" i="1"/>
  <c r="AC1414" i="1"/>
  <c r="X1414" i="1"/>
  <c r="AC1413" i="1"/>
  <c r="X1413" i="1"/>
  <c r="AC1412" i="1"/>
  <c r="X1412" i="1"/>
  <c r="AC1411" i="1"/>
  <c r="X1411" i="1"/>
  <c r="AC1410" i="1"/>
  <c r="X1410" i="1"/>
  <c r="AC1409" i="1"/>
  <c r="X1409" i="1"/>
  <c r="AC1408" i="1"/>
  <c r="X1408" i="1"/>
  <c r="AC1407" i="1"/>
  <c r="X1407" i="1"/>
  <c r="AC1406" i="1"/>
  <c r="X1406" i="1"/>
  <c r="AC1405" i="1"/>
  <c r="X1405" i="1"/>
  <c r="AC1404" i="1"/>
  <c r="X1404" i="1"/>
  <c r="AC1403" i="1"/>
  <c r="X1403" i="1"/>
  <c r="AC1402" i="1"/>
  <c r="X1402" i="1"/>
  <c r="AC1401" i="1"/>
  <c r="X1401" i="1"/>
  <c r="AC1400" i="1"/>
  <c r="X1400" i="1"/>
  <c r="AC1399" i="1"/>
  <c r="X1399" i="1"/>
  <c r="AC1398" i="1"/>
  <c r="X1398" i="1"/>
  <c r="AC1397" i="1"/>
  <c r="X1397" i="1"/>
  <c r="AC1396" i="1"/>
  <c r="X1396" i="1"/>
  <c r="AC1395" i="1"/>
  <c r="X1395" i="1"/>
  <c r="AC1394" i="1"/>
  <c r="X1394" i="1"/>
  <c r="AC1393" i="1"/>
  <c r="X1393" i="1"/>
  <c r="AC1392" i="1"/>
  <c r="X1392" i="1"/>
  <c r="AC1391" i="1"/>
  <c r="X1391" i="1"/>
  <c r="AC1390" i="1"/>
  <c r="X1390" i="1"/>
  <c r="AC1389" i="1"/>
  <c r="X1389" i="1"/>
  <c r="AC1388" i="1"/>
  <c r="X1388" i="1"/>
  <c r="AC1387" i="1"/>
  <c r="X1387" i="1"/>
  <c r="AC1386" i="1"/>
  <c r="X1386" i="1"/>
  <c r="AC1385" i="1"/>
  <c r="X1385" i="1"/>
  <c r="AC1384" i="1"/>
  <c r="X1384" i="1"/>
  <c r="AC1383" i="1"/>
  <c r="X1383" i="1"/>
  <c r="AC1382" i="1"/>
  <c r="X1382" i="1"/>
  <c r="AC1381" i="1"/>
  <c r="X1381" i="1"/>
  <c r="AC1380" i="1"/>
  <c r="X1380" i="1"/>
  <c r="AC1379" i="1"/>
  <c r="X1379" i="1"/>
  <c r="AC1378" i="1"/>
  <c r="X1378" i="1"/>
  <c r="AC1377" i="1"/>
  <c r="X1377" i="1"/>
  <c r="AC1376" i="1"/>
  <c r="X1376" i="1"/>
  <c r="AC1375" i="1"/>
  <c r="X1375" i="1"/>
  <c r="AC1374" i="1"/>
  <c r="X1374" i="1"/>
  <c r="AC1373" i="1"/>
  <c r="X1373" i="1"/>
  <c r="AC1372" i="1"/>
  <c r="X1372" i="1"/>
  <c r="AC1371" i="1"/>
  <c r="X1371" i="1"/>
  <c r="AC1370" i="1"/>
  <c r="X1370" i="1"/>
  <c r="AC1369" i="1"/>
  <c r="X1369" i="1"/>
  <c r="AC1368" i="1"/>
  <c r="X1368" i="1"/>
  <c r="AC1367" i="1"/>
  <c r="X1367" i="1"/>
  <c r="AC1366" i="1"/>
  <c r="X1366" i="1"/>
  <c r="AC1365" i="1"/>
  <c r="X1365" i="1"/>
  <c r="AC1364" i="1"/>
  <c r="X1364" i="1"/>
  <c r="AC1363" i="1"/>
  <c r="X1363" i="1"/>
  <c r="AC1362" i="1"/>
  <c r="X1362" i="1"/>
  <c r="AC1361" i="1"/>
  <c r="X1361" i="1"/>
  <c r="AC1360" i="1"/>
  <c r="X1360" i="1"/>
  <c r="AC1359" i="1"/>
  <c r="X1359" i="1"/>
  <c r="AC1358" i="1"/>
  <c r="X1358" i="1"/>
  <c r="AC1357" i="1"/>
  <c r="X1357" i="1"/>
  <c r="AC1356" i="1"/>
  <c r="X1356" i="1"/>
  <c r="AC1355" i="1"/>
  <c r="X1355" i="1"/>
  <c r="AC1354" i="1"/>
  <c r="X1354" i="1"/>
  <c r="AG1353" i="1"/>
  <c r="AC1353" i="1"/>
  <c r="X1353" i="1"/>
  <c r="AG1352" i="1"/>
  <c r="AC1352" i="1"/>
  <c r="X1352" i="1"/>
  <c r="AG1351" i="1"/>
  <c r="AC1351" i="1"/>
  <c r="X1351" i="1"/>
  <c r="AG1350" i="1"/>
  <c r="AC1350" i="1"/>
  <c r="X1350" i="1"/>
  <c r="AG1349" i="1"/>
  <c r="AC1349" i="1"/>
  <c r="X1349" i="1"/>
  <c r="AG1348" i="1"/>
  <c r="AC1348" i="1"/>
  <c r="X1348" i="1"/>
  <c r="AG1347" i="1"/>
  <c r="AC1347" i="1"/>
  <c r="X1347" i="1"/>
  <c r="AG1346" i="1"/>
  <c r="AC1346" i="1"/>
  <c r="X1346" i="1"/>
  <c r="AG1345" i="1"/>
  <c r="AC1345" i="1"/>
  <c r="X1345" i="1"/>
  <c r="AG1344" i="1"/>
  <c r="AC1344" i="1"/>
  <c r="X1344" i="1"/>
  <c r="AG1343" i="1"/>
  <c r="AC1343" i="1"/>
  <c r="X1343" i="1"/>
  <c r="AG1342" i="1"/>
  <c r="AC1342" i="1"/>
  <c r="X1342" i="1"/>
  <c r="AG1341" i="1"/>
  <c r="AC1341" i="1"/>
  <c r="X1341" i="1"/>
  <c r="AG1340" i="1"/>
  <c r="AC1340" i="1"/>
  <c r="X1340" i="1"/>
  <c r="AG1339" i="1"/>
  <c r="AC1339" i="1"/>
  <c r="X1339" i="1"/>
  <c r="BC1338" i="1"/>
  <c r="BB1338" i="1"/>
  <c r="AC1338" i="1"/>
  <c r="X1338" i="1"/>
  <c r="BC1337" i="1"/>
  <c r="BB1337" i="1"/>
  <c r="AC1337" i="1"/>
  <c r="X1337" i="1"/>
  <c r="BC1336" i="1"/>
  <c r="BB1336" i="1"/>
  <c r="AC1336" i="1"/>
  <c r="X1336" i="1"/>
  <c r="BC1335" i="1"/>
  <c r="BB1335" i="1"/>
  <c r="AC1335" i="1"/>
  <c r="X1335" i="1"/>
  <c r="BC1334" i="1"/>
  <c r="BB1334" i="1"/>
  <c r="AC1334" i="1"/>
  <c r="X1334" i="1"/>
  <c r="BC1333" i="1"/>
  <c r="BB1333" i="1"/>
  <c r="AC1333" i="1"/>
  <c r="X1333" i="1"/>
  <c r="BC1332" i="1"/>
  <c r="BB1332" i="1"/>
  <c r="AC1332" i="1"/>
  <c r="X1332" i="1"/>
  <c r="BC1331" i="1"/>
  <c r="BB1331" i="1"/>
  <c r="AC1331" i="1"/>
  <c r="X1331" i="1"/>
  <c r="BC1330" i="1"/>
  <c r="BB1330" i="1"/>
  <c r="AC1330" i="1"/>
  <c r="X1330" i="1"/>
  <c r="BC1329" i="1"/>
  <c r="BB1329" i="1"/>
  <c r="AC1329" i="1"/>
  <c r="X1329" i="1"/>
  <c r="BC1328" i="1"/>
  <c r="BB1328" i="1"/>
  <c r="AC1328" i="1"/>
  <c r="X1328" i="1"/>
  <c r="BC1327" i="1"/>
  <c r="BB1327" i="1"/>
  <c r="AC1327" i="1"/>
  <c r="X1327" i="1"/>
  <c r="BC1326" i="1"/>
  <c r="BB1326" i="1"/>
  <c r="AC1326" i="1"/>
  <c r="X1326" i="1"/>
  <c r="BC1325" i="1"/>
  <c r="BB1325" i="1"/>
  <c r="AC1325" i="1"/>
  <c r="X1325" i="1"/>
  <c r="BC1324" i="1"/>
  <c r="BB1324" i="1"/>
  <c r="AC1324" i="1"/>
  <c r="X1324" i="1"/>
  <c r="BC1323" i="1"/>
  <c r="BB1323" i="1"/>
  <c r="AC1323" i="1"/>
  <c r="X1323" i="1"/>
  <c r="BC1322" i="1"/>
  <c r="BB1322" i="1"/>
  <c r="AC1322" i="1"/>
  <c r="X1322" i="1"/>
  <c r="BC1321" i="1"/>
  <c r="BB1321" i="1"/>
  <c r="AC1321" i="1"/>
  <c r="X1321" i="1"/>
  <c r="BC1320" i="1"/>
  <c r="BB1320" i="1"/>
  <c r="AC1320" i="1"/>
  <c r="X1320" i="1"/>
  <c r="BC1319" i="1"/>
  <c r="BB1319" i="1"/>
  <c r="AC1319" i="1"/>
  <c r="X1319" i="1"/>
  <c r="BC1318" i="1"/>
  <c r="BB1318" i="1"/>
  <c r="AC1318" i="1"/>
  <c r="X1318" i="1"/>
  <c r="BC1317" i="1"/>
  <c r="BB1317" i="1"/>
  <c r="AC1317" i="1"/>
  <c r="X1317" i="1"/>
  <c r="BC1316" i="1"/>
  <c r="BB1316" i="1"/>
  <c r="AC1316" i="1"/>
  <c r="X1316" i="1"/>
  <c r="BC1315" i="1"/>
  <c r="BB1315" i="1"/>
  <c r="AC1315" i="1"/>
  <c r="X1315" i="1"/>
  <c r="BC1314" i="1"/>
  <c r="BB1314" i="1"/>
  <c r="AC1314" i="1"/>
  <c r="X1314" i="1"/>
  <c r="BC1313" i="1"/>
  <c r="BB1313" i="1"/>
  <c r="AC1313" i="1"/>
  <c r="X1313" i="1"/>
  <c r="BC1312" i="1"/>
  <c r="BB1312" i="1"/>
  <c r="AC1312" i="1"/>
  <c r="X1312" i="1"/>
  <c r="BC1311" i="1"/>
  <c r="BB1311" i="1"/>
  <c r="AC1311" i="1"/>
  <c r="X1311" i="1"/>
  <c r="BC1310" i="1"/>
  <c r="BB1310" i="1"/>
  <c r="AC1310" i="1"/>
  <c r="X1310" i="1"/>
  <c r="BC1309" i="1"/>
  <c r="BB1309" i="1"/>
  <c r="AC1309" i="1"/>
  <c r="X1309" i="1"/>
  <c r="BC1308" i="1"/>
  <c r="BB1308" i="1"/>
  <c r="AC1308" i="1"/>
  <c r="X1308" i="1"/>
  <c r="BC1307" i="1"/>
  <c r="BB1307" i="1"/>
  <c r="AC1307" i="1"/>
  <c r="X1307" i="1"/>
  <c r="AG1306" i="1"/>
  <c r="AC1306" i="1"/>
  <c r="X1306" i="1"/>
  <c r="BC1305" i="1"/>
  <c r="BB1305" i="1"/>
  <c r="AC1305" i="1"/>
  <c r="X1305" i="1"/>
  <c r="BC1304" i="1"/>
  <c r="BB1304" i="1"/>
  <c r="AC1304" i="1"/>
  <c r="X1304" i="1"/>
  <c r="BC1303" i="1"/>
  <c r="BB1303" i="1"/>
  <c r="AC1303" i="1"/>
  <c r="X1303" i="1"/>
  <c r="BC1302" i="1"/>
  <c r="BB1302" i="1"/>
  <c r="AC1302" i="1"/>
  <c r="X1302" i="1"/>
  <c r="AG1301" i="1"/>
  <c r="AC1301" i="1"/>
  <c r="X1301" i="1"/>
  <c r="BC1300" i="1"/>
  <c r="BB1300" i="1"/>
  <c r="AC1300" i="1"/>
  <c r="X1300" i="1"/>
  <c r="BC1299" i="1"/>
  <c r="BB1299" i="1"/>
  <c r="AC1299" i="1"/>
  <c r="X1299" i="1"/>
  <c r="BC1298" i="1"/>
  <c r="BB1298" i="1"/>
  <c r="AC1298" i="1"/>
  <c r="X1298" i="1"/>
  <c r="BC1297" i="1"/>
  <c r="BB1297" i="1"/>
  <c r="AC1297" i="1"/>
  <c r="X1297" i="1"/>
  <c r="BC1296" i="1"/>
  <c r="BB1296" i="1"/>
  <c r="AC1296" i="1"/>
  <c r="X1296" i="1"/>
  <c r="BC1295" i="1"/>
  <c r="BB1295" i="1"/>
  <c r="AC1295" i="1"/>
  <c r="X1295" i="1"/>
  <c r="BC1294" i="1"/>
  <c r="BB1294" i="1"/>
  <c r="AC1294" i="1"/>
  <c r="X1294" i="1"/>
  <c r="BC1293" i="1"/>
  <c r="BB1293" i="1"/>
  <c r="AC1293" i="1"/>
  <c r="X1293" i="1"/>
  <c r="BC1292" i="1"/>
  <c r="BB1292" i="1"/>
  <c r="AC1292" i="1"/>
  <c r="X1292" i="1"/>
  <c r="BC1291" i="1"/>
  <c r="BB1291" i="1"/>
  <c r="AC1291" i="1"/>
  <c r="X1291" i="1"/>
  <c r="BC1290" i="1"/>
  <c r="BB1290" i="1"/>
  <c r="AC1290" i="1"/>
  <c r="X1290" i="1"/>
  <c r="BC1289" i="1"/>
  <c r="BB1289" i="1"/>
  <c r="AC1289" i="1"/>
  <c r="X1289" i="1"/>
  <c r="AG1288" i="1"/>
  <c r="AC1288" i="1"/>
  <c r="X1288" i="1"/>
  <c r="BC1287" i="1"/>
  <c r="BB1287" i="1"/>
  <c r="AC1287" i="1"/>
  <c r="X1287" i="1"/>
  <c r="BC1286" i="1"/>
  <c r="BB1286" i="1"/>
  <c r="AC1286" i="1"/>
  <c r="X1286" i="1"/>
  <c r="BC1285" i="1"/>
  <c r="BB1285" i="1"/>
  <c r="AC1285" i="1"/>
  <c r="X1285" i="1"/>
  <c r="BC1284" i="1"/>
  <c r="BB1284" i="1"/>
  <c r="AC1284" i="1"/>
  <c r="X1284" i="1"/>
  <c r="AG1283" i="1"/>
  <c r="AC1283" i="1"/>
  <c r="X1283" i="1"/>
  <c r="AG1282" i="1"/>
  <c r="AC1282" i="1"/>
  <c r="X1282" i="1"/>
  <c r="BC1281" i="1"/>
  <c r="BB1281" i="1"/>
  <c r="AC1281" i="1"/>
  <c r="X1281" i="1"/>
  <c r="BC1280" i="1"/>
  <c r="BB1280" i="1"/>
  <c r="AC1280" i="1"/>
  <c r="X1280" i="1"/>
  <c r="BC1279" i="1"/>
  <c r="BB1279" i="1"/>
  <c r="AC1279" i="1"/>
  <c r="X1279" i="1"/>
  <c r="BC1278" i="1"/>
  <c r="BB1278" i="1"/>
  <c r="AC1278" i="1"/>
  <c r="X1278" i="1"/>
  <c r="BC1277" i="1"/>
  <c r="BB1277" i="1"/>
  <c r="AC1277" i="1"/>
  <c r="X1277" i="1"/>
  <c r="BC1276" i="1"/>
  <c r="BB1276" i="1"/>
  <c r="AC1276" i="1"/>
  <c r="X1276" i="1"/>
  <c r="BC1275" i="1"/>
  <c r="BB1275" i="1"/>
  <c r="AC1275" i="1"/>
  <c r="X1275" i="1"/>
  <c r="BC1274" i="1"/>
  <c r="BB1274" i="1"/>
  <c r="AC1274" i="1"/>
  <c r="X1274" i="1"/>
  <c r="BC1273" i="1"/>
  <c r="BB1273" i="1"/>
  <c r="AC1273" i="1"/>
  <c r="X1273" i="1"/>
  <c r="BC1272" i="1"/>
  <c r="BB1272" i="1"/>
  <c r="AC1272" i="1"/>
  <c r="X1272" i="1"/>
  <c r="BC1271" i="1"/>
  <c r="BB1271" i="1"/>
  <c r="AC1271" i="1"/>
  <c r="X1271" i="1"/>
  <c r="BC1270" i="1"/>
  <c r="BB1270" i="1"/>
  <c r="AC1270" i="1"/>
  <c r="X1270" i="1"/>
  <c r="BC1269" i="1"/>
  <c r="BB1269" i="1"/>
  <c r="AC1269" i="1"/>
  <c r="X1269" i="1"/>
  <c r="BC1268" i="1"/>
  <c r="BB1268" i="1"/>
  <c r="AC1268" i="1"/>
  <c r="X1268" i="1"/>
  <c r="BC1267" i="1"/>
  <c r="BB1267" i="1"/>
  <c r="AC1267" i="1"/>
  <c r="X1267" i="1"/>
  <c r="BC1266" i="1"/>
  <c r="BB1266" i="1"/>
  <c r="AC1266" i="1"/>
  <c r="X1266" i="1"/>
  <c r="BC1265" i="1"/>
  <c r="BB1265" i="1"/>
  <c r="AC1265" i="1"/>
  <c r="X1265" i="1"/>
  <c r="BC1264" i="1"/>
  <c r="BB1264" i="1"/>
  <c r="AC1264" i="1"/>
  <c r="X1264" i="1"/>
  <c r="BC1263" i="1"/>
  <c r="BB1263" i="1"/>
  <c r="AC1263" i="1"/>
  <c r="X1263" i="1"/>
  <c r="BC1262" i="1"/>
  <c r="BB1262" i="1"/>
  <c r="AC1262" i="1"/>
  <c r="X1262" i="1"/>
  <c r="AG1261" i="1"/>
  <c r="AC1261" i="1"/>
  <c r="X1261" i="1"/>
  <c r="BC1260" i="1"/>
  <c r="BB1260" i="1"/>
  <c r="AC1260" i="1"/>
  <c r="X1260" i="1"/>
  <c r="BC1259" i="1"/>
  <c r="BB1259" i="1"/>
  <c r="AC1259" i="1"/>
  <c r="X1259" i="1"/>
  <c r="BC1258" i="1"/>
  <c r="BB1258" i="1"/>
  <c r="AC1258" i="1"/>
  <c r="X1258" i="1"/>
  <c r="BC1257" i="1"/>
  <c r="BB1257" i="1"/>
  <c r="AC1257" i="1"/>
  <c r="X1257" i="1"/>
  <c r="BC1256" i="1"/>
  <c r="BB1256" i="1"/>
  <c r="AC1256" i="1"/>
  <c r="X1256" i="1"/>
  <c r="BC1255" i="1"/>
  <c r="BB1255" i="1"/>
  <c r="AC1255" i="1"/>
  <c r="X1255" i="1"/>
  <c r="BC1254" i="1"/>
  <c r="BB1254" i="1"/>
  <c r="AC1254" i="1"/>
  <c r="X1254" i="1"/>
  <c r="BC1253" i="1"/>
  <c r="BB1253" i="1"/>
  <c r="AC1253" i="1"/>
  <c r="X1253" i="1"/>
  <c r="AG1252" i="1"/>
  <c r="AC1252" i="1"/>
  <c r="X1252" i="1"/>
  <c r="BC1251" i="1"/>
  <c r="BB1251" i="1"/>
  <c r="AC1251" i="1"/>
  <c r="X1251" i="1"/>
  <c r="BC1250" i="1"/>
  <c r="BB1250" i="1"/>
  <c r="AC1250" i="1"/>
  <c r="X1250" i="1"/>
  <c r="BC1249" i="1"/>
  <c r="BB1249" i="1"/>
  <c r="AC1249" i="1"/>
  <c r="X1249" i="1"/>
  <c r="BC1248" i="1"/>
  <c r="BB1248" i="1"/>
  <c r="AC1248" i="1"/>
  <c r="X1248" i="1"/>
  <c r="BC1247" i="1"/>
  <c r="BB1247" i="1"/>
  <c r="AC1247" i="1"/>
  <c r="X1247" i="1"/>
  <c r="BC1246" i="1"/>
  <c r="BB1246" i="1"/>
  <c r="AC1246" i="1"/>
  <c r="X1246" i="1"/>
  <c r="BC1245" i="1"/>
  <c r="BB1245" i="1"/>
  <c r="AC1245" i="1"/>
  <c r="X1245" i="1"/>
  <c r="BC1244" i="1"/>
  <c r="BB1244" i="1"/>
  <c r="AC1244" i="1"/>
  <c r="X1244" i="1"/>
  <c r="BC1243" i="1"/>
  <c r="BB1243" i="1"/>
  <c r="AC1243" i="1"/>
  <c r="X1243" i="1"/>
  <c r="BC1242" i="1"/>
  <c r="BB1242" i="1"/>
  <c r="AC1242" i="1"/>
  <c r="X1242" i="1"/>
  <c r="BC1241" i="1"/>
  <c r="BB1241" i="1"/>
  <c r="AC1241" i="1"/>
  <c r="X1241" i="1"/>
  <c r="BC1240" i="1"/>
  <c r="BB1240" i="1"/>
  <c r="AC1240" i="1"/>
  <c r="X1240" i="1"/>
  <c r="BC1239" i="1"/>
  <c r="BB1239" i="1"/>
  <c r="AC1239" i="1"/>
  <c r="X1239" i="1"/>
  <c r="BC1238" i="1"/>
  <c r="BB1238" i="1"/>
  <c r="AC1238" i="1"/>
  <c r="X1238" i="1"/>
  <c r="BC1237" i="1"/>
  <c r="BB1237" i="1"/>
  <c r="AC1237" i="1"/>
  <c r="X1237" i="1"/>
  <c r="BC1236" i="1"/>
  <c r="BB1236" i="1"/>
  <c r="AC1236" i="1"/>
  <c r="X1236" i="1"/>
  <c r="AG1235" i="1"/>
  <c r="AC1235" i="1"/>
  <c r="X1235" i="1"/>
  <c r="AG1234" i="1"/>
  <c r="AC1234" i="1"/>
  <c r="X1234" i="1"/>
  <c r="AG1233" i="1"/>
  <c r="AC1233" i="1"/>
  <c r="X1233" i="1"/>
  <c r="BC1232" i="1"/>
  <c r="BB1232" i="1"/>
  <c r="AC1232" i="1"/>
  <c r="X1232" i="1"/>
  <c r="BC1231" i="1"/>
  <c r="BB1231" i="1"/>
  <c r="AC1231" i="1"/>
  <c r="X1231" i="1"/>
  <c r="BC1230" i="1"/>
  <c r="BB1230" i="1"/>
  <c r="AC1230" i="1"/>
  <c r="X1230" i="1"/>
  <c r="BC1229" i="1"/>
  <c r="BB1229" i="1"/>
  <c r="AC1229" i="1"/>
  <c r="X1229" i="1"/>
  <c r="BC1228" i="1"/>
  <c r="BB1228" i="1"/>
  <c r="AC1228" i="1"/>
  <c r="X1228" i="1"/>
  <c r="BC1227" i="1"/>
  <c r="BB1227" i="1"/>
  <c r="AC1227" i="1"/>
  <c r="X1227" i="1"/>
  <c r="BC1226" i="1"/>
  <c r="BB1226" i="1"/>
  <c r="AC1226" i="1"/>
  <c r="X1226" i="1"/>
  <c r="BC1225" i="1"/>
  <c r="BB1225" i="1"/>
  <c r="AC1225" i="1"/>
  <c r="X1225" i="1"/>
  <c r="BC1224" i="1"/>
  <c r="BB1224" i="1"/>
  <c r="AC1224" i="1"/>
  <c r="X1224" i="1"/>
  <c r="BC1223" i="1"/>
  <c r="BB1223" i="1"/>
  <c r="AC1223" i="1"/>
  <c r="X1223" i="1"/>
  <c r="BC1222" i="1"/>
  <c r="BB1222" i="1"/>
  <c r="AC1222" i="1"/>
  <c r="X1222" i="1"/>
  <c r="BC1221" i="1"/>
  <c r="BB1221" i="1"/>
  <c r="AC1221" i="1"/>
  <c r="X1221" i="1"/>
  <c r="BC1220" i="1"/>
  <c r="BB1220" i="1"/>
  <c r="AC1220" i="1"/>
  <c r="X1220" i="1"/>
  <c r="BC1219" i="1"/>
  <c r="BB1219" i="1"/>
  <c r="AC1219" i="1"/>
  <c r="X1219" i="1"/>
  <c r="BC1218" i="1"/>
  <c r="BB1218" i="1"/>
  <c r="AC1218" i="1"/>
  <c r="X1218" i="1"/>
  <c r="BC1217" i="1"/>
  <c r="BB1217" i="1"/>
  <c r="AC1217" i="1"/>
  <c r="X1217" i="1"/>
  <c r="BC1216" i="1"/>
  <c r="BB1216" i="1"/>
  <c r="AC1216" i="1"/>
  <c r="X1216" i="1"/>
  <c r="BC1215" i="1"/>
  <c r="BB1215" i="1"/>
  <c r="AC1215" i="1"/>
  <c r="X1215" i="1"/>
  <c r="BC1214" i="1"/>
  <c r="BB1214" i="1"/>
  <c r="AC1214" i="1"/>
  <c r="X1214" i="1"/>
  <c r="BC1213" i="1"/>
  <c r="BB1213" i="1"/>
  <c r="AC1213" i="1"/>
  <c r="X1213" i="1"/>
  <c r="BC1212" i="1"/>
  <c r="BB1212" i="1"/>
  <c r="AC1212" i="1"/>
  <c r="X1212" i="1"/>
  <c r="BC1211" i="1"/>
  <c r="BB1211" i="1"/>
  <c r="AC1211" i="1"/>
  <c r="X1211" i="1"/>
  <c r="BC1210" i="1"/>
  <c r="BB1210" i="1"/>
  <c r="AC1210" i="1"/>
  <c r="X1210" i="1"/>
  <c r="BC1209" i="1"/>
  <c r="BB1209" i="1"/>
  <c r="AC1209" i="1"/>
  <c r="X1209" i="1"/>
  <c r="AG1208" i="1"/>
  <c r="AC1208" i="1"/>
  <c r="X1208" i="1"/>
  <c r="BC1207" i="1"/>
  <c r="BB1207" i="1"/>
  <c r="AC1207" i="1"/>
  <c r="X1207" i="1"/>
  <c r="BC1206" i="1"/>
  <c r="BB1206" i="1"/>
  <c r="AC1206" i="1"/>
  <c r="X1206" i="1"/>
  <c r="BC1205" i="1"/>
  <c r="BB1205" i="1"/>
  <c r="AC1205" i="1"/>
  <c r="X1205" i="1"/>
  <c r="BC1204" i="1"/>
  <c r="BB1204" i="1"/>
  <c r="AC1204" i="1"/>
  <c r="X1204" i="1"/>
  <c r="AG1203" i="1"/>
  <c r="AC1203" i="1"/>
  <c r="X1203" i="1"/>
  <c r="BC1202" i="1"/>
  <c r="BB1202" i="1"/>
  <c r="AC1202" i="1"/>
  <c r="X1202" i="1"/>
  <c r="BC1201" i="1"/>
  <c r="BB1201" i="1"/>
  <c r="AC1201" i="1"/>
  <c r="X1201" i="1"/>
  <c r="BC1200" i="1"/>
  <c r="BB1200" i="1"/>
  <c r="AC1200" i="1"/>
  <c r="X1200" i="1"/>
  <c r="BC1199" i="1"/>
  <c r="BB1199" i="1"/>
  <c r="AC1199" i="1"/>
  <c r="X1199" i="1"/>
  <c r="BC1198" i="1"/>
  <c r="BB1198" i="1"/>
  <c r="AC1198" i="1"/>
  <c r="X1198" i="1"/>
  <c r="BC1197" i="1"/>
  <c r="BB1197" i="1"/>
  <c r="AC1197" i="1"/>
  <c r="X1197" i="1"/>
  <c r="BC1196" i="1"/>
  <c r="BB1196" i="1"/>
  <c r="AC1196" i="1"/>
  <c r="X1196" i="1"/>
  <c r="BC1195" i="1"/>
  <c r="BB1195" i="1"/>
  <c r="AC1195" i="1"/>
  <c r="X1195" i="1"/>
  <c r="AG1194" i="1"/>
  <c r="AC1194" i="1"/>
  <c r="X1194" i="1"/>
  <c r="AG1193" i="1"/>
  <c r="AC1193" i="1"/>
  <c r="X1193" i="1"/>
  <c r="BC1192" i="1"/>
  <c r="BB1192" i="1"/>
  <c r="AC1192" i="1"/>
  <c r="X1192" i="1"/>
  <c r="BC1191" i="1"/>
  <c r="BB1191" i="1"/>
  <c r="AC1191" i="1"/>
  <c r="X1191" i="1"/>
  <c r="BC1190" i="1"/>
  <c r="BB1190" i="1"/>
  <c r="AC1190" i="1"/>
  <c r="X1190" i="1"/>
  <c r="BC1189" i="1"/>
  <c r="BB1189" i="1"/>
  <c r="AC1189" i="1"/>
  <c r="X1189" i="1"/>
  <c r="AG1188" i="1"/>
  <c r="AC1188" i="1"/>
  <c r="X1188" i="1"/>
  <c r="AG1187" i="1"/>
  <c r="AC1187" i="1"/>
  <c r="X1187" i="1"/>
  <c r="BC1186" i="1"/>
  <c r="BB1186" i="1"/>
  <c r="AC1186" i="1"/>
  <c r="X1186" i="1"/>
  <c r="BC1185" i="1"/>
  <c r="BB1185" i="1"/>
  <c r="AC1185" i="1"/>
  <c r="X1185" i="1"/>
  <c r="BC1184" i="1"/>
  <c r="BB1184" i="1"/>
  <c r="AC1184" i="1"/>
  <c r="X1184" i="1"/>
  <c r="BC1183" i="1"/>
  <c r="BB1183" i="1"/>
  <c r="AC1183" i="1"/>
  <c r="X1183" i="1"/>
  <c r="BC1182" i="1"/>
  <c r="BB1182" i="1"/>
  <c r="AC1182" i="1"/>
  <c r="X1182" i="1"/>
  <c r="BC1181" i="1"/>
  <c r="BB1181" i="1"/>
  <c r="AC1181" i="1"/>
  <c r="X1181" i="1"/>
  <c r="BC1180" i="1"/>
  <c r="BB1180" i="1"/>
  <c r="AC1180" i="1"/>
  <c r="X1180" i="1"/>
  <c r="BC1179" i="1"/>
  <c r="BB1179" i="1"/>
  <c r="AC1179" i="1"/>
  <c r="X1179" i="1"/>
  <c r="AG1178" i="1"/>
  <c r="AC1178" i="1"/>
  <c r="X1178" i="1"/>
  <c r="BC1177" i="1"/>
  <c r="BB1177" i="1"/>
  <c r="AC1177" i="1"/>
  <c r="X1177" i="1"/>
  <c r="BC1176" i="1"/>
  <c r="BB1176" i="1"/>
  <c r="AC1176" i="1"/>
  <c r="X1176" i="1"/>
  <c r="BC1175" i="1"/>
  <c r="BB1175" i="1"/>
  <c r="AC1175" i="1"/>
  <c r="X1175" i="1"/>
  <c r="BC1174" i="1"/>
  <c r="BB1174" i="1"/>
  <c r="AC1174" i="1"/>
  <c r="X1174" i="1"/>
  <c r="AG1173" i="1"/>
  <c r="AC1173" i="1"/>
  <c r="X1173" i="1"/>
  <c r="BC1172" i="1"/>
  <c r="BB1172" i="1"/>
  <c r="AC1172" i="1"/>
  <c r="X1172" i="1"/>
  <c r="BC1171" i="1"/>
  <c r="BB1171" i="1"/>
  <c r="AC1171" i="1"/>
  <c r="X1171" i="1"/>
  <c r="BC1170" i="1"/>
  <c r="BB1170" i="1"/>
  <c r="AC1170" i="1"/>
  <c r="X1170" i="1"/>
  <c r="BC1169" i="1"/>
  <c r="BB1169" i="1"/>
  <c r="AC1169" i="1"/>
  <c r="X1169" i="1"/>
  <c r="AG1168" i="1"/>
  <c r="AC1168" i="1"/>
  <c r="X1168" i="1"/>
  <c r="AG1167" i="1"/>
  <c r="AC1167" i="1"/>
  <c r="X1167" i="1"/>
  <c r="BC1166" i="1"/>
  <c r="BB1166" i="1"/>
  <c r="AC1166" i="1"/>
  <c r="X1166" i="1"/>
  <c r="BC1165" i="1"/>
  <c r="BB1165" i="1"/>
  <c r="AC1165" i="1"/>
  <c r="X1165" i="1"/>
  <c r="BC1164" i="1"/>
  <c r="BB1164" i="1"/>
  <c r="AC1164" i="1"/>
  <c r="X1164" i="1"/>
  <c r="BC1163" i="1"/>
  <c r="BB1163" i="1"/>
  <c r="AC1163" i="1"/>
  <c r="X1163" i="1"/>
  <c r="BC1162" i="1"/>
  <c r="BB1162" i="1"/>
  <c r="AC1162" i="1"/>
  <c r="X1162" i="1"/>
  <c r="BC1161" i="1"/>
  <c r="BB1161" i="1"/>
  <c r="AC1161" i="1"/>
  <c r="X1161" i="1"/>
  <c r="BC1160" i="1"/>
  <c r="BB1160" i="1"/>
  <c r="AC1160" i="1"/>
  <c r="X1160" i="1"/>
  <c r="BC1159" i="1"/>
  <c r="BB1159" i="1"/>
  <c r="AC1159" i="1"/>
  <c r="X1159" i="1"/>
  <c r="BC1158" i="1"/>
  <c r="BB1158" i="1"/>
  <c r="AC1158" i="1"/>
  <c r="X1158" i="1"/>
  <c r="BC1157" i="1"/>
  <c r="BB1157" i="1"/>
  <c r="AC1157" i="1"/>
  <c r="X1157" i="1"/>
  <c r="BC1156" i="1"/>
  <c r="BB1156" i="1"/>
  <c r="AC1156" i="1"/>
  <c r="X1156" i="1"/>
  <c r="BC1155" i="1"/>
  <c r="BB1155" i="1"/>
  <c r="AC1155" i="1"/>
  <c r="X1155" i="1"/>
  <c r="BC1154" i="1"/>
  <c r="BB1154" i="1"/>
  <c r="AC1154" i="1"/>
  <c r="X1154" i="1"/>
  <c r="BC1153" i="1"/>
  <c r="BB1153" i="1"/>
  <c r="AC1153" i="1"/>
  <c r="X1153" i="1"/>
  <c r="BC1152" i="1"/>
  <c r="BB1152" i="1"/>
  <c r="AC1152" i="1"/>
  <c r="X1152" i="1"/>
  <c r="BC1151" i="1"/>
  <c r="BB1151" i="1"/>
  <c r="AC1151" i="1"/>
  <c r="X1151" i="1"/>
  <c r="BC1150" i="1"/>
  <c r="BB1150" i="1"/>
  <c r="AC1150" i="1"/>
  <c r="X1150" i="1"/>
  <c r="BC1149" i="1"/>
  <c r="BB1149" i="1"/>
  <c r="AC1149" i="1"/>
  <c r="X1149" i="1"/>
  <c r="BC1148" i="1"/>
  <c r="BB1148" i="1"/>
  <c r="AC1148" i="1"/>
  <c r="X1148" i="1"/>
  <c r="BC1147" i="1"/>
  <c r="BB1147" i="1"/>
  <c r="AC1147" i="1"/>
  <c r="X1147" i="1"/>
  <c r="BC1146" i="1"/>
  <c r="BB1146" i="1"/>
  <c r="AC1146" i="1"/>
  <c r="X1146" i="1"/>
  <c r="BC1145" i="1"/>
  <c r="BB1145" i="1"/>
  <c r="AC1145" i="1"/>
  <c r="X1145" i="1"/>
  <c r="BC1144" i="1"/>
  <c r="BB1144" i="1"/>
  <c r="AC1144" i="1"/>
  <c r="X1144" i="1"/>
  <c r="BC1143" i="1"/>
  <c r="BB1143" i="1"/>
  <c r="AC1143" i="1"/>
  <c r="X1143" i="1"/>
  <c r="AG1142" i="1"/>
  <c r="AC1142" i="1"/>
  <c r="X1142" i="1"/>
  <c r="BC1141" i="1"/>
  <c r="BB1141" i="1"/>
  <c r="AC1141" i="1"/>
  <c r="X1141" i="1"/>
  <c r="BC1140" i="1"/>
  <c r="BB1140" i="1"/>
  <c r="AC1140" i="1"/>
  <c r="X1140" i="1"/>
  <c r="BC1139" i="1"/>
  <c r="BB1139" i="1"/>
  <c r="AC1139" i="1"/>
  <c r="X1139" i="1"/>
  <c r="BC1138" i="1"/>
  <c r="BB1138" i="1"/>
  <c r="AC1138" i="1"/>
  <c r="X1138" i="1"/>
  <c r="AG1137" i="1"/>
  <c r="AC1137" i="1"/>
  <c r="X1137" i="1"/>
  <c r="BC1136" i="1"/>
  <c r="BB1136" i="1"/>
  <c r="AC1136" i="1"/>
  <c r="X1136" i="1"/>
  <c r="BC1135" i="1"/>
  <c r="BB1135" i="1"/>
  <c r="AC1135" i="1"/>
  <c r="X1135" i="1"/>
  <c r="BC1134" i="1"/>
  <c r="BB1134" i="1"/>
  <c r="AC1134" i="1"/>
  <c r="X1134" i="1"/>
  <c r="BC1133" i="1"/>
  <c r="BB1133" i="1"/>
  <c r="AC1133" i="1"/>
  <c r="X1133" i="1"/>
  <c r="AG1132" i="1"/>
  <c r="AC1132" i="1"/>
  <c r="X1132" i="1"/>
  <c r="BC1131" i="1"/>
  <c r="BB1131" i="1"/>
  <c r="AC1131" i="1"/>
  <c r="X1131" i="1"/>
  <c r="BC1130" i="1"/>
  <c r="BB1130" i="1"/>
  <c r="AC1130" i="1"/>
  <c r="X1130" i="1"/>
  <c r="BC1129" i="1"/>
  <c r="BB1129" i="1"/>
  <c r="AC1129" i="1"/>
  <c r="X1129" i="1"/>
  <c r="BC1128" i="1"/>
  <c r="BB1128" i="1"/>
  <c r="AC1128" i="1"/>
  <c r="X1128" i="1"/>
  <c r="AG1127" i="1"/>
  <c r="AC1127" i="1"/>
  <c r="X1127" i="1"/>
  <c r="BC1126" i="1"/>
  <c r="BB1126" i="1"/>
  <c r="AC1126" i="1"/>
  <c r="X1126" i="1"/>
  <c r="BC1125" i="1"/>
  <c r="BB1125" i="1"/>
  <c r="AC1125" i="1"/>
  <c r="X1125" i="1"/>
  <c r="BC1124" i="1"/>
  <c r="BB1124" i="1"/>
  <c r="AC1124" i="1"/>
  <c r="X1124" i="1"/>
  <c r="BC1123" i="1"/>
  <c r="BB1123" i="1"/>
  <c r="AC1123" i="1"/>
  <c r="X1123" i="1"/>
  <c r="AG1122" i="1"/>
  <c r="AC1122" i="1"/>
  <c r="X1122" i="1"/>
  <c r="BC1121" i="1"/>
  <c r="BB1121" i="1"/>
  <c r="AC1121" i="1"/>
  <c r="X1121" i="1"/>
  <c r="BC1120" i="1"/>
  <c r="BB1120" i="1"/>
  <c r="AC1120" i="1"/>
  <c r="X1120" i="1"/>
  <c r="BC1119" i="1"/>
  <c r="BB1119" i="1"/>
  <c r="AC1119" i="1"/>
  <c r="X1119" i="1"/>
  <c r="BC1118" i="1"/>
  <c r="BB1118" i="1"/>
  <c r="AC1118" i="1"/>
  <c r="X1118" i="1"/>
  <c r="AC1117" i="1"/>
  <c r="X1117" i="1"/>
  <c r="AC1116" i="1"/>
  <c r="X1116" i="1"/>
  <c r="AC1115" i="1"/>
  <c r="X1115" i="1"/>
  <c r="AC1114" i="1"/>
  <c r="X1114" i="1"/>
  <c r="AC1113" i="1"/>
  <c r="X1113" i="1"/>
  <c r="AC1112" i="1"/>
  <c r="X1112" i="1"/>
  <c r="AC1111" i="1"/>
  <c r="X1111" i="1"/>
  <c r="AC1110" i="1"/>
  <c r="X1110" i="1"/>
  <c r="AC1109" i="1"/>
  <c r="X1109" i="1"/>
  <c r="AC1108" i="1"/>
  <c r="X1108" i="1"/>
  <c r="AC1107" i="1"/>
  <c r="X1107" i="1"/>
  <c r="AC1106" i="1"/>
  <c r="X1106" i="1"/>
  <c r="AC1105" i="1"/>
  <c r="X1105" i="1"/>
  <c r="AC1104" i="1"/>
  <c r="X1104" i="1"/>
  <c r="AC1103" i="1"/>
  <c r="X1103" i="1"/>
  <c r="AC1102" i="1"/>
  <c r="X1102" i="1"/>
  <c r="AC1101" i="1"/>
  <c r="X1101" i="1"/>
  <c r="AC1100" i="1"/>
  <c r="X1100" i="1"/>
  <c r="AC1099" i="1"/>
  <c r="X1099" i="1"/>
  <c r="AC1098" i="1"/>
  <c r="X1098" i="1"/>
  <c r="AC1097" i="1"/>
  <c r="X1097" i="1"/>
  <c r="AC1096" i="1"/>
  <c r="X1096" i="1"/>
  <c r="AC1095" i="1"/>
  <c r="X1095" i="1"/>
  <c r="AC1094" i="1"/>
  <c r="X1094" i="1"/>
  <c r="AC1093" i="1"/>
  <c r="X1093" i="1"/>
  <c r="AC1092" i="1"/>
  <c r="X1092" i="1"/>
  <c r="AC1091" i="1"/>
  <c r="X1091" i="1"/>
  <c r="AC1090" i="1"/>
  <c r="X1090" i="1"/>
  <c r="AC1089" i="1"/>
  <c r="X1089" i="1"/>
  <c r="AC1088" i="1"/>
  <c r="X1088" i="1"/>
  <c r="AC1087" i="1"/>
  <c r="X1087" i="1"/>
  <c r="AC1086" i="1"/>
  <c r="X1086" i="1"/>
  <c r="AC1085" i="1"/>
  <c r="X1085" i="1"/>
  <c r="AC1084" i="1"/>
  <c r="X1084" i="1"/>
  <c r="AC1083" i="1"/>
  <c r="X1083" i="1"/>
  <c r="AC1082" i="1"/>
  <c r="X1082" i="1"/>
  <c r="AC1081" i="1"/>
  <c r="X1081" i="1"/>
  <c r="AC1080" i="1"/>
  <c r="X1080" i="1"/>
  <c r="AC1079" i="1"/>
  <c r="X1079" i="1"/>
  <c r="AC1078" i="1"/>
  <c r="X1078" i="1"/>
  <c r="AC1077" i="1"/>
  <c r="X1077" i="1"/>
  <c r="AC1076" i="1"/>
  <c r="X1076" i="1"/>
  <c r="AC1075" i="1"/>
  <c r="X1075" i="1"/>
  <c r="AC1074" i="1"/>
  <c r="X1074" i="1"/>
  <c r="AC1073" i="1"/>
  <c r="X1073" i="1"/>
  <c r="AC1072" i="1"/>
  <c r="X1072" i="1"/>
  <c r="AC1071" i="1"/>
  <c r="X1071" i="1"/>
  <c r="AC1070" i="1"/>
  <c r="X1070" i="1"/>
  <c r="AC1069" i="1"/>
  <c r="X1069" i="1"/>
  <c r="AC1068" i="1"/>
  <c r="X1068" i="1"/>
  <c r="AC1067" i="1"/>
  <c r="X1067" i="1"/>
  <c r="AC1066" i="1"/>
  <c r="X1066" i="1"/>
  <c r="AC1065" i="1"/>
  <c r="X1065" i="1"/>
  <c r="AC1064" i="1"/>
  <c r="X1064" i="1"/>
  <c r="AC1063" i="1"/>
  <c r="X1063" i="1"/>
  <c r="AC1062" i="1"/>
  <c r="X1062" i="1"/>
  <c r="AC1061" i="1"/>
  <c r="X1061" i="1"/>
  <c r="AC1060" i="1"/>
  <c r="X1060" i="1"/>
  <c r="AC1059" i="1"/>
  <c r="X1059" i="1"/>
  <c r="AC1058" i="1"/>
  <c r="X1058" i="1"/>
  <c r="AC1057" i="1"/>
  <c r="X1057" i="1"/>
  <c r="AC1056" i="1"/>
  <c r="X1056" i="1"/>
  <c r="AC1055" i="1"/>
  <c r="X1055" i="1"/>
  <c r="BC1042" i="1"/>
  <c r="BB1042" i="1"/>
  <c r="BC1041" i="1"/>
  <c r="BB1041" i="1"/>
  <c r="BC1040" i="1"/>
  <c r="BB1040" i="1"/>
  <c r="BC1039" i="1"/>
  <c r="BB1039" i="1"/>
  <c r="BC1036" i="1"/>
  <c r="BB1036" i="1"/>
  <c r="BC1035" i="1"/>
  <c r="BB1035" i="1"/>
  <c r="BC1034" i="1"/>
  <c r="BB1034" i="1"/>
  <c r="BC1033" i="1"/>
  <c r="BB1033" i="1"/>
  <c r="BC1032" i="1"/>
  <c r="BB1032" i="1"/>
  <c r="BC1031" i="1"/>
  <c r="BB1031" i="1"/>
  <c r="BC1030" i="1"/>
  <c r="BB1030" i="1"/>
  <c r="BC1029" i="1"/>
  <c r="BB1029" i="1"/>
  <c r="BC1028" i="1"/>
  <c r="BB1028" i="1"/>
  <c r="BC1027" i="1"/>
  <c r="BB1027" i="1"/>
  <c r="BC1018" i="1"/>
  <c r="BB1018" i="1"/>
  <c r="BC1017" i="1"/>
  <c r="BB1017" i="1"/>
  <c r="BC1014" i="1"/>
  <c r="BB1014" i="1"/>
  <c r="BC1013" i="1"/>
  <c r="BB1013" i="1"/>
  <c r="BC1012" i="1"/>
  <c r="BB1012" i="1"/>
  <c r="BC1011" i="1"/>
  <c r="BB1011" i="1"/>
  <c r="BC1010" i="1"/>
  <c r="BB1010" i="1"/>
  <c r="BC1009" i="1"/>
  <c r="BB1009" i="1"/>
  <c r="BC1008" i="1"/>
  <c r="BB1008" i="1"/>
  <c r="BC1007" i="1"/>
  <c r="BB1007" i="1"/>
  <c r="BC1006" i="1"/>
  <c r="BB1006" i="1"/>
  <c r="BC1005" i="1"/>
  <c r="BB1005" i="1"/>
  <c r="AC1002" i="1"/>
  <c r="X1002" i="1"/>
  <c r="AC1001" i="1"/>
  <c r="X1001" i="1"/>
  <c r="AC1000" i="1"/>
  <c r="X1000" i="1"/>
  <c r="AC999" i="1"/>
  <c r="X999" i="1"/>
  <c r="AC995" i="1"/>
  <c r="X995" i="1"/>
  <c r="AC994" i="1"/>
  <c r="X994" i="1"/>
  <c r="AC993" i="1"/>
  <c r="X993" i="1"/>
  <c r="AC992" i="1"/>
  <c r="X992" i="1"/>
  <c r="AC991" i="1"/>
  <c r="X991" i="1"/>
  <c r="AC990" i="1"/>
  <c r="X990" i="1"/>
  <c r="AC989" i="1"/>
  <c r="X989" i="1"/>
  <c r="AC988" i="1"/>
  <c r="X988" i="1"/>
  <c r="AC987" i="1"/>
  <c r="X987" i="1"/>
  <c r="AC986" i="1"/>
  <c r="X986" i="1"/>
  <c r="AC985" i="1"/>
  <c r="X985" i="1"/>
  <c r="AC983" i="1"/>
  <c r="X983" i="1"/>
  <c r="AC982" i="1"/>
  <c r="X982" i="1"/>
  <c r="AC981" i="1"/>
  <c r="X981" i="1"/>
  <c r="AC980" i="1"/>
  <c r="X980" i="1"/>
  <c r="AC979" i="1"/>
  <c r="X979" i="1"/>
  <c r="AC978" i="1"/>
  <c r="X978" i="1"/>
  <c r="AC977" i="1"/>
  <c r="X977" i="1"/>
  <c r="AC976" i="1"/>
  <c r="X976" i="1"/>
  <c r="AC975" i="1"/>
  <c r="X975" i="1"/>
  <c r="AC974" i="1"/>
  <c r="X974" i="1"/>
  <c r="AC973" i="1"/>
  <c r="X973" i="1"/>
  <c r="AC972" i="1"/>
  <c r="X972" i="1"/>
  <c r="AC971" i="1"/>
  <c r="X971" i="1"/>
  <c r="AC970" i="1"/>
  <c r="X970" i="1"/>
  <c r="AC969" i="1"/>
  <c r="X969" i="1"/>
  <c r="AC968" i="1"/>
  <c r="X968" i="1"/>
  <c r="AC967" i="1"/>
  <c r="X967" i="1"/>
  <c r="AC966" i="1"/>
  <c r="X966" i="1"/>
  <c r="AC965" i="1"/>
  <c r="X965" i="1"/>
  <c r="AC964" i="1"/>
  <c r="X964" i="1"/>
  <c r="AC963" i="1"/>
  <c r="X963" i="1"/>
  <c r="AC962" i="1"/>
  <c r="X962" i="1"/>
  <c r="AC961" i="1"/>
  <c r="X961" i="1"/>
  <c r="AC959" i="1"/>
  <c r="X959" i="1"/>
  <c r="AC958" i="1"/>
  <c r="X958" i="1"/>
  <c r="AC957" i="1"/>
  <c r="X957" i="1"/>
  <c r="AC956" i="1"/>
  <c r="X956" i="1"/>
  <c r="AC955" i="1"/>
  <c r="X955" i="1"/>
  <c r="AC954" i="1"/>
  <c r="X954" i="1"/>
  <c r="AC953" i="1"/>
  <c r="X953" i="1"/>
  <c r="AC952" i="1"/>
  <c r="X952" i="1"/>
  <c r="AC951" i="1"/>
  <c r="X951" i="1"/>
  <c r="AC950" i="1"/>
  <c r="X950" i="1"/>
  <c r="AC949" i="1"/>
  <c r="X949" i="1"/>
  <c r="AC948" i="1"/>
  <c r="X948" i="1"/>
  <c r="AC947" i="1"/>
  <c r="X947" i="1"/>
  <c r="AC946" i="1"/>
  <c r="X946" i="1"/>
  <c r="AC945" i="1"/>
  <c r="X945" i="1"/>
  <c r="AC944" i="1"/>
  <c r="X944" i="1"/>
  <c r="AC943" i="1"/>
  <c r="X943" i="1"/>
  <c r="AC942" i="1"/>
  <c r="X942" i="1"/>
  <c r="AC941" i="1"/>
  <c r="X941" i="1"/>
  <c r="AC940" i="1"/>
  <c r="X940" i="1"/>
  <c r="AC939" i="1"/>
  <c r="X939" i="1"/>
  <c r="AC938" i="1"/>
  <c r="X938" i="1"/>
  <c r="AC937" i="1"/>
  <c r="X937" i="1"/>
  <c r="AC936" i="1"/>
  <c r="X936" i="1"/>
  <c r="AE935" i="1"/>
  <c r="AC935" i="1" s="1"/>
  <c r="AA935" i="1"/>
  <c r="X935" i="1"/>
  <c r="AC934" i="1"/>
  <c r="X934" i="1"/>
  <c r="AE933" i="1"/>
  <c r="AC933" i="1" s="1"/>
  <c r="AA933" i="1"/>
  <c r="X933" i="1" s="1"/>
  <c r="AC932" i="1"/>
  <c r="X932" i="1"/>
  <c r="AC931" i="1"/>
  <c r="X931" i="1"/>
  <c r="AC930" i="1"/>
  <c r="X930" i="1"/>
  <c r="AC929" i="1"/>
  <c r="X929" i="1"/>
  <c r="AC928" i="1"/>
  <c r="X928" i="1"/>
  <c r="AC927" i="1"/>
  <c r="X927" i="1"/>
  <c r="AE926" i="1"/>
  <c r="AC926" i="1" s="1"/>
  <c r="AA926" i="1"/>
  <c r="X926" i="1" s="1"/>
  <c r="AC925" i="1"/>
  <c r="X925" i="1"/>
  <c r="AC924" i="1"/>
  <c r="X924" i="1"/>
  <c r="AE923" i="1"/>
  <c r="AC923" i="1"/>
  <c r="AA923" i="1"/>
  <c r="X923" i="1" s="1"/>
  <c r="AC922" i="1"/>
  <c r="X922" i="1"/>
  <c r="AC921" i="1"/>
  <c r="X921" i="1"/>
  <c r="AC920" i="1"/>
  <c r="X920" i="1"/>
  <c r="AC919" i="1"/>
  <c r="X919" i="1"/>
  <c r="AC918" i="1"/>
  <c r="X918" i="1"/>
  <c r="AE917" i="1"/>
  <c r="AC917" i="1" s="1"/>
  <c r="AA917" i="1"/>
  <c r="X917" i="1" s="1"/>
  <c r="AE916" i="1"/>
  <c r="AC916" i="1" s="1"/>
  <c r="AA916" i="1"/>
  <c r="X916" i="1"/>
  <c r="AE915" i="1"/>
  <c r="AC915" i="1" s="1"/>
  <c r="AA915" i="1"/>
  <c r="X915" i="1"/>
  <c r="AE914" i="1"/>
  <c r="AA914" i="1"/>
  <c r="AC913" i="1"/>
  <c r="X913" i="1"/>
  <c r="AC912" i="1"/>
  <c r="X912" i="1"/>
  <c r="AC911" i="1"/>
  <c r="X911" i="1"/>
  <c r="AC910" i="1"/>
  <c r="X910" i="1"/>
  <c r="AC909" i="1"/>
  <c r="X909" i="1"/>
  <c r="AC908" i="1"/>
  <c r="X908" i="1"/>
  <c r="AC907" i="1"/>
  <c r="X907" i="1"/>
  <c r="AC906" i="1"/>
  <c r="X906" i="1"/>
  <c r="AC905" i="1"/>
  <c r="X905" i="1"/>
  <c r="AC904" i="1"/>
  <c r="X904" i="1"/>
  <c r="AC903" i="1"/>
  <c r="X903" i="1"/>
  <c r="AC902" i="1"/>
  <c r="X902" i="1"/>
  <c r="AC901" i="1"/>
  <c r="X901" i="1"/>
  <c r="AC900" i="1"/>
  <c r="X900" i="1"/>
  <c r="AC899" i="1"/>
  <c r="X899" i="1"/>
  <c r="AC898" i="1"/>
  <c r="X898" i="1"/>
  <c r="AC897" i="1"/>
  <c r="X897" i="1"/>
  <c r="AC896" i="1"/>
  <c r="X896" i="1"/>
  <c r="AC895" i="1"/>
  <c r="X895" i="1"/>
  <c r="AC894" i="1"/>
  <c r="X894" i="1"/>
  <c r="AC893" i="1"/>
  <c r="X893" i="1"/>
  <c r="AC892" i="1"/>
  <c r="X892" i="1"/>
  <c r="AC891" i="1"/>
  <c r="X891" i="1"/>
  <c r="AC890" i="1"/>
  <c r="X890" i="1"/>
  <c r="AC889" i="1"/>
  <c r="X889" i="1"/>
  <c r="AC888" i="1"/>
  <c r="X888" i="1"/>
  <c r="AC887" i="1"/>
  <c r="X887" i="1"/>
  <c r="AC886" i="1"/>
  <c r="X886" i="1"/>
  <c r="AC885" i="1"/>
  <c r="X885" i="1"/>
  <c r="AC884" i="1"/>
  <c r="X884" i="1"/>
  <c r="AC883" i="1"/>
  <c r="X883" i="1"/>
  <c r="AC882" i="1"/>
  <c r="X882" i="1"/>
  <c r="AC881" i="1"/>
  <c r="X881" i="1"/>
  <c r="AC880" i="1"/>
  <c r="X880" i="1"/>
  <c r="AC879" i="1"/>
  <c r="X879" i="1"/>
  <c r="AC878" i="1"/>
  <c r="X878" i="1"/>
  <c r="AC877" i="1"/>
  <c r="X877" i="1"/>
  <c r="AC876" i="1"/>
  <c r="X876" i="1"/>
  <c r="AC875" i="1"/>
  <c r="X875" i="1"/>
  <c r="AE874" i="1"/>
  <c r="AC874" i="1"/>
  <c r="AA874" i="1"/>
  <c r="X874" i="1"/>
  <c r="O874" i="1"/>
  <c r="AC873" i="1"/>
  <c r="X873" i="1"/>
  <c r="AC872" i="1"/>
  <c r="X872" i="1"/>
  <c r="AC871" i="1"/>
  <c r="X871" i="1"/>
  <c r="AC870" i="1"/>
  <c r="X870" i="1"/>
  <c r="AC869" i="1"/>
  <c r="X869" i="1"/>
  <c r="AC868" i="1"/>
  <c r="X868" i="1"/>
  <c r="AC867" i="1"/>
  <c r="X867" i="1"/>
  <c r="AE866" i="1"/>
  <c r="AA866" i="1"/>
  <c r="AE865" i="1"/>
  <c r="AC865" i="1" s="1"/>
  <c r="AA865" i="1"/>
  <c r="X865" i="1" s="1"/>
  <c r="AK864" i="1"/>
  <c r="X864" i="1"/>
  <c r="AK861" i="1"/>
  <c r="X861" i="1"/>
  <c r="AK860" i="1"/>
  <c r="X860" i="1"/>
  <c r="X858" i="1"/>
  <c r="X857" i="1"/>
  <c r="BD856" i="1"/>
  <c r="BC856" i="1"/>
  <c r="BB856" i="1"/>
  <c r="AC856" i="1"/>
  <c r="X856" i="1"/>
  <c r="BD855" i="1"/>
  <c r="BC855" i="1"/>
  <c r="BB855" i="1"/>
  <c r="AC855" i="1"/>
  <c r="X855" i="1"/>
  <c r="BD854" i="1"/>
  <c r="BC854" i="1"/>
  <c r="BB854" i="1"/>
  <c r="AC854" i="1"/>
  <c r="X854" i="1"/>
  <c r="BD853" i="1"/>
  <c r="BC853" i="1"/>
  <c r="BB853" i="1"/>
  <c r="AC853" i="1"/>
  <c r="X853" i="1"/>
  <c r="BD852" i="1"/>
  <c r="BC852" i="1"/>
  <c r="BB852" i="1"/>
  <c r="AC852" i="1"/>
  <c r="X852" i="1"/>
  <c r="BC851" i="1"/>
  <c r="BB851" i="1"/>
  <c r="AC851" i="1"/>
  <c r="X851" i="1"/>
  <c r="BD850" i="1"/>
  <c r="BC850" i="1"/>
  <c r="BB850" i="1"/>
  <c r="AC850" i="1"/>
  <c r="X850" i="1"/>
  <c r="BD849" i="1"/>
  <c r="BC849" i="1"/>
  <c r="BB849" i="1"/>
  <c r="AC849" i="1"/>
  <c r="X849" i="1"/>
  <c r="BD848" i="1"/>
  <c r="BC848" i="1"/>
  <c r="BB848" i="1"/>
  <c r="AC848" i="1"/>
  <c r="X848" i="1"/>
  <c r="BC847" i="1"/>
  <c r="BB847" i="1"/>
  <c r="AC847" i="1"/>
  <c r="X847" i="1"/>
  <c r="BD846" i="1"/>
  <c r="BC846" i="1"/>
  <c r="BB846" i="1"/>
  <c r="AC846" i="1"/>
  <c r="X846" i="1"/>
  <c r="BD845" i="1"/>
  <c r="BC845" i="1"/>
  <c r="BB845" i="1"/>
  <c r="AC845" i="1"/>
  <c r="X845" i="1"/>
  <c r="BC844" i="1"/>
  <c r="BB844" i="1"/>
  <c r="AC844" i="1"/>
  <c r="X844" i="1"/>
  <c r="BC843" i="1"/>
  <c r="BB843" i="1"/>
  <c r="AC843" i="1"/>
  <c r="X843" i="1"/>
  <c r="AC822" i="1"/>
  <c r="X822" i="1"/>
  <c r="AC821" i="1"/>
  <c r="X821" i="1"/>
  <c r="AC820" i="1"/>
  <c r="X820" i="1"/>
  <c r="AC819" i="1"/>
  <c r="X819" i="1"/>
  <c r="AC818" i="1"/>
  <c r="X818" i="1"/>
  <c r="AC817" i="1"/>
  <c r="X817" i="1"/>
  <c r="AC816" i="1"/>
  <c r="X816" i="1"/>
  <c r="AC815" i="1"/>
  <c r="X815" i="1"/>
  <c r="AC814" i="1"/>
  <c r="X814" i="1"/>
  <c r="AC813" i="1"/>
  <c r="X813" i="1"/>
  <c r="AC812" i="1"/>
  <c r="X812" i="1"/>
  <c r="AC811" i="1"/>
  <c r="X811" i="1"/>
  <c r="AC810" i="1"/>
  <c r="X810" i="1"/>
  <c r="AC809" i="1"/>
  <c r="X809" i="1"/>
  <c r="AC808" i="1"/>
  <c r="X808" i="1"/>
  <c r="AC807" i="1"/>
  <c r="X807" i="1"/>
  <c r="AC806" i="1"/>
  <c r="X806" i="1"/>
  <c r="AC805" i="1"/>
  <c r="X805" i="1"/>
  <c r="AC804" i="1"/>
  <c r="X804" i="1"/>
  <c r="AC803" i="1"/>
  <c r="X803" i="1"/>
  <c r="AC802" i="1"/>
  <c r="X802" i="1"/>
  <c r="AC801" i="1"/>
  <c r="X801" i="1"/>
  <c r="AC800" i="1"/>
  <c r="X800" i="1"/>
  <c r="AC799" i="1"/>
  <c r="X799" i="1"/>
  <c r="AC798" i="1"/>
  <c r="X798" i="1"/>
  <c r="AC797" i="1"/>
  <c r="X797" i="1"/>
  <c r="AC796" i="1"/>
  <c r="X796" i="1"/>
  <c r="AC795" i="1"/>
  <c r="X795" i="1"/>
  <c r="AC794" i="1"/>
  <c r="X794" i="1"/>
  <c r="AC793" i="1"/>
  <c r="X793" i="1"/>
  <c r="AC792" i="1"/>
  <c r="X792" i="1"/>
  <c r="AC791" i="1"/>
  <c r="X791" i="1"/>
  <c r="AC790" i="1"/>
  <c r="X790" i="1"/>
  <c r="AC789" i="1"/>
  <c r="X789" i="1"/>
  <c r="AC788" i="1"/>
  <c r="X788" i="1"/>
  <c r="AC787" i="1"/>
  <c r="X787" i="1"/>
  <c r="AC786" i="1"/>
  <c r="X786" i="1"/>
  <c r="AC785" i="1"/>
  <c r="X785" i="1"/>
  <c r="AC784" i="1"/>
  <c r="X784" i="1"/>
  <c r="AC783" i="1"/>
  <c r="X783" i="1"/>
  <c r="AC782" i="1"/>
  <c r="X782" i="1"/>
  <c r="AC781" i="1"/>
  <c r="X781" i="1"/>
  <c r="AC780" i="1"/>
  <c r="X780" i="1"/>
  <c r="AC779" i="1"/>
  <c r="X779" i="1"/>
  <c r="AC778" i="1"/>
  <c r="X778" i="1"/>
  <c r="AC777" i="1"/>
  <c r="X777" i="1"/>
  <c r="AC776" i="1"/>
  <c r="X776" i="1"/>
  <c r="AC775" i="1"/>
  <c r="X775" i="1"/>
  <c r="AC774" i="1"/>
  <c r="X774" i="1"/>
  <c r="AC773" i="1"/>
  <c r="X773" i="1"/>
  <c r="AC772" i="1"/>
  <c r="X772" i="1"/>
  <c r="AC771" i="1"/>
  <c r="X771" i="1"/>
  <c r="AC750" i="1"/>
  <c r="X750" i="1"/>
  <c r="AC749" i="1"/>
  <c r="X749" i="1"/>
  <c r="AC748" i="1"/>
  <c r="X748" i="1"/>
  <c r="AC747" i="1"/>
  <c r="X747" i="1"/>
  <c r="AC746" i="1"/>
  <c r="X746" i="1"/>
  <c r="AC745" i="1"/>
  <c r="X745" i="1"/>
  <c r="AC744" i="1"/>
  <c r="X744" i="1"/>
  <c r="AC743" i="1"/>
  <c r="X743" i="1"/>
  <c r="AC742" i="1"/>
  <c r="X742" i="1"/>
  <c r="AC741" i="1"/>
  <c r="X741" i="1"/>
  <c r="AC740" i="1"/>
  <c r="X740" i="1"/>
  <c r="AC739" i="1"/>
  <c r="X739" i="1"/>
  <c r="AC738" i="1"/>
  <c r="X738" i="1"/>
  <c r="AC737" i="1"/>
  <c r="X737" i="1"/>
  <c r="AC736" i="1"/>
  <c r="X736" i="1"/>
  <c r="AC735" i="1"/>
  <c r="X735" i="1"/>
  <c r="AC734" i="1"/>
  <c r="X734" i="1"/>
  <c r="AC733" i="1"/>
  <c r="X733" i="1"/>
  <c r="AC732" i="1"/>
  <c r="X732" i="1"/>
  <c r="AC731" i="1"/>
  <c r="X731" i="1"/>
  <c r="AC730" i="1"/>
  <c r="X730" i="1"/>
  <c r="AC729" i="1"/>
  <c r="X729" i="1"/>
  <c r="AC728" i="1"/>
  <c r="X728" i="1"/>
  <c r="AC727" i="1"/>
  <c r="X727" i="1"/>
  <c r="AC726" i="1"/>
  <c r="X726" i="1"/>
  <c r="AC725" i="1"/>
  <c r="X725" i="1"/>
  <c r="AC724" i="1"/>
  <c r="X724" i="1"/>
  <c r="AC723" i="1"/>
  <c r="X723" i="1"/>
  <c r="AC722" i="1"/>
  <c r="X722" i="1"/>
  <c r="AC721" i="1"/>
  <c r="X721" i="1"/>
  <c r="AC720" i="1"/>
  <c r="X720" i="1"/>
  <c r="AC719" i="1"/>
  <c r="X719" i="1"/>
  <c r="AC718" i="1"/>
  <c r="X718" i="1"/>
  <c r="AC717" i="1"/>
  <c r="X717" i="1"/>
  <c r="AC716" i="1"/>
  <c r="X716" i="1"/>
  <c r="AC715" i="1"/>
  <c r="X715" i="1"/>
  <c r="AC714" i="1"/>
  <c r="X714" i="1"/>
  <c r="AC713" i="1"/>
  <c r="X713" i="1"/>
  <c r="AC712" i="1"/>
  <c r="X712" i="1"/>
  <c r="AC711" i="1"/>
  <c r="X711" i="1"/>
  <c r="AC710" i="1"/>
  <c r="X710" i="1"/>
  <c r="BD709" i="1"/>
  <c r="AC709" i="1"/>
  <c r="X709" i="1"/>
  <c r="BD708" i="1"/>
  <c r="AC708" i="1"/>
  <c r="X708" i="1"/>
  <c r="BD707" i="1"/>
  <c r="AC707" i="1"/>
  <c r="X707" i="1"/>
  <c r="BD706" i="1"/>
  <c r="AC706" i="1"/>
  <c r="X706" i="1"/>
  <c r="AC705" i="1"/>
  <c r="X705" i="1"/>
  <c r="AC704" i="1"/>
  <c r="X704" i="1"/>
  <c r="AC703" i="1"/>
  <c r="X703" i="1"/>
  <c r="BD702" i="1"/>
  <c r="AC702" i="1"/>
  <c r="X702" i="1"/>
  <c r="AC701" i="1"/>
  <c r="X701" i="1"/>
  <c r="AC700" i="1"/>
  <c r="X700" i="1"/>
  <c r="BD699" i="1"/>
  <c r="AC699" i="1"/>
  <c r="X699" i="1"/>
  <c r="AC698" i="1"/>
  <c r="X698" i="1"/>
  <c r="AC697" i="1"/>
  <c r="X697" i="1"/>
  <c r="BD696" i="1"/>
  <c r="AC696" i="1"/>
  <c r="X696" i="1"/>
  <c r="BD695" i="1"/>
  <c r="AC695" i="1"/>
  <c r="X695" i="1"/>
  <c r="BD694" i="1"/>
  <c r="AC694" i="1"/>
  <c r="X694" i="1"/>
  <c r="AC693" i="1"/>
  <c r="X693" i="1"/>
  <c r="BD692" i="1"/>
  <c r="AC692" i="1"/>
  <c r="X692" i="1"/>
  <c r="AC691" i="1"/>
  <c r="X691" i="1"/>
  <c r="AC690" i="1"/>
  <c r="X690" i="1"/>
  <c r="AC689" i="1"/>
  <c r="X689" i="1"/>
  <c r="BD688" i="1"/>
  <c r="AC688" i="1"/>
  <c r="X688" i="1"/>
  <c r="BD687" i="1"/>
  <c r="AC687" i="1"/>
  <c r="X687" i="1"/>
  <c r="BD686" i="1"/>
  <c r="AC686" i="1"/>
  <c r="X686" i="1"/>
  <c r="AC685" i="1"/>
  <c r="X685" i="1"/>
  <c r="AC684" i="1"/>
  <c r="X684" i="1"/>
  <c r="BD683" i="1"/>
  <c r="AC683" i="1"/>
  <c r="X683" i="1"/>
  <c r="BD682" i="1"/>
  <c r="AC682" i="1"/>
  <c r="X682" i="1"/>
  <c r="BD681" i="1"/>
  <c r="AC681" i="1"/>
  <c r="X681" i="1"/>
  <c r="AC680" i="1"/>
  <c r="X680" i="1"/>
  <c r="AC679" i="1"/>
  <c r="X679" i="1"/>
  <c r="BD678" i="1"/>
  <c r="AC678" i="1"/>
  <c r="X678" i="1"/>
  <c r="BD677" i="1"/>
  <c r="AC677" i="1"/>
  <c r="X677" i="1"/>
  <c r="BD676" i="1"/>
  <c r="AC676" i="1"/>
  <c r="X676" i="1"/>
  <c r="BD675" i="1"/>
  <c r="AC675" i="1"/>
  <c r="X675" i="1"/>
  <c r="BD674" i="1"/>
  <c r="AC674" i="1"/>
  <c r="X674" i="1"/>
  <c r="BD673" i="1"/>
  <c r="AC673" i="1"/>
  <c r="X673" i="1"/>
  <c r="BD672" i="1"/>
  <c r="AC672" i="1"/>
  <c r="X672" i="1"/>
  <c r="BD671" i="1"/>
  <c r="AC671" i="1"/>
  <c r="X671" i="1"/>
  <c r="AC670" i="1"/>
  <c r="X670" i="1"/>
  <c r="AC669" i="1"/>
  <c r="X669" i="1"/>
  <c r="AC668" i="1"/>
  <c r="X668" i="1"/>
  <c r="AC667" i="1"/>
  <c r="X667" i="1"/>
  <c r="AC666" i="1"/>
  <c r="X666" i="1"/>
  <c r="AC665" i="1"/>
  <c r="X665" i="1"/>
  <c r="AC664" i="1"/>
  <c r="X664" i="1"/>
  <c r="AC663" i="1"/>
  <c r="X663" i="1"/>
  <c r="AC662" i="1"/>
  <c r="X662" i="1"/>
  <c r="AC661" i="1"/>
  <c r="X661" i="1"/>
  <c r="AC660" i="1"/>
  <c r="X660" i="1"/>
  <c r="AC659" i="1"/>
  <c r="X659" i="1"/>
  <c r="AC658" i="1"/>
  <c r="X658" i="1"/>
  <c r="AC657" i="1"/>
  <c r="X657" i="1"/>
  <c r="AC656" i="1"/>
  <c r="X656" i="1"/>
  <c r="AC655" i="1"/>
  <c r="X655" i="1"/>
  <c r="AC654" i="1"/>
  <c r="X654" i="1"/>
  <c r="AC653" i="1"/>
  <c r="X653" i="1"/>
  <c r="AC652" i="1"/>
  <c r="X652" i="1"/>
  <c r="AC651" i="1"/>
  <c r="X651" i="1"/>
  <c r="AC650" i="1"/>
  <c r="X650" i="1"/>
  <c r="AC649" i="1"/>
  <c r="X649" i="1"/>
  <c r="AC648" i="1"/>
  <c r="X648" i="1"/>
  <c r="AC647" i="1"/>
  <c r="X647" i="1"/>
  <c r="AK646" i="1"/>
  <c r="X646" i="1"/>
  <c r="AK645" i="1"/>
  <c r="X645" i="1"/>
  <c r="AK644" i="1"/>
  <c r="X644" i="1"/>
  <c r="AK643" i="1"/>
  <c r="X643" i="1"/>
  <c r="AK642" i="1"/>
  <c r="X642" i="1"/>
  <c r="AK641" i="1"/>
  <c r="X641" i="1"/>
  <c r="AK640" i="1"/>
  <c r="X640" i="1"/>
  <c r="AC639" i="1"/>
  <c r="X639" i="1"/>
  <c r="AC638" i="1"/>
  <c r="X638" i="1"/>
  <c r="AC637" i="1"/>
  <c r="X637" i="1"/>
  <c r="AO636" i="1"/>
  <c r="AK636" i="1"/>
  <c r="X636" i="1"/>
  <c r="AK635" i="1"/>
  <c r="X635" i="1"/>
  <c r="AK634" i="1"/>
  <c r="X634" i="1"/>
  <c r="AO633" i="1"/>
  <c r="AK633" i="1"/>
  <c r="X633" i="1"/>
  <c r="AK632" i="1"/>
  <c r="X632" i="1"/>
  <c r="AK631" i="1"/>
  <c r="X631" i="1"/>
  <c r="AO630" i="1"/>
  <c r="AK630" i="1"/>
  <c r="X630" i="1"/>
  <c r="AK629" i="1"/>
  <c r="X629" i="1"/>
  <c r="AK628" i="1"/>
  <c r="X628" i="1"/>
  <c r="AK627" i="1"/>
  <c r="X627" i="1"/>
  <c r="AK626" i="1"/>
  <c r="X626" i="1"/>
  <c r="AK625" i="1"/>
  <c r="X625" i="1"/>
  <c r="AK624" i="1"/>
  <c r="X624" i="1"/>
  <c r="AK623" i="1"/>
  <c r="X623" i="1"/>
  <c r="AC622" i="1"/>
  <c r="X622" i="1"/>
  <c r="AC621" i="1"/>
  <c r="X621" i="1"/>
  <c r="AC620" i="1"/>
  <c r="X620" i="1"/>
  <c r="AK619" i="1"/>
  <c r="X619" i="1"/>
  <c r="AK618" i="1"/>
  <c r="X618" i="1"/>
  <c r="AO617" i="1"/>
  <c r="AK617" i="1"/>
  <c r="X617" i="1"/>
  <c r="X616" i="1"/>
  <c r="AK615" i="1"/>
  <c r="X615" i="1"/>
  <c r="AK614" i="1"/>
  <c r="X614" i="1"/>
  <c r="AK613" i="1"/>
  <c r="X613" i="1"/>
  <c r="AC612" i="1"/>
  <c r="X612" i="1"/>
  <c r="AC611" i="1"/>
  <c r="X611" i="1"/>
  <c r="AC610" i="1"/>
  <c r="X610" i="1"/>
  <c r="AC609" i="1"/>
  <c r="X609" i="1"/>
  <c r="AC608" i="1"/>
  <c r="X608" i="1"/>
  <c r="AC607" i="1"/>
  <c r="X607" i="1"/>
  <c r="AC606" i="1"/>
  <c r="X606" i="1"/>
  <c r="AC605" i="1"/>
  <c r="X605" i="1"/>
  <c r="AC604" i="1"/>
  <c r="X604" i="1"/>
  <c r="AC603" i="1"/>
  <c r="X603" i="1"/>
  <c r="AC602" i="1"/>
  <c r="X602" i="1"/>
  <c r="AC601" i="1"/>
  <c r="X601" i="1"/>
  <c r="AC600" i="1"/>
  <c r="X600" i="1"/>
  <c r="AC599" i="1"/>
  <c r="X599" i="1"/>
  <c r="AK598" i="1"/>
  <c r="X598" i="1"/>
  <c r="AK597" i="1"/>
  <c r="X597" i="1"/>
  <c r="AO596" i="1"/>
  <c r="AK596" i="1"/>
  <c r="X596" i="1"/>
  <c r="AK595" i="1"/>
  <c r="X595" i="1"/>
  <c r="AK594" i="1"/>
  <c r="X594" i="1"/>
  <c r="AK593" i="1"/>
  <c r="X593" i="1"/>
  <c r="AK592" i="1"/>
  <c r="X592" i="1"/>
  <c r="AC591" i="1"/>
  <c r="X591" i="1"/>
  <c r="AC590" i="1"/>
  <c r="X590" i="1"/>
  <c r="AC589" i="1"/>
  <c r="X589" i="1"/>
  <c r="AK588" i="1"/>
  <c r="X588" i="1"/>
  <c r="AK587" i="1"/>
  <c r="X587" i="1"/>
  <c r="AO586" i="1"/>
  <c r="AK586" i="1"/>
  <c r="X586" i="1"/>
  <c r="AO585" i="1"/>
  <c r="AK585" i="1"/>
  <c r="X585" i="1"/>
  <c r="AK584" i="1"/>
  <c r="X584" i="1"/>
  <c r="AK583" i="1"/>
  <c r="X583" i="1"/>
  <c r="AK582" i="1"/>
  <c r="X582" i="1"/>
  <c r="AK581" i="1"/>
  <c r="X581" i="1"/>
  <c r="AK580" i="1"/>
  <c r="X580" i="1"/>
  <c r="AK579" i="1"/>
  <c r="X579" i="1"/>
  <c r="AO578" i="1"/>
  <c r="AK578" i="1"/>
  <c r="X578" i="1"/>
  <c r="AO577" i="1"/>
  <c r="AK577" i="1"/>
  <c r="X577" i="1"/>
  <c r="AO576" i="1"/>
  <c r="AK576" i="1"/>
  <c r="X576" i="1"/>
  <c r="AK575" i="1"/>
  <c r="X575" i="1"/>
  <c r="AK574" i="1"/>
  <c r="X574" i="1"/>
  <c r="AK573" i="1"/>
  <c r="X573" i="1"/>
  <c r="AK572" i="1"/>
  <c r="X572" i="1"/>
  <c r="AC571" i="1"/>
  <c r="X571" i="1"/>
  <c r="AC570" i="1"/>
  <c r="X570" i="1"/>
  <c r="AC569" i="1"/>
  <c r="X569" i="1"/>
  <c r="AC568" i="1"/>
  <c r="X568" i="1"/>
  <c r="AC567" i="1"/>
  <c r="X567" i="1"/>
  <c r="AC566" i="1"/>
  <c r="X566" i="1"/>
  <c r="AC565" i="1"/>
  <c r="X565" i="1"/>
  <c r="AC564" i="1"/>
  <c r="X564" i="1"/>
  <c r="AC563" i="1"/>
  <c r="X563" i="1"/>
  <c r="AC562" i="1"/>
  <c r="X562" i="1"/>
  <c r="AC561" i="1"/>
  <c r="X561" i="1"/>
  <c r="AC560" i="1"/>
  <c r="X560" i="1"/>
  <c r="AC559" i="1"/>
  <c r="X559" i="1"/>
  <c r="AC558" i="1"/>
  <c r="X558" i="1"/>
  <c r="AC557" i="1"/>
  <c r="X557" i="1"/>
  <c r="AC556" i="1"/>
  <c r="X556" i="1"/>
  <c r="AC555" i="1"/>
  <c r="X555" i="1"/>
  <c r="AC554" i="1"/>
  <c r="X554" i="1"/>
  <c r="AK553" i="1"/>
  <c r="X553" i="1"/>
  <c r="AK552" i="1"/>
  <c r="X552" i="1"/>
  <c r="AK551" i="1"/>
  <c r="X551" i="1"/>
  <c r="AK550" i="1"/>
  <c r="X550" i="1"/>
  <c r="AK549" i="1"/>
  <c r="X549" i="1"/>
  <c r="AK548" i="1"/>
  <c r="X548" i="1"/>
  <c r="AO547" i="1"/>
  <c r="AK547" i="1"/>
  <c r="X547" i="1"/>
  <c r="AO546" i="1"/>
  <c r="AK546" i="1"/>
  <c r="X546" i="1"/>
  <c r="AO545" i="1"/>
  <c r="AK545" i="1"/>
  <c r="X545" i="1"/>
  <c r="AK544" i="1"/>
  <c r="X544" i="1"/>
  <c r="AK543" i="1"/>
  <c r="X543" i="1"/>
  <c r="AK542" i="1"/>
  <c r="X542" i="1"/>
  <c r="AK541" i="1"/>
  <c r="X541" i="1"/>
  <c r="AG538" i="1"/>
  <c r="AC538" i="1"/>
  <c r="X538" i="1"/>
  <c r="AG537" i="1"/>
  <c r="AC537" i="1"/>
  <c r="X537" i="1"/>
  <c r="AG536" i="1"/>
  <c r="AC536" i="1"/>
  <c r="X536" i="1"/>
  <c r="AG535" i="1"/>
  <c r="AC535" i="1"/>
  <c r="X535" i="1"/>
  <c r="AG534" i="1"/>
  <c r="AC534" i="1"/>
  <c r="X534" i="1"/>
  <c r="AG533" i="1"/>
  <c r="AC533" i="1"/>
  <c r="X533" i="1"/>
  <c r="BD532" i="1"/>
  <c r="BD531" i="1"/>
  <c r="BD530" i="1"/>
  <c r="BD529" i="1"/>
  <c r="BD528" i="1"/>
  <c r="AC527" i="1"/>
  <c r="X527" i="1"/>
  <c r="AC526" i="1"/>
  <c r="X526" i="1"/>
  <c r="AC525" i="1"/>
  <c r="X525" i="1"/>
  <c r="AC524" i="1"/>
  <c r="X524" i="1"/>
  <c r="AC523" i="1"/>
  <c r="X523" i="1"/>
  <c r="AC522" i="1"/>
  <c r="X522" i="1"/>
  <c r="AC521" i="1"/>
  <c r="X521" i="1"/>
  <c r="AC520" i="1"/>
  <c r="X520" i="1"/>
  <c r="AC519" i="1"/>
  <c r="X519" i="1"/>
  <c r="AC518" i="1"/>
  <c r="X518" i="1"/>
  <c r="AC517" i="1"/>
  <c r="X517" i="1"/>
  <c r="AC516" i="1"/>
  <c r="X516" i="1"/>
  <c r="AC515" i="1"/>
  <c r="X515" i="1"/>
  <c r="AC514" i="1"/>
  <c r="X514" i="1"/>
  <c r="AC513" i="1"/>
  <c r="X513" i="1"/>
  <c r="AC512" i="1"/>
  <c r="X512" i="1"/>
  <c r="AC511" i="1"/>
  <c r="X511" i="1"/>
  <c r="AC510" i="1"/>
  <c r="X510" i="1"/>
  <c r="AC509" i="1"/>
  <c r="X509" i="1"/>
  <c r="AC508" i="1"/>
  <c r="X508" i="1"/>
  <c r="AC507" i="1"/>
  <c r="X507" i="1"/>
  <c r="AC506" i="1"/>
  <c r="X506" i="1"/>
  <c r="AC505" i="1"/>
  <c r="X505" i="1"/>
  <c r="AC504" i="1"/>
  <c r="X504" i="1"/>
  <c r="AC503" i="1"/>
  <c r="X503" i="1"/>
  <c r="AC502" i="1"/>
  <c r="X502" i="1"/>
  <c r="AC501" i="1"/>
  <c r="X501" i="1"/>
  <c r="AC500" i="1"/>
  <c r="X500" i="1"/>
  <c r="AC499" i="1"/>
  <c r="X499" i="1"/>
  <c r="AC498" i="1"/>
  <c r="X498" i="1"/>
  <c r="AC497" i="1"/>
  <c r="X497" i="1"/>
  <c r="AC496" i="1"/>
  <c r="X496" i="1"/>
  <c r="AC495" i="1"/>
  <c r="X495" i="1"/>
  <c r="AC494" i="1"/>
  <c r="X494" i="1"/>
  <c r="AC493" i="1"/>
  <c r="Y493" i="1"/>
  <c r="X493" i="1"/>
  <c r="AC492" i="1"/>
  <c r="X492" i="1"/>
  <c r="AC491" i="1"/>
  <c r="X491" i="1"/>
  <c r="AC490" i="1"/>
  <c r="X490" i="1"/>
  <c r="AC489" i="1"/>
  <c r="X489" i="1"/>
  <c r="AC488" i="1"/>
  <c r="X488" i="1"/>
  <c r="AC487" i="1"/>
  <c r="X487" i="1"/>
  <c r="AC486" i="1"/>
  <c r="X486" i="1"/>
  <c r="AC485" i="1"/>
  <c r="Y485" i="1"/>
  <c r="X485" i="1" s="1"/>
  <c r="AC484" i="1"/>
  <c r="X484" i="1"/>
  <c r="AC483" i="1"/>
  <c r="X483" i="1"/>
  <c r="AC482" i="1"/>
  <c r="X482" i="1"/>
  <c r="AC481" i="1"/>
  <c r="X481" i="1"/>
  <c r="AC480" i="1"/>
  <c r="X480" i="1"/>
  <c r="AC479" i="1"/>
  <c r="X479" i="1"/>
  <c r="AC478" i="1"/>
  <c r="X478" i="1"/>
  <c r="AC477" i="1"/>
  <c r="X477" i="1"/>
  <c r="AC476" i="1"/>
  <c r="X476" i="1"/>
  <c r="AC475" i="1"/>
  <c r="X475" i="1"/>
  <c r="AC474" i="1"/>
  <c r="X474" i="1"/>
  <c r="AC473" i="1"/>
  <c r="X473" i="1"/>
  <c r="AC472" i="1"/>
  <c r="X472" i="1"/>
  <c r="AC471" i="1"/>
  <c r="X471" i="1"/>
  <c r="AC470" i="1"/>
  <c r="X470" i="1"/>
  <c r="AC469" i="1"/>
  <c r="X469" i="1"/>
  <c r="AC468" i="1"/>
  <c r="X468" i="1"/>
  <c r="AC467" i="1"/>
  <c r="X467" i="1"/>
  <c r="AC466" i="1"/>
  <c r="X466" i="1"/>
  <c r="AC465" i="1"/>
  <c r="X465" i="1"/>
  <c r="AC464" i="1"/>
  <c r="X464" i="1"/>
  <c r="AC463" i="1"/>
  <c r="X463" i="1"/>
  <c r="AC462" i="1"/>
  <c r="X462" i="1"/>
  <c r="AC461" i="1"/>
  <c r="X461" i="1"/>
  <c r="AC460" i="1"/>
  <c r="X460" i="1"/>
  <c r="AC459" i="1"/>
  <c r="X459" i="1"/>
  <c r="AC458" i="1"/>
  <c r="X458" i="1"/>
  <c r="AC457" i="1"/>
  <c r="X457" i="1"/>
  <c r="AC456" i="1"/>
  <c r="X456" i="1"/>
  <c r="AC455" i="1"/>
  <c r="X455" i="1"/>
  <c r="AC454" i="1"/>
  <c r="X454" i="1"/>
  <c r="AC453" i="1"/>
  <c r="X453" i="1"/>
  <c r="AC452" i="1"/>
  <c r="X452" i="1"/>
  <c r="AC451" i="1"/>
  <c r="X451" i="1"/>
  <c r="AC450" i="1"/>
  <c r="X450" i="1"/>
  <c r="AC449" i="1"/>
  <c r="X449" i="1"/>
  <c r="AC448" i="1"/>
  <c r="X448" i="1"/>
  <c r="AC447" i="1"/>
  <c r="X447" i="1"/>
  <c r="AC446" i="1"/>
  <c r="X446" i="1"/>
  <c r="AC445" i="1"/>
  <c r="X445" i="1"/>
  <c r="AC444" i="1"/>
  <c r="X444" i="1"/>
  <c r="AC443" i="1"/>
  <c r="X443" i="1"/>
  <c r="AC442" i="1"/>
  <c r="X442" i="1"/>
  <c r="AC441" i="1"/>
  <c r="X441" i="1"/>
  <c r="AC440" i="1"/>
  <c r="X440" i="1"/>
  <c r="AC439" i="1"/>
  <c r="X439" i="1"/>
  <c r="AC438" i="1"/>
  <c r="X438" i="1"/>
  <c r="AC437" i="1"/>
  <c r="X437" i="1"/>
  <c r="AC436" i="1"/>
  <c r="X436" i="1"/>
  <c r="AC435" i="1"/>
  <c r="X435" i="1"/>
  <c r="AC434" i="1"/>
  <c r="X434" i="1"/>
  <c r="AC433" i="1"/>
  <c r="X433" i="1"/>
  <c r="AC432" i="1"/>
  <c r="X432" i="1"/>
  <c r="AC431" i="1"/>
  <c r="X431" i="1"/>
  <c r="AC430" i="1"/>
  <c r="X430" i="1"/>
  <c r="AC429" i="1"/>
  <c r="X429" i="1"/>
  <c r="AC428" i="1"/>
  <c r="X428" i="1"/>
  <c r="AC427" i="1"/>
  <c r="X427" i="1"/>
  <c r="AC426" i="1"/>
  <c r="X426" i="1"/>
  <c r="AC425" i="1"/>
  <c r="X425" i="1"/>
  <c r="AC424" i="1"/>
  <c r="X424" i="1"/>
  <c r="AC423" i="1"/>
  <c r="X423" i="1"/>
  <c r="AC422" i="1"/>
  <c r="X422" i="1"/>
  <c r="AC421" i="1"/>
  <c r="X421" i="1"/>
  <c r="AC420" i="1"/>
  <c r="X420" i="1"/>
  <c r="AC419" i="1"/>
  <c r="X419" i="1"/>
  <c r="AC418" i="1"/>
  <c r="X418" i="1"/>
  <c r="AC417" i="1"/>
  <c r="X417" i="1"/>
  <c r="AC416" i="1"/>
  <c r="X416" i="1"/>
  <c r="AC415" i="1"/>
  <c r="X415" i="1"/>
  <c r="AC414" i="1"/>
  <c r="X414" i="1"/>
  <c r="AC413" i="1"/>
  <c r="X413" i="1"/>
  <c r="AC412" i="1"/>
  <c r="X412" i="1"/>
  <c r="AC411" i="1"/>
  <c r="X411" i="1"/>
  <c r="AC410" i="1"/>
  <c r="X410" i="1"/>
  <c r="AC409" i="1"/>
  <c r="X409" i="1"/>
  <c r="AC408" i="1"/>
  <c r="X408" i="1"/>
  <c r="AC407" i="1"/>
  <c r="X407" i="1"/>
  <c r="AC406" i="1"/>
  <c r="X406" i="1"/>
  <c r="AC405" i="1"/>
  <c r="X405" i="1"/>
  <c r="AC404" i="1"/>
  <c r="X404" i="1"/>
  <c r="AC403" i="1"/>
  <c r="X403" i="1"/>
  <c r="AC402" i="1"/>
  <c r="X402" i="1"/>
  <c r="AC401" i="1"/>
  <c r="X401" i="1"/>
  <c r="AC400" i="1"/>
  <c r="X400" i="1"/>
  <c r="AC399" i="1"/>
  <c r="X399" i="1"/>
  <c r="AC398" i="1"/>
  <c r="X398" i="1"/>
  <c r="AC397" i="1"/>
  <c r="X397" i="1"/>
  <c r="AC396" i="1"/>
  <c r="X396" i="1"/>
  <c r="AC395" i="1"/>
  <c r="X395" i="1"/>
  <c r="AC394" i="1"/>
  <c r="X394" i="1"/>
  <c r="AC393" i="1"/>
  <c r="X393" i="1"/>
  <c r="AC392" i="1"/>
  <c r="X392" i="1"/>
  <c r="AC391" i="1"/>
  <c r="X391" i="1"/>
  <c r="AC390" i="1"/>
  <c r="X390" i="1"/>
  <c r="AC389" i="1"/>
  <c r="X389" i="1"/>
  <c r="AC388" i="1"/>
  <c r="X388" i="1"/>
  <c r="BC387" i="1"/>
  <c r="BB387" i="1"/>
  <c r="AC387" i="1"/>
  <c r="X387" i="1"/>
  <c r="BC386" i="1"/>
  <c r="BB386" i="1"/>
  <c r="AC386" i="1"/>
  <c r="X386" i="1"/>
  <c r="BC385" i="1"/>
  <c r="BB385" i="1"/>
  <c r="AC385" i="1"/>
  <c r="X385" i="1"/>
  <c r="BC384" i="1"/>
  <c r="BB384" i="1"/>
  <c r="AC384" i="1"/>
  <c r="X384" i="1"/>
  <c r="BC383" i="1"/>
  <c r="BB383" i="1"/>
  <c r="AC383" i="1"/>
  <c r="X383" i="1"/>
  <c r="BC382" i="1"/>
  <c r="BB382" i="1"/>
  <c r="AC382" i="1"/>
  <c r="X382" i="1"/>
  <c r="BC381" i="1"/>
  <c r="BB381" i="1"/>
  <c r="AC381" i="1"/>
  <c r="X381" i="1"/>
  <c r="BC380" i="1"/>
  <c r="BB380" i="1"/>
  <c r="AC380" i="1"/>
  <c r="X380" i="1"/>
  <c r="BC379" i="1"/>
  <c r="BB379" i="1"/>
  <c r="AC379" i="1"/>
  <c r="X379" i="1"/>
  <c r="BC378" i="1"/>
  <c r="BB378" i="1"/>
  <c r="AC378" i="1"/>
  <c r="X378" i="1"/>
  <c r="BC377" i="1"/>
  <c r="BB377" i="1"/>
  <c r="AC377" i="1"/>
  <c r="X377" i="1"/>
  <c r="BC376" i="1"/>
  <c r="BB376" i="1"/>
  <c r="AC376" i="1"/>
  <c r="X376" i="1"/>
  <c r="BC375" i="1"/>
  <c r="BB375" i="1"/>
  <c r="AC375" i="1"/>
  <c r="X375" i="1"/>
  <c r="BC374" i="1"/>
  <c r="BB374" i="1"/>
  <c r="AC374" i="1"/>
  <c r="X374" i="1"/>
  <c r="BC373" i="1"/>
  <c r="BB373" i="1"/>
  <c r="AC373" i="1"/>
  <c r="X373" i="1"/>
  <c r="BC372" i="1"/>
  <c r="BB372" i="1"/>
  <c r="AC372" i="1"/>
  <c r="X372" i="1"/>
  <c r="BC371" i="1"/>
  <c r="BB371" i="1"/>
  <c r="AC371" i="1"/>
  <c r="X371" i="1"/>
  <c r="BC370" i="1"/>
  <c r="BB370" i="1"/>
  <c r="AC370" i="1"/>
  <c r="X370" i="1"/>
  <c r="BC369" i="1"/>
  <c r="BB369" i="1"/>
  <c r="AC369" i="1"/>
  <c r="X369" i="1"/>
  <c r="BC368" i="1"/>
  <c r="BB368" i="1"/>
  <c r="AC368" i="1"/>
  <c r="X368" i="1"/>
  <c r="BC367" i="1"/>
  <c r="BB367" i="1"/>
  <c r="AC367" i="1"/>
  <c r="X367" i="1"/>
  <c r="BC366" i="1"/>
  <c r="BB366" i="1"/>
  <c r="AC366" i="1"/>
  <c r="X366" i="1"/>
  <c r="BC365" i="1"/>
  <c r="BB365" i="1"/>
  <c r="AC365" i="1"/>
  <c r="X365" i="1"/>
  <c r="BC364" i="1"/>
  <c r="BB364" i="1"/>
  <c r="AC364" i="1"/>
  <c r="X364" i="1"/>
  <c r="BC363" i="1"/>
  <c r="BB363" i="1"/>
  <c r="AC363" i="1"/>
  <c r="X363" i="1"/>
  <c r="BC362" i="1"/>
  <c r="BB362" i="1"/>
  <c r="AC362" i="1"/>
  <c r="X362" i="1"/>
  <c r="BC361" i="1"/>
  <c r="BB361" i="1"/>
  <c r="AC361" i="1"/>
  <c r="X361" i="1"/>
  <c r="BC360" i="1"/>
  <c r="BB360" i="1"/>
  <c r="AC360" i="1"/>
  <c r="X360" i="1"/>
  <c r="BC359" i="1"/>
  <c r="BB359" i="1"/>
  <c r="AC359" i="1"/>
  <c r="X359" i="1"/>
  <c r="BC358" i="1"/>
  <c r="BB358" i="1"/>
  <c r="AC358" i="1"/>
  <c r="X358" i="1"/>
  <c r="BC355" i="1"/>
  <c r="BB355" i="1"/>
  <c r="BC354" i="1"/>
  <c r="BB354" i="1"/>
  <c r="BC353" i="1"/>
  <c r="BB353" i="1"/>
  <c r="BC352" i="1"/>
  <c r="BB352" i="1"/>
  <c r="BC351" i="1"/>
  <c r="BB351" i="1"/>
  <c r="BC350" i="1"/>
  <c r="BB350" i="1"/>
  <c r="BC349" i="1"/>
  <c r="BB349" i="1"/>
  <c r="BC348" i="1"/>
  <c r="BB348" i="1"/>
  <c r="BC347" i="1"/>
  <c r="BB347" i="1"/>
  <c r="BC346" i="1"/>
  <c r="BB346" i="1"/>
  <c r="BC345" i="1"/>
  <c r="BB345" i="1"/>
  <c r="BC344" i="1"/>
  <c r="BB344" i="1"/>
  <c r="BC343" i="1"/>
  <c r="BB343" i="1"/>
  <c r="BC342" i="1"/>
  <c r="BB342" i="1"/>
  <c r="BC341" i="1"/>
  <c r="BB341" i="1"/>
  <c r="BC340" i="1"/>
  <c r="BB340" i="1"/>
  <c r="BC339" i="1"/>
  <c r="BB339" i="1"/>
  <c r="BC338" i="1"/>
  <c r="BB338" i="1"/>
  <c r="BC337" i="1"/>
  <c r="BB337" i="1"/>
  <c r="BC336" i="1"/>
  <c r="BB336" i="1"/>
  <c r="BC335" i="1"/>
  <c r="BB335" i="1"/>
  <c r="BC334" i="1"/>
  <c r="BB334" i="1"/>
  <c r="BC333" i="1"/>
  <c r="BB333" i="1"/>
  <c r="BC332" i="1"/>
  <c r="BB332" i="1"/>
  <c r="BC331" i="1"/>
  <c r="BB331" i="1"/>
  <c r="BC330" i="1"/>
  <c r="BB330" i="1"/>
  <c r="BC329" i="1"/>
  <c r="BB329" i="1"/>
  <c r="BC328" i="1"/>
  <c r="BB328" i="1"/>
  <c r="BC327" i="1"/>
  <c r="BB327" i="1"/>
  <c r="BC326" i="1"/>
  <c r="BB326" i="1"/>
  <c r="BC325" i="1"/>
  <c r="BB325" i="1"/>
  <c r="BC324" i="1"/>
  <c r="BB324" i="1"/>
  <c r="BC323" i="1"/>
  <c r="BB323" i="1"/>
  <c r="BC322" i="1"/>
  <c r="BB322" i="1"/>
  <c r="BC321" i="1"/>
  <c r="BB321" i="1"/>
  <c r="BC320" i="1"/>
  <c r="BB320" i="1"/>
  <c r="BC319" i="1"/>
  <c r="BB319" i="1"/>
  <c r="BC318" i="1"/>
  <c r="BB318" i="1"/>
  <c r="BC317" i="1"/>
  <c r="BB317" i="1"/>
  <c r="BC316" i="1"/>
  <c r="BB316" i="1"/>
  <c r="BC315" i="1"/>
  <c r="BB315" i="1"/>
  <c r="BC314" i="1"/>
  <c r="BB314" i="1"/>
  <c r="BC313" i="1"/>
  <c r="BB313" i="1"/>
  <c r="BC312" i="1"/>
  <c r="BB312" i="1"/>
  <c r="BC311" i="1"/>
  <c r="BB311" i="1"/>
  <c r="BC310" i="1"/>
  <c r="BB310" i="1"/>
  <c r="BC309" i="1"/>
  <c r="BB309" i="1"/>
  <c r="BC308" i="1"/>
  <c r="BB308" i="1"/>
  <c r="BC307" i="1"/>
  <c r="BB307" i="1"/>
  <c r="BC306" i="1"/>
  <c r="BB306" i="1"/>
  <c r="BC305" i="1"/>
  <c r="BB305" i="1"/>
  <c r="BC304" i="1"/>
  <c r="BB304" i="1"/>
  <c r="BC303" i="1"/>
  <c r="BB303" i="1"/>
  <c r="BC302" i="1"/>
  <c r="BB302" i="1"/>
  <c r="BC301" i="1"/>
  <c r="BB301" i="1"/>
  <c r="BC300" i="1"/>
  <c r="BB300" i="1"/>
  <c r="BC299" i="1"/>
  <c r="BB299" i="1"/>
  <c r="BC298" i="1"/>
  <c r="BB298" i="1"/>
  <c r="BC297" i="1"/>
  <c r="BB297" i="1"/>
  <c r="BC296" i="1"/>
  <c r="BB296" i="1"/>
  <c r="BC278" i="1"/>
  <c r="BB278" i="1"/>
  <c r="BC277" i="1"/>
  <c r="BB277" i="1"/>
  <c r="BC276" i="1"/>
  <c r="BB276" i="1"/>
  <c r="BC275" i="1"/>
  <c r="BB275" i="1"/>
  <c r="BC274" i="1"/>
  <c r="BB274" i="1"/>
  <c r="BC273" i="1"/>
  <c r="BB273" i="1"/>
  <c r="BC272" i="1"/>
  <c r="BB272" i="1"/>
  <c r="BC271" i="1"/>
  <c r="BB271" i="1"/>
  <c r="BC270" i="1"/>
  <c r="BB270" i="1"/>
  <c r="BC269" i="1"/>
  <c r="BB269" i="1"/>
  <c r="BC268" i="1"/>
  <c r="BB268" i="1"/>
  <c r="BC267" i="1"/>
  <c r="BB267" i="1"/>
  <c r="BC266" i="1"/>
  <c r="BB266" i="1"/>
  <c r="BC265" i="1"/>
  <c r="BB265" i="1"/>
  <c r="BC264" i="1"/>
  <c r="BB264" i="1"/>
  <c r="BC263" i="1"/>
  <c r="BB263" i="1"/>
  <c r="BC262" i="1"/>
  <c r="BB262" i="1"/>
  <c r="BC261" i="1"/>
  <c r="BB261" i="1"/>
  <c r="BC260" i="1"/>
  <c r="BB260" i="1"/>
  <c r="BC259" i="1"/>
  <c r="BB259" i="1"/>
  <c r="BC258" i="1"/>
  <c r="BB258" i="1"/>
  <c r="BC257" i="1"/>
  <c r="BB257" i="1"/>
  <c r="BC256" i="1"/>
  <c r="BB256" i="1"/>
  <c r="BC255" i="1"/>
  <c r="BB255" i="1"/>
  <c r="BC254" i="1"/>
  <c r="BB254" i="1"/>
  <c r="BC253" i="1"/>
  <c r="BB253" i="1"/>
  <c r="BC252" i="1"/>
  <c r="BB252" i="1"/>
  <c r="BC251" i="1"/>
  <c r="BB251" i="1"/>
  <c r="BC250" i="1"/>
  <c r="BB250" i="1"/>
  <c r="BC249" i="1"/>
  <c r="BB249" i="1"/>
  <c r="BC248" i="1"/>
  <c r="BB248" i="1"/>
  <c r="BC247" i="1"/>
  <c r="BB247" i="1"/>
  <c r="BC246" i="1"/>
  <c r="BB246" i="1"/>
  <c r="BC245" i="1"/>
  <c r="BB245" i="1"/>
  <c r="BC244" i="1"/>
  <c r="BB244" i="1"/>
  <c r="BC243" i="1"/>
  <c r="BB243" i="1"/>
  <c r="BC242" i="1"/>
  <c r="BB242" i="1"/>
  <c r="BC241" i="1"/>
  <c r="BB241" i="1"/>
  <c r="BC240" i="1"/>
  <c r="BB240" i="1"/>
  <c r="BC239" i="1"/>
  <c r="BB239" i="1"/>
  <c r="BC238" i="1"/>
  <c r="BB238" i="1"/>
  <c r="BC237" i="1"/>
  <c r="BB237" i="1"/>
  <c r="BC236" i="1"/>
  <c r="BB236" i="1"/>
  <c r="BC235" i="1"/>
  <c r="BB235" i="1"/>
  <c r="BC234" i="1"/>
  <c r="BB234" i="1"/>
  <c r="BC233" i="1"/>
  <c r="BB233" i="1"/>
  <c r="BC232" i="1"/>
  <c r="BB232" i="1"/>
  <c r="BC231" i="1"/>
  <c r="BB231" i="1"/>
  <c r="BC230" i="1"/>
  <c r="BB230" i="1"/>
  <c r="BC229" i="1"/>
  <c r="BB229" i="1"/>
  <c r="BC228" i="1"/>
  <c r="BB228" i="1"/>
  <c r="BC227" i="1"/>
  <c r="BB227" i="1"/>
  <c r="BC226" i="1"/>
  <c r="BB226" i="1"/>
  <c r="BC225" i="1"/>
  <c r="BB225" i="1"/>
  <c r="BC224" i="1"/>
  <c r="BB224" i="1"/>
  <c r="BC223" i="1"/>
  <c r="BB223" i="1"/>
  <c r="BC222" i="1"/>
  <c r="BB222" i="1"/>
  <c r="BC221" i="1"/>
  <c r="BB221" i="1"/>
  <c r="BC220" i="1"/>
  <c r="BB220" i="1"/>
  <c r="BC219" i="1"/>
  <c r="BB219" i="1"/>
  <c r="BC218" i="1"/>
  <c r="BB218" i="1"/>
  <c r="BC217" i="1"/>
  <c r="BB217" i="1"/>
  <c r="BC216" i="1"/>
  <c r="BB216" i="1"/>
  <c r="BC215" i="1"/>
  <c r="BB215" i="1"/>
  <c r="BC214" i="1"/>
  <c r="BB214" i="1"/>
  <c r="BC213" i="1"/>
  <c r="BB213" i="1"/>
  <c r="BC212" i="1"/>
  <c r="BB212" i="1"/>
  <c r="BC211" i="1"/>
  <c r="BB211" i="1"/>
  <c r="BC210" i="1"/>
  <c r="BB210" i="1"/>
  <c r="BC209" i="1"/>
  <c r="BB209" i="1"/>
  <c r="BC208" i="1"/>
  <c r="BB208" i="1"/>
  <c r="BC207" i="1"/>
  <c r="BB207" i="1"/>
  <c r="BC206" i="1"/>
  <c r="BB206" i="1"/>
  <c r="BC205" i="1"/>
  <c r="BB205" i="1"/>
  <c r="BC204" i="1"/>
  <c r="BB204" i="1"/>
  <c r="BC203" i="1"/>
  <c r="BB203" i="1"/>
  <c r="BC202" i="1"/>
  <c r="BB202" i="1"/>
  <c r="BC201" i="1"/>
  <c r="BB201" i="1"/>
  <c r="BC200" i="1"/>
  <c r="BB200" i="1"/>
  <c r="BC199" i="1"/>
  <c r="BB199" i="1"/>
  <c r="BC198" i="1"/>
  <c r="BB198" i="1"/>
  <c r="BC197" i="1"/>
  <c r="BB197" i="1"/>
  <c r="BC196" i="1"/>
  <c r="BB196" i="1"/>
  <c r="BC195" i="1"/>
  <c r="BB195" i="1"/>
  <c r="BC194" i="1"/>
  <c r="BB194" i="1"/>
  <c r="BC193" i="1"/>
  <c r="BB193" i="1"/>
  <c r="BC192" i="1"/>
  <c r="BB192" i="1"/>
  <c r="BC191" i="1"/>
  <c r="BB191" i="1"/>
  <c r="BC190" i="1"/>
  <c r="BB190" i="1"/>
  <c r="BC189" i="1"/>
  <c r="BB189" i="1"/>
  <c r="BC188" i="1"/>
  <c r="BB188" i="1"/>
  <c r="BC187" i="1"/>
  <c r="BB187" i="1"/>
  <c r="BC186" i="1"/>
  <c r="BB186" i="1"/>
  <c r="BC185" i="1"/>
  <c r="BB185" i="1"/>
  <c r="BC184" i="1"/>
  <c r="BB184" i="1"/>
  <c r="BC183" i="1"/>
  <c r="BB183" i="1"/>
  <c r="BC182" i="1"/>
  <c r="BB182" i="1"/>
  <c r="BC181" i="1"/>
  <c r="BB181" i="1"/>
  <c r="BC180" i="1"/>
  <c r="BB180" i="1"/>
  <c r="BC179" i="1"/>
  <c r="BB179" i="1"/>
  <c r="AC178" i="1"/>
  <c r="X178" i="1"/>
  <c r="AC177" i="1"/>
  <c r="X177" i="1"/>
  <c r="AC176" i="1"/>
  <c r="X176" i="1"/>
  <c r="AC175" i="1"/>
  <c r="X175" i="1"/>
  <c r="AC174" i="1"/>
  <c r="X174" i="1"/>
  <c r="AC173" i="1"/>
  <c r="X173" i="1"/>
  <c r="AC172" i="1"/>
  <c r="X172" i="1"/>
  <c r="AC171" i="1"/>
  <c r="X171" i="1"/>
  <c r="AC170" i="1"/>
  <c r="X170" i="1"/>
  <c r="AC169" i="1"/>
  <c r="X169" i="1"/>
  <c r="AC168" i="1"/>
  <c r="X168" i="1"/>
  <c r="AC167" i="1"/>
  <c r="X167" i="1"/>
  <c r="AC166" i="1"/>
  <c r="X166" i="1"/>
  <c r="AC165" i="1"/>
  <c r="X165" i="1"/>
  <c r="AC164" i="1"/>
  <c r="X164" i="1"/>
  <c r="AC163" i="1"/>
  <c r="X163" i="1"/>
  <c r="AC162" i="1"/>
  <c r="X162" i="1"/>
  <c r="AC161" i="1"/>
  <c r="X161" i="1"/>
  <c r="AC160" i="1"/>
  <c r="X160" i="1"/>
  <c r="AC159" i="1"/>
  <c r="X159" i="1"/>
  <c r="AC158" i="1"/>
  <c r="X158" i="1"/>
  <c r="AC157" i="1"/>
  <c r="X157" i="1"/>
  <c r="AC156" i="1"/>
  <c r="X156" i="1"/>
  <c r="AC155" i="1"/>
  <c r="X155" i="1"/>
  <c r="AC154" i="1"/>
  <c r="X154" i="1"/>
  <c r="AC153" i="1"/>
  <c r="X153" i="1"/>
  <c r="AC152" i="1"/>
  <c r="X152" i="1"/>
  <c r="AC151" i="1"/>
  <c r="X151" i="1"/>
  <c r="AC150" i="1"/>
  <c r="X150" i="1"/>
  <c r="AC149" i="1"/>
  <c r="X149" i="1"/>
  <c r="AC148" i="1"/>
  <c r="X148" i="1"/>
  <c r="AC147" i="1"/>
  <c r="X147" i="1"/>
  <c r="AC146" i="1"/>
  <c r="X146" i="1"/>
  <c r="AC145" i="1"/>
  <c r="X145" i="1"/>
  <c r="AC144" i="1"/>
  <c r="X144" i="1"/>
  <c r="AC143" i="1"/>
  <c r="X143" i="1"/>
  <c r="AC142" i="1"/>
  <c r="X142" i="1"/>
  <c r="AG141" i="1"/>
  <c r="AC141" i="1"/>
  <c r="X141" i="1"/>
  <c r="AG140" i="1"/>
  <c r="AC140" i="1"/>
  <c r="X140" i="1"/>
  <c r="AG139" i="1"/>
  <c r="AC139" i="1"/>
  <c r="X139" i="1"/>
  <c r="AG138" i="1"/>
  <c r="AC138" i="1"/>
  <c r="X138" i="1"/>
  <c r="AG137" i="1"/>
  <c r="AC137" i="1"/>
  <c r="X137" i="1"/>
  <c r="AG136" i="1"/>
  <c r="AC136" i="1"/>
  <c r="X136" i="1"/>
  <c r="X135" i="1"/>
  <c r="X134" i="1"/>
  <c r="X133" i="1"/>
  <c r="X132" i="1"/>
  <c r="AC131" i="1"/>
  <c r="X131" i="1"/>
  <c r="AC130" i="1"/>
  <c r="X130" i="1"/>
  <c r="AC129" i="1"/>
  <c r="X129" i="1"/>
  <c r="AC128" i="1"/>
  <c r="X128" i="1"/>
  <c r="AC127" i="1"/>
  <c r="X127" i="1"/>
  <c r="AC126" i="1"/>
  <c r="X126" i="1"/>
  <c r="AC125" i="1"/>
  <c r="X125" i="1"/>
  <c r="AC124" i="1"/>
  <c r="X124" i="1"/>
  <c r="AC123" i="1"/>
  <c r="X123" i="1"/>
  <c r="AC122" i="1"/>
  <c r="X122" i="1"/>
  <c r="AC121" i="1"/>
  <c r="X121" i="1"/>
  <c r="AC120" i="1"/>
  <c r="X120" i="1"/>
  <c r="AC119" i="1"/>
  <c r="X119" i="1"/>
  <c r="AC118" i="1"/>
  <c r="X118" i="1"/>
  <c r="X117" i="1"/>
  <c r="X116" i="1"/>
  <c r="X115" i="1"/>
  <c r="X114" i="1"/>
  <c r="AC113" i="1"/>
  <c r="X113" i="1"/>
  <c r="AC112" i="1"/>
  <c r="X112" i="1"/>
  <c r="AC111" i="1"/>
  <c r="X111" i="1"/>
  <c r="AC110" i="1"/>
  <c r="X110" i="1"/>
  <c r="AC109" i="1"/>
  <c r="X109" i="1"/>
  <c r="AC108" i="1"/>
  <c r="X108" i="1"/>
  <c r="AC107" i="1"/>
  <c r="X107" i="1"/>
  <c r="AC106" i="1"/>
  <c r="X106" i="1"/>
  <c r="AC105" i="1"/>
  <c r="X105" i="1"/>
  <c r="AC104" i="1"/>
  <c r="X104" i="1"/>
  <c r="AC103" i="1"/>
  <c r="X103" i="1"/>
  <c r="AC102" i="1"/>
  <c r="X102" i="1"/>
  <c r="AC101" i="1"/>
  <c r="X101" i="1"/>
  <c r="AC100" i="1"/>
  <c r="X100" i="1"/>
  <c r="AC99" i="1"/>
  <c r="X99" i="1"/>
  <c r="AC98" i="1"/>
  <c r="X98" i="1"/>
  <c r="AC97" i="1"/>
  <c r="X97" i="1"/>
  <c r="AC96" i="1"/>
  <c r="X96" i="1"/>
  <c r="AC95" i="1"/>
  <c r="X95" i="1"/>
  <c r="AC94" i="1"/>
  <c r="X94" i="1"/>
  <c r="AC93" i="1"/>
  <c r="X93" i="1"/>
  <c r="AC92" i="1"/>
  <c r="X92" i="1"/>
  <c r="AC91" i="1"/>
  <c r="X91" i="1"/>
  <c r="AC90" i="1"/>
  <c r="X90" i="1"/>
  <c r="AC89" i="1"/>
  <c r="X89" i="1"/>
  <c r="AC88" i="1"/>
  <c r="X88" i="1"/>
  <c r="AC87" i="1"/>
  <c r="X87" i="1"/>
  <c r="AC86" i="1"/>
  <c r="X86" i="1"/>
  <c r="AC85" i="1"/>
  <c r="X85" i="1"/>
  <c r="AC84" i="1"/>
  <c r="X84" i="1"/>
  <c r="AC83" i="1"/>
  <c r="X83" i="1"/>
  <c r="AC82" i="1"/>
  <c r="X82" i="1"/>
  <c r="AC81" i="1"/>
  <c r="X81" i="1"/>
  <c r="AC80" i="1"/>
  <c r="X80" i="1"/>
  <c r="AC79" i="1"/>
  <c r="X79" i="1"/>
  <c r="AC78" i="1"/>
  <c r="X78" i="1"/>
  <c r="AC77" i="1"/>
  <c r="X77" i="1"/>
  <c r="AC76" i="1"/>
  <c r="X76" i="1"/>
  <c r="AG75" i="1"/>
  <c r="AC75" i="1"/>
  <c r="X75" i="1"/>
  <c r="AG74" i="1"/>
  <c r="AC74" i="1"/>
  <c r="X74" i="1"/>
  <c r="AG73" i="1"/>
  <c r="AC73" i="1"/>
  <c r="X73" i="1"/>
  <c r="AG72" i="1"/>
  <c r="AC72" i="1"/>
  <c r="X72" i="1"/>
  <c r="AG71" i="1"/>
  <c r="AC71" i="1"/>
  <c r="X71" i="1"/>
  <c r="AG70" i="1"/>
  <c r="AC70" i="1"/>
  <c r="X70" i="1"/>
  <c r="AC69" i="1"/>
  <c r="X69" i="1"/>
  <c r="AC68" i="1"/>
  <c r="X68" i="1"/>
  <c r="AC67" i="1"/>
  <c r="X67" i="1"/>
  <c r="AC66" i="1"/>
  <c r="X66" i="1"/>
  <c r="AC65" i="1"/>
  <c r="X65" i="1"/>
  <c r="AC64" i="1"/>
  <c r="X64" i="1"/>
  <c r="AC63" i="1"/>
  <c r="X63" i="1"/>
  <c r="AC62" i="1"/>
  <c r="X62" i="1"/>
  <c r="AC61" i="1"/>
  <c r="X61" i="1"/>
  <c r="AC60" i="1"/>
  <c r="X60" i="1"/>
  <c r="AC59" i="1"/>
  <c r="X59" i="1"/>
  <c r="AC58" i="1"/>
  <c r="X58" i="1"/>
  <c r="AC57" i="1"/>
  <c r="X57" i="1"/>
  <c r="AC56" i="1"/>
  <c r="X56" i="1"/>
  <c r="AC55" i="1"/>
  <c r="X55" i="1"/>
  <c r="AC54" i="1"/>
  <c r="X54" i="1"/>
  <c r="AC53" i="1"/>
  <c r="X53" i="1"/>
  <c r="AC52" i="1"/>
  <c r="X52" i="1"/>
  <c r="AG51" i="1"/>
  <c r="AC51" i="1"/>
  <c r="X51" i="1"/>
  <c r="AG50" i="1"/>
  <c r="AC50" i="1"/>
  <c r="X50" i="1"/>
  <c r="AG49" i="1"/>
  <c r="AC49" i="1"/>
  <c r="X49" i="1"/>
  <c r="AG48" i="1"/>
  <c r="AC48" i="1"/>
  <c r="X48" i="1"/>
  <c r="AG47" i="1"/>
  <c r="AC47" i="1"/>
  <c r="X47" i="1"/>
  <c r="AG46" i="1"/>
  <c r="AC46" i="1"/>
  <c r="X46" i="1"/>
  <c r="AG45" i="1"/>
  <c r="AC45" i="1"/>
  <c r="X45" i="1"/>
  <c r="AG44" i="1"/>
  <c r="AC44" i="1"/>
  <c r="X44" i="1"/>
  <c r="AG43" i="1"/>
  <c r="AC43" i="1"/>
  <c r="X43" i="1"/>
  <c r="AG42" i="1"/>
  <c r="AC42" i="1"/>
  <c r="X42" i="1"/>
  <c r="AG41" i="1"/>
  <c r="AC41" i="1"/>
  <c r="X41" i="1"/>
  <c r="AG40" i="1"/>
  <c r="AC40" i="1"/>
  <c r="X40" i="1"/>
  <c r="AC39" i="1"/>
  <c r="X39" i="1"/>
  <c r="AC38" i="1"/>
  <c r="X38" i="1"/>
  <c r="AC37" i="1"/>
  <c r="X37" i="1"/>
  <c r="AC36" i="1"/>
  <c r="X36" i="1"/>
  <c r="AC35" i="1"/>
  <c r="X35" i="1"/>
  <c r="AC34" i="1"/>
  <c r="X34" i="1"/>
  <c r="AC33" i="1"/>
  <c r="X33" i="1"/>
  <c r="AC32" i="1"/>
  <c r="X32" i="1"/>
  <c r="AC31" i="1"/>
  <c r="X31" i="1"/>
  <c r="AC30" i="1"/>
  <c r="X30" i="1"/>
  <c r="AC29" i="1"/>
  <c r="X29" i="1"/>
  <c r="AC28" i="1"/>
  <c r="X28" i="1"/>
  <c r="AC27" i="1"/>
  <c r="X27" i="1"/>
  <c r="AC26" i="1"/>
  <c r="X26" i="1"/>
  <c r="AC25" i="1"/>
  <c r="X25" i="1"/>
  <c r="AC24" i="1"/>
  <c r="X24" i="1"/>
  <c r="AC23" i="1"/>
  <c r="X23" i="1"/>
  <c r="AC22" i="1"/>
  <c r="X22" i="1"/>
  <c r="AC21" i="1"/>
  <c r="X21" i="1"/>
  <c r="AC20" i="1"/>
  <c r="X20" i="1"/>
  <c r="AC19" i="1"/>
  <c r="X19" i="1"/>
  <c r="AC18" i="1"/>
  <c r="X18" i="1"/>
  <c r="AC17" i="1"/>
  <c r="X17" i="1"/>
  <c r="AC16" i="1"/>
  <c r="X16" i="1"/>
  <c r="AC15" i="1"/>
  <c r="X15" i="1"/>
  <c r="AC14" i="1"/>
  <c r="X14" i="1"/>
  <c r="AC13" i="1"/>
  <c r="X13" i="1"/>
  <c r="AC12" i="1"/>
  <c r="X12" i="1"/>
  <c r="AC11" i="1"/>
  <c r="X11" i="1"/>
  <c r="AC10" i="1"/>
  <c r="X10" i="1"/>
  <c r="AC9" i="1"/>
  <c r="X9" i="1"/>
  <c r="AC8" i="1"/>
  <c r="X8" i="1"/>
  <c r="AC7" i="1"/>
  <c r="X7" i="1"/>
  <c r="AC6" i="1"/>
  <c r="X6" i="1"/>
  <c r="AC3" i="1"/>
  <c r="X3" i="1"/>
  <c r="AC2" i="1"/>
  <c r="X2" i="1"/>
</calcChain>
</file>

<file path=xl/sharedStrings.xml><?xml version="1.0" encoding="utf-8"?>
<sst xmlns="http://schemas.openxmlformats.org/spreadsheetml/2006/main" count="41601" uniqueCount="1478">
  <si>
    <t>Entered</t>
  </si>
  <si>
    <t>Screened</t>
  </si>
  <si>
    <t>Title</t>
  </si>
  <si>
    <t>doi</t>
  </si>
  <si>
    <t>Author</t>
  </si>
  <si>
    <t>Date</t>
  </si>
  <si>
    <t>Genus</t>
  </si>
  <si>
    <t>Species</t>
  </si>
  <si>
    <t>Site</t>
  </si>
  <si>
    <t>Season</t>
  </si>
  <si>
    <t>Month</t>
  </si>
  <si>
    <t>Year</t>
  </si>
  <si>
    <t>response</t>
  </si>
  <si>
    <t>Response_Unit</t>
  </si>
  <si>
    <t>SoilDepth_cm</t>
  </si>
  <si>
    <t>Metric_Type</t>
  </si>
  <si>
    <t>Finer_Metric_Type</t>
  </si>
  <si>
    <t>Diversity_Abundance_Index</t>
  </si>
  <si>
    <t>Biotic_or_Abiotic</t>
  </si>
  <si>
    <t>Organism_Type</t>
  </si>
  <si>
    <t>Response: Bio or Phys?</t>
  </si>
  <si>
    <t>Response: Cont or Cate</t>
  </si>
  <si>
    <t>Invaded_measure</t>
  </si>
  <si>
    <t>Invaded_SD</t>
  </si>
  <si>
    <t>Invaded_SEM</t>
  </si>
  <si>
    <t>Invaded_CI</t>
  </si>
  <si>
    <t>Invaded_Sample size</t>
  </si>
  <si>
    <t>Uninvaded_measure</t>
  </si>
  <si>
    <t>Uninvaded_SD</t>
  </si>
  <si>
    <t>Uninvaded_SEM</t>
  </si>
  <si>
    <t>Uninvaded_Sample size</t>
  </si>
  <si>
    <t>Uninvaded_measure2</t>
  </si>
  <si>
    <t>Uninvaded_SD2</t>
  </si>
  <si>
    <t>Uninvaded_SEM2</t>
  </si>
  <si>
    <t>Uninvaded_Sample size2</t>
  </si>
  <si>
    <t>Managed_measure</t>
  </si>
  <si>
    <t>Managed_SD</t>
  </si>
  <si>
    <t>Managed_SEM</t>
  </si>
  <si>
    <t>Managed_Sample size</t>
  </si>
  <si>
    <t>Managed_measure2</t>
  </si>
  <si>
    <t>Managed_SD2</t>
  </si>
  <si>
    <t>Managed_SEM2</t>
  </si>
  <si>
    <t>Managed_Sample size2</t>
  </si>
  <si>
    <t>Management_Method</t>
  </si>
  <si>
    <t>Months_since_mgmt_ended</t>
  </si>
  <si>
    <t>Elapsed_months_managed</t>
  </si>
  <si>
    <t>Habitat</t>
  </si>
  <si>
    <t>Wetland_Classification</t>
  </si>
  <si>
    <t>Salinity_Class</t>
  </si>
  <si>
    <t>Area_Impacted_ha</t>
  </si>
  <si>
    <t>Country</t>
  </si>
  <si>
    <t>Zonation</t>
  </si>
  <si>
    <t>Latitude_Region</t>
  </si>
  <si>
    <t>Latitude</t>
  </si>
  <si>
    <t>Longitude</t>
  </si>
  <si>
    <t>Years_since_invasion</t>
  </si>
  <si>
    <t>Notes</t>
  </si>
  <si>
    <t>John</t>
  </si>
  <si>
    <t>Effect of native and invasive cordgrass on Macoma petalum density, growth, and isotopic signatures</t>
  </si>
  <si>
    <t>https://doi.org/10.1016/j.ecss.2006.08.026</t>
  </si>
  <si>
    <t>Brusati and Grosholz</t>
  </si>
  <si>
    <t>Spartina</t>
  </si>
  <si>
    <t>Spartina alterniflora x Spartina foliosa</t>
  </si>
  <si>
    <t>San Lorenzo marsh</t>
  </si>
  <si>
    <t>Spring</t>
  </si>
  <si>
    <t>April</t>
  </si>
  <si>
    <t>shell growth</t>
  </si>
  <si>
    <t>mm</t>
  </si>
  <si>
    <t>growth</t>
  </si>
  <si>
    <t>biotic</t>
  </si>
  <si>
    <t>invertebrate</t>
  </si>
  <si>
    <t>bio</t>
  </si>
  <si>
    <t>cont</t>
  </si>
  <si>
    <t>tidal flats</t>
  </si>
  <si>
    <t>estuary</t>
  </si>
  <si>
    <t>USA</t>
  </si>
  <si>
    <t>temperate</t>
  </si>
  <si>
    <t>north temperate</t>
  </si>
  <si>
    <t>year of invasion not listed in paper, but a citation should be in Daehler and Strong, 1996</t>
  </si>
  <si>
    <t>May-June</t>
  </si>
  <si>
    <t>δ13c</t>
  </si>
  <si>
    <t>‰</t>
  </si>
  <si>
    <t>carbon</t>
  </si>
  <si>
    <t>c pool</t>
  </si>
  <si>
    <t>phys</t>
  </si>
  <si>
    <t>δ15n</t>
  </si>
  <si>
    <t>nitrogen</t>
  </si>
  <si>
    <t>n pool</t>
  </si>
  <si>
    <t>Christy</t>
  </si>
  <si>
    <t xml:space="preserve">Kirstie </t>
  </si>
  <si>
    <t>Release of metals by the leaves of the salt marsh grasses Spartina alterniflora and Phragmites australis</t>
  </si>
  <si>
    <t>https://doi.org/10.1006/ecss.2000.0673</t>
  </si>
  <si>
    <t xml:space="preserve">Burke et al. </t>
  </si>
  <si>
    <t>Phragmites</t>
  </si>
  <si>
    <t>Phragmites australis</t>
  </si>
  <si>
    <t>Jersey City Aqueduct, NJ</t>
  </si>
  <si>
    <t>Summer</t>
  </si>
  <si>
    <t>July-August</t>
  </si>
  <si>
    <t>cr</t>
  </si>
  <si>
    <t>μg g-1 d-1</t>
  </si>
  <si>
    <t>excretion rate</t>
  </si>
  <si>
    <t>plant</t>
  </si>
  <si>
    <t>mesosaline</t>
  </si>
  <si>
    <t>Serious concerns about this paper: "noninvaded site" 1m away from Phragmites-invaded site! Assesses the output of heavy metals by Phrag and Spartina.</t>
  </si>
  <si>
    <t>cu</t>
  </si>
  <si>
    <t>pb</t>
  </si>
  <si>
    <t>zn</t>
  </si>
  <si>
    <t>Jeff</t>
  </si>
  <si>
    <t>Nick</t>
  </si>
  <si>
    <t>Effect of the exotic plant Spartina alterniflora on macrobenthos communities in salt marshes of the Yangtze River Estuary, China</t>
  </si>
  <si>
    <t>https://doi.org/10.1016/j.ecss.2009.01.014</t>
  </si>
  <si>
    <t>Chen et al.</t>
  </si>
  <si>
    <t>Spartina alterniflora</t>
  </si>
  <si>
    <t>Dongtan</t>
  </si>
  <si>
    <t>Autumn</t>
  </si>
  <si>
    <t>October-November</t>
  </si>
  <si>
    <t xml:space="preserve">chlorophyll a </t>
  </si>
  <si>
    <t>μg g-1</t>
  </si>
  <si>
    <t>abundance</t>
  </si>
  <si>
    <t xml:space="preserve">aboveground primary productivity </t>
  </si>
  <si>
    <t>Middle Marsh</t>
  </si>
  <si>
    <t>oligosaline</t>
  </si>
  <si>
    <t>China</t>
  </si>
  <si>
    <t>Higher Marsh</t>
  </si>
  <si>
    <t>Lower Marsh</t>
  </si>
  <si>
    <t>Jiuduansha Islands</t>
  </si>
  <si>
    <t>June</t>
  </si>
  <si>
    <t>polysaline</t>
  </si>
  <si>
    <t>Jiuduansha</t>
  </si>
  <si>
    <t>March-April</t>
  </si>
  <si>
    <t>clay &lt;4μm</t>
  </si>
  <si>
    <t>%</t>
  </si>
  <si>
    <t>soil characteristic</t>
  </si>
  <si>
    <t>texture</t>
  </si>
  <si>
    <t>abiotic</t>
  </si>
  <si>
    <t>soil</t>
  </si>
  <si>
    <t>coarse silt 20-63μm</t>
  </si>
  <si>
    <t>Effects of Spartina alterniflora invasion on benthic nematode communities in the Yangtze Estuary</t>
  </si>
  <si>
    <t>https://doi.org/10.3354/meps336099</t>
  </si>
  <si>
    <t>March</t>
  </si>
  <si>
    <t>density</t>
  </si>
  <si>
    <t>ind 10g-1</t>
  </si>
  <si>
    <t>invert biomass</t>
  </si>
  <si>
    <t>china; all sites had invasive spartina, comparison was between spartina dominated and the other areas where either native phrag or scirpus dominated instead</t>
  </si>
  <si>
    <t>August</t>
  </si>
  <si>
    <t>Nanhui</t>
  </si>
  <si>
    <t>diversity</t>
  </si>
  <si>
    <t>H'</t>
  </si>
  <si>
    <t>shannon</t>
  </si>
  <si>
    <t>electrical conductivity</t>
  </si>
  <si>
    <t>mS cm-1</t>
  </si>
  <si>
    <t>conductivity</t>
  </si>
  <si>
    <t>fine silt 4-20μm</t>
  </si>
  <si>
    <t>genera</t>
  </si>
  <si>
    <t>sand &gt;63μm</t>
  </si>
  <si>
    <t>soil temperature</t>
  </si>
  <si>
    <t>°C</t>
  </si>
  <si>
    <t>temp</t>
  </si>
  <si>
    <t>stem density</t>
  </si>
  <si>
    <t>ind m-2</t>
  </si>
  <si>
    <t>aboveground biomass</t>
  </si>
  <si>
    <t>stem height</t>
  </si>
  <si>
    <t>cm</t>
  </si>
  <si>
    <t>physical structure</t>
  </si>
  <si>
    <t>biomass</t>
  </si>
  <si>
    <t>trophic diversity index</t>
  </si>
  <si>
    <t>other diversity index</t>
  </si>
  <si>
    <t>TD</t>
  </si>
  <si>
    <t>water content</t>
  </si>
  <si>
    <t>moisture</t>
  </si>
  <si>
    <t>Heather</t>
  </si>
  <si>
    <t>Impacts of the invasive grass Spartina anglica on benthic macrofaunal assemblages in a temperate Australian saltmarsh</t>
  </si>
  <si>
    <t>https://doi.org/10.3354/meps09826</t>
  </si>
  <si>
    <t>Cutajar et al.</t>
  </si>
  <si>
    <t>Spartina anglica</t>
  </si>
  <si>
    <t>Anderson Inlet</t>
  </si>
  <si>
    <t>annelida abundance</t>
  </si>
  <si>
    <t>saltwater marsh</t>
  </si>
  <si>
    <t>marsh</t>
  </si>
  <si>
    <t>Australia</t>
  </si>
  <si>
    <t>south temperate</t>
  </si>
  <si>
    <t>annelida biomass</t>
  </si>
  <si>
    <t>g m-2</t>
  </si>
  <si>
    <t>annelida diversity</t>
  </si>
  <si>
    <t>annelida richness</t>
  </si>
  <si>
    <t>species m-2</t>
  </si>
  <si>
    <t>richness</t>
  </si>
  <si>
    <t>belowground biomass</t>
  </si>
  <si>
    <t>kg m-2</t>
  </si>
  <si>
    <t>crustacea abundance</t>
  </si>
  <si>
    <t>crustacea biomass</t>
  </si>
  <si>
    <t>crustacea diversity</t>
  </si>
  <si>
    <t>crustacea richness</t>
  </si>
  <si>
    <t>mollusca abundance</t>
  </si>
  <si>
    <t>mollusca biomass</t>
  </si>
  <si>
    <t>mollusca diversity</t>
  </si>
  <si>
    <t>mollusca richness</t>
  </si>
  <si>
    <t>data on adjacent mudflats and NMDS not included</t>
  </si>
  <si>
    <t>soil median grain size</t>
  </si>
  <si>
    <t>µMol</t>
  </si>
  <si>
    <t>soil moisture</t>
  </si>
  <si>
    <t>soil mud content</t>
  </si>
  <si>
    <t>soil organic matter</t>
  </si>
  <si>
    <t>soil ph</t>
  </si>
  <si>
    <t>ph</t>
  </si>
  <si>
    <t>soil salinity</t>
  </si>
  <si>
    <t>g kg-1</t>
  </si>
  <si>
    <t>salinity</t>
  </si>
  <si>
    <t>The effects of plant invasion and ecosystem restoration on energy flow through salt marsh food webs</t>
  </si>
  <si>
    <t>https://doi.org/10.1007/s12237-013-9673-5</t>
  </si>
  <si>
    <t>Dibble and Meyerson</t>
  </si>
  <si>
    <t>Atlantic US</t>
  </si>
  <si>
    <t>July-October</t>
  </si>
  <si>
    <t>2009-2011</t>
  </si>
  <si>
    <t>%c</t>
  </si>
  <si>
    <t>fish</t>
  </si>
  <si>
    <t>restored tidal flats</t>
  </si>
  <si>
    <t>mesosaline-polysaline</t>
  </si>
  <si>
    <t>Range of sites between the Gulf of Maine and Long Island Sound - averaged together</t>
  </si>
  <si>
    <t>tidal restricted salt marsh</t>
  </si>
  <si>
    <t>%n</t>
  </si>
  <si>
    <t>%s</t>
  </si>
  <si>
    <t>other nutrient</t>
  </si>
  <si>
    <t>s</t>
  </si>
  <si>
    <t>c</t>
  </si>
  <si>
    <t>c:n</t>
  </si>
  <si>
    <t>ratio</t>
  </si>
  <si>
    <t>nutrient ratio</t>
  </si>
  <si>
    <t>sulfur</t>
  </si>
  <si>
    <t>δ34s</t>
  </si>
  <si>
    <t>Lyndsay</t>
  </si>
  <si>
    <t>Effects of Phragmites australis invasion on carbon dynamics in a freshwater marsh</t>
  </si>
  <si>
    <t>https://doi.org/10.1007/s13157-014-0619-x</t>
  </si>
  <si>
    <t>Duke et al.</t>
  </si>
  <si>
    <t>Detroit River international wildlife refuge</t>
  </si>
  <si>
    <t>aboveground net primary productivity</t>
  </si>
  <si>
    <t>freshwater marsh</t>
  </si>
  <si>
    <t>annual net litter accumulation</t>
  </si>
  <si>
    <t>bulk density</t>
  </si>
  <si>
    <t>kg m-3</t>
  </si>
  <si>
    <t>ch4 emission</t>
  </si>
  <si>
    <t>mg m-2 d-1</t>
  </si>
  <si>
    <t>c flux</t>
  </si>
  <si>
    <t>co2 emission</t>
  </si>
  <si>
    <t>g m-2 d-1</t>
  </si>
  <si>
    <t>doc enhanced co2 emission (foreign leachate)</t>
  </si>
  <si>
    <t>μg CO2 g-1 d-1 (DOC mg L-1)-1</t>
  </si>
  <si>
    <t>doc enhanced co2 emission (native leachate)</t>
  </si>
  <si>
    <t>doc leaching rate from plant litter</t>
  </si>
  <si>
    <t>2010-2011</t>
  </si>
  <si>
    <t>litter mass loss</t>
  </si>
  <si>
    <t>decomposition</t>
  </si>
  <si>
    <t>soc (sediment)</t>
  </si>
  <si>
    <t>sediment temperature</t>
  </si>
  <si>
    <t>specific ultraviolet absorbance (corresponds to recalcitrance of soc)</t>
  </si>
  <si>
    <t>abs m-1 (DOC mg L-1)-1</t>
  </si>
  <si>
    <t>ultraviolet absorbance</t>
  </si>
  <si>
    <t>total carbon (sediment)</t>
  </si>
  <si>
    <t>water depth</t>
  </si>
  <si>
    <t>May-November</t>
  </si>
  <si>
    <t>Kirstie</t>
  </si>
  <si>
    <t>Nematode responses to the invasion of exotic Spartina in mangrove wetlands in Southern China</t>
  </si>
  <si>
    <t>http://doi.org/10.1007/s12237-017-0208-3</t>
  </si>
  <si>
    <t>Fu et al.</t>
  </si>
  <si>
    <t>AM</t>
  </si>
  <si>
    <t>October</t>
  </si>
  <si>
    <t>ind 10m-2</t>
  </si>
  <si>
    <t>coastal wetland</t>
  </si>
  <si>
    <t>swamp</t>
  </si>
  <si>
    <t>*Sample size originally entered as &gt;100; upon further inspection, authors found &gt;100 nematodes in 3 replicate samples per season. Sample size adjusted to 3.</t>
  </si>
  <si>
    <t>KO</t>
  </si>
  <si>
    <t>Winter</t>
  </si>
  <si>
    <t>January</t>
  </si>
  <si>
    <t>July</t>
  </si>
  <si>
    <t>AC</t>
  </si>
  <si>
    <t>maturity index</t>
  </si>
  <si>
    <t>community response</t>
  </si>
  <si>
    <t>mergalef richness index</t>
  </si>
  <si>
    <t>species</t>
  </si>
  <si>
    <t>ind</t>
  </si>
  <si>
    <t>Danielle</t>
  </si>
  <si>
    <t>Environment-ecosystem dynamic processes of Spartina alterniflora salt-marshes along the eastern China coastlines</t>
  </si>
  <si>
    <t>https://doi.org/10.1007/s11430-014-4954-9</t>
  </si>
  <si>
    <t>Gao et al.</t>
  </si>
  <si>
    <t>deposition rate</t>
  </si>
  <si>
    <t>No notes about units, not much data. Seems to be more of a discussion.</t>
  </si>
  <si>
    <t>expansion rate</t>
  </si>
  <si>
    <t>Responses of soil nitrogen fixation to Spartina alterniflora invasion and nitrogen addition in a Chinese salt marsh</t>
  </si>
  <si>
    <t>https://doi.org/10.1038/srep20384</t>
  </si>
  <si>
    <t>Huang et al.</t>
  </si>
  <si>
    <t>April-August</t>
  </si>
  <si>
    <t>2012-2013</t>
  </si>
  <si>
    <t>Fertilizer added</t>
  </si>
  <si>
    <t>No fertilizer added</t>
  </si>
  <si>
    <t>c:p</t>
  </si>
  <si>
    <t>clay</t>
  </si>
  <si>
    <t xml:space="preserve">copy number of nifh gene </t>
  </si>
  <si>
    <t>log(copies g-1)</t>
  </si>
  <si>
    <t>NFM</t>
  </si>
  <si>
    <t>microbe</t>
  </si>
  <si>
    <t>No fertilizer added; I think nifH genes are a measure of N-fixing bacteria??</t>
  </si>
  <si>
    <t>Fertilizer added; I think nifH genes are a measure of N-fixing bacteria??</t>
  </si>
  <si>
    <t>n:p</t>
  </si>
  <si>
    <t>nh4</t>
  </si>
  <si>
    <t>mg L-1</t>
  </si>
  <si>
    <t>nitrogen fixation rate</t>
  </si>
  <si>
    <t>μg kg-1 d-1</t>
  </si>
  <si>
    <t>n flux</t>
  </si>
  <si>
    <t>no3</t>
  </si>
  <si>
    <t>p</t>
  </si>
  <si>
    <t>mg kg-1</t>
  </si>
  <si>
    <t>g L-1</t>
  </si>
  <si>
    <t>silt</t>
  </si>
  <si>
    <t>total carbon</t>
  </si>
  <si>
    <t>total nitrogen</t>
  </si>
  <si>
    <t>Ryan</t>
  </si>
  <si>
    <t>Changes in soil organic carbon dynamics in a native C4 plant-dominated tidal marsh following Spartina alterniflora invasion</t>
  </si>
  <si>
    <t>https://doi.org/10.1016/S1002-0160(17)60396-5</t>
  </si>
  <si>
    <t>Jin et al.</t>
  </si>
  <si>
    <t>Shanyutan nature reserve</t>
  </si>
  <si>
    <t>November</t>
  </si>
  <si>
    <t>aboveground dead biomass</t>
  </si>
  <si>
    <t>aboveground live biomass</t>
  </si>
  <si>
    <t>30-40</t>
  </si>
  <si>
    <t>Fig. 2</t>
  </si>
  <si>
    <t>40-50</t>
  </si>
  <si>
    <t>0-10</t>
  </si>
  <si>
    <t>20-30</t>
  </si>
  <si>
    <t>doc</t>
  </si>
  <si>
    <t>Fig. 3</t>
  </si>
  <si>
    <t>doc:soc</t>
  </si>
  <si>
    <t>Fig. 4</t>
  </si>
  <si>
    <t>eoc</t>
  </si>
  <si>
    <t>height</t>
  </si>
  <si>
    <t>mbc</t>
  </si>
  <si>
    <t>plant density</t>
  </si>
  <si>
    <t>sand</t>
  </si>
  <si>
    <t>soc</t>
  </si>
  <si>
    <t>soil bulk density</t>
  </si>
  <si>
    <t>g cm-3</t>
  </si>
  <si>
    <t>Native Phragmites dieback reduced its dominance in the salt marshes invaded by exotic Spartina in the Yangtze River estuary, China</t>
  </si>
  <si>
    <t>https://doi.org/10.1016/j.ecoleng.2013.04.033</t>
  </si>
  <si>
    <t>Li et al.</t>
  </si>
  <si>
    <t>Spartina alterniflora invasions in the Yangtze River estuary, China: an overview of current status and ecosystem effects</t>
  </si>
  <si>
    <t>https://doi.org/10.1016/j.ecoleng.2008.05.013</t>
  </si>
  <si>
    <t>Glaucomya</t>
  </si>
  <si>
    <t>Glaucomya chinensis</t>
  </si>
  <si>
    <t>Chongming Island</t>
  </si>
  <si>
    <t>mean density of macrobenthic invertebrates</t>
  </si>
  <si>
    <t>Stenothyra</t>
  </si>
  <si>
    <t>Stenothyra glabra</t>
  </si>
  <si>
    <t>Cerithidea</t>
  </si>
  <si>
    <t>Cerithidea sinensis</t>
  </si>
  <si>
    <t>Assiminea</t>
  </si>
  <si>
    <t>Assiminea lutea</t>
  </si>
  <si>
    <t>Assiminea violacea</t>
  </si>
  <si>
    <t>Invasion of Spartina alterniflora enhanced ecosystem carbon and nitrogen stocks in the Yangtze Estuary, China</t>
  </si>
  <si>
    <t>https://doi.org/10.1007/s10021-007-9103-2</t>
  </si>
  <si>
    <t>Liao et al.</t>
  </si>
  <si>
    <t>kg m-2 y-1</t>
  </si>
  <si>
    <t>uninvaded 1 is scirpus, invaded 2 is native phrag australis</t>
  </si>
  <si>
    <t>mean seasonal net photosynthetic rate (co2)</t>
  </si>
  <si>
    <t>µMol m-2 s-1</t>
  </si>
  <si>
    <t>Effects of invasive cordgrass on presence of marsh grassbird in an area where it is not native: plant invader effects on a non-native bird</t>
  </si>
  <si>
    <t>https://doi.org/10.1111/cobi.12172</t>
  </si>
  <si>
    <t>Ma et al.</t>
  </si>
  <si>
    <t>May-July</t>
  </si>
  <si>
    <t>2007-2008</t>
  </si>
  <si>
    <t>breeding success</t>
  </si>
  <si>
    <t>bird</t>
  </si>
  <si>
    <t>Effects of transient Phragmites australis removal on brackish marsh greenhouse gas fluxes</t>
  </si>
  <si>
    <t>https://doi.org/10.1016/j.atmosenv.2017.03.025</t>
  </si>
  <si>
    <t>Martin and Moseman-Valtierra</t>
  </si>
  <si>
    <t>Round Marsh, RI</t>
  </si>
  <si>
    <t>May</t>
  </si>
  <si>
    <t>ch4 flux</t>
  </si>
  <si>
    <t>log(µMol m-2 h-1)</t>
  </si>
  <si>
    <t>mechanical removal (mulching)</t>
  </si>
  <si>
    <t>oligosaline-mesosaline</t>
  </si>
  <si>
    <t>1. hand cut and left; 2. hand cut and stems cleared</t>
  </si>
  <si>
    <t>Post-treatment vs control</t>
  </si>
  <si>
    <t>hand cut</t>
  </si>
  <si>
    <t>Beforeand after; pre-treatment only sampled at one time so copied for each time</t>
  </si>
  <si>
    <t>hand cut and cleared</t>
  </si>
  <si>
    <t>Greenhouse gas fluxes vary between Phragmites australis and native vegetation zones in coastal wetlands along a salinity gradient</t>
  </si>
  <si>
    <t>https://doi.org/10.1007/s13157-015-0690-y</t>
  </si>
  <si>
    <t>µMol m-2 h-1</t>
  </si>
  <si>
    <t>Fox Hill, RI</t>
  </si>
  <si>
    <t>April-May</t>
  </si>
  <si>
    <t>June-July</t>
  </si>
  <si>
    <t>Sage Lot, MA</t>
  </si>
  <si>
    <t>They also graphed this by site only (avg season). Didn't include as there were sig trends on season, datathief used</t>
  </si>
  <si>
    <t>co2 flux</t>
  </si>
  <si>
    <t>litterbag mass loss</t>
  </si>
  <si>
    <t>nh4+</t>
  </si>
  <si>
    <t>Beforeand after</t>
  </si>
  <si>
    <t>soil pore water sulfide</t>
  </si>
  <si>
    <t>soil redox</t>
  </si>
  <si>
    <t>Eh</t>
  </si>
  <si>
    <t>soil redox potential</t>
  </si>
  <si>
    <t>mV</t>
  </si>
  <si>
    <t>ppt</t>
  </si>
  <si>
    <t>psu</t>
  </si>
  <si>
    <t>soil sulfide</t>
  </si>
  <si>
    <t>soil water salinity</t>
  </si>
  <si>
    <t>Mechanisms generating modification of benthos following tidal flat invasion by a Spartina hybrid</t>
  </si>
  <si>
    <t>https://doi.org/10.1890/1051-0761(2006)016[1391:mgmobf]2.0.co;2</t>
  </si>
  <si>
    <t>Neira et al.</t>
  </si>
  <si>
    <t>Alameda, CA</t>
  </si>
  <si>
    <t>April-June</t>
  </si>
  <si>
    <t xml:space="preserve">animals trapped </t>
  </si>
  <si>
    <t>ind trap-1</t>
  </si>
  <si>
    <t>barnacle recruitment</t>
  </si>
  <si>
    <t>ind shell-2</t>
  </si>
  <si>
    <t>fine particle deposition</t>
  </si>
  <si>
    <t>mg cm-2 d-1</t>
  </si>
  <si>
    <t>Influence of invasive Spartina growth stages on associated macrofaunal communities</t>
  </si>
  <si>
    <t>https://doi.org/10.1007/s10530-007-9097-x</t>
  </si>
  <si>
    <t>mean invertebrates</t>
  </si>
  <si>
    <t>ind 10replicates-1</t>
  </si>
  <si>
    <t>uninvaded 1 is tidal flat, invaded 2 is peak invasion</t>
  </si>
  <si>
    <t>Spartina laterniflora x Spartina foliosa</t>
  </si>
  <si>
    <t>organic matter deposition</t>
  </si>
  <si>
    <t>relative water circulation (gypsum mass loss)</t>
  </si>
  <si>
    <t>g d-1</t>
  </si>
  <si>
    <t>water characteristic</t>
  </si>
  <si>
    <t>water</t>
  </si>
  <si>
    <t>relative water circulation (mean pooled gypsum mass loss)</t>
  </si>
  <si>
    <t>sediment deposition</t>
  </si>
  <si>
    <t>water flow</t>
  </si>
  <si>
    <t>cm s-1</t>
  </si>
  <si>
    <t>Spartina alterniflora invasion increases soil inorganic nitrogen pools through interactions with tidal subsidies in the Yangtze Estuary, China</t>
  </si>
  <si>
    <t>https://doi.org/10.1007/s00442-010-1887-7</t>
  </si>
  <si>
    <t>Peng et al.</t>
  </si>
  <si>
    <t>2007-2011</t>
  </si>
  <si>
    <t>n fluxes plant uptake</t>
  </si>
  <si>
    <t>g m-2 growing season-1</t>
  </si>
  <si>
    <t>Fig. 8</t>
  </si>
  <si>
    <t>n fluxes sin depletion</t>
  </si>
  <si>
    <t>2007-2010</t>
  </si>
  <si>
    <t>n fluxes son mineralization</t>
  </si>
  <si>
    <t>2007-2009</t>
  </si>
  <si>
    <t>n fluxes tidal subsidies</t>
  </si>
  <si>
    <t>nh4 din decrease tidal water</t>
  </si>
  <si>
    <t>Fig. 7</t>
  </si>
  <si>
    <t>nh4 sin increase (dry soil)</t>
  </si>
  <si>
    <t>no3 din decrease tidal water</t>
  </si>
  <si>
    <t>no3 sin increase (dry soil)</t>
  </si>
  <si>
    <t>plant aboveground biomass fresh (dry weight)</t>
  </si>
  <si>
    <t>September</t>
  </si>
  <si>
    <t>plant tissue n concentration fresh (dry weight)</t>
  </si>
  <si>
    <t>plant tissue n concentration litter (dry weight)</t>
  </si>
  <si>
    <t>soil nh4--n pool</t>
  </si>
  <si>
    <t>soil no3+-n pool</t>
  </si>
  <si>
    <t>Benthic communities of common reed Phragmites australis and marsh cordgrass Spartina alterniflora marshes in Chesapeake Bay</t>
  </si>
  <si>
    <t>https://doi.org/10.3354/meps261051</t>
  </si>
  <si>
    <t>Posey et al.</t>
  </si>
  <si>
    <t>acarina benthic faunal abundance</t>
  </si>
  <si>
    <t>capitella benthic faunal abundance</t>
  </si>
  <si>
    <t>chirodotea benthic faunal abundance</t>
  </si>
  <si>
    <t>chironomus benthic faunal abundance</t>
  </si>
  <si>
    <t>Hummock</t>
  </si>
  <si>
    <t>chlorophyll a (benthic microalgal biomass)</t>
  </si>
  <si>
    <t>μMol</t>
  </si>
  <si>
    <t>Rivulet</t>
  </si>
  <si>
    <t>cyrenoida benthic faunal abundance</t>
  </si>
  <si>
    <t>diptera benthic faunal abundance</t>
  </si>
  <si>
    <t>gammarus benthic faunal abundance</t>
  </si>
  <si>
    <t>hobsonia benthic faunal abundance</t>
  </si>
  <si>
    <t>hydrobia benthic faunal abundance</t>
  </si>
  <si>
    <t>laeonereis benthic faunal abundance</t>
  </si>
  <si>
    <t>leptochelia benthic faunal abundance</t>
  </si>
  <si>
    <t>oligochaeta benthic faunal abundance</t>
  </si>
  <si>
    <t>Increased sediment accretion rates following invasion by Phragmites australis: the role of litter</t>
  </si>
  <si>
    <t>https://doi.org/10.1007/BF02823724</t>
  </si>
  <si>
    <t>Rooth et al.</t>
  </si>
  <si>
    <t>King's Creek preserve</t>
  </si>
  <si>
    <t>accretion rate</t>
  </si>
  <si>
    <t>cm y-1</t>
  </si>
  <si>
    <t>0-7.5</t>
  </si>
  <si>
    <t>tidal marsh</t>
  </si>
  <si>
    <t>Uninvaded habitat primarily Pancium virgatum</t>
  </si>
  <si>
    <t>9.5-100</t>
  </si>
  <si>
    <t>0-100</t>
  </si>
  <si>
    <t>Uninvaded habitat primarily Typha spp.</t>
  </si>
  <si>
    <t>0-5</t>
  </si>
  <si>
    <t>20-40</t>
  </si>
  <si>
    <t>40-100</t>
  </si>
  <si>
    <t>litter aboveground biomass (dry weight)</t>
  </si>
  <si>
    <t>organic matter</t>
  </si>
  <si>
    <t>peak live aboveground biomass (dry weight)</t>
  </si>
  <si>
    <t>standing dead aboveground biomass (dry weight)</t>
  </si>
  <si>
    <t>The extended phenology of Spartina invasion alters a native herbivorous insect’s abundance and diet in a Chinese salt marsh</t>
  </si>
  <si>
    <t>https://doi.org/10.1007/s10530-015-0981-5</t>
  </si>
  <si>
    <t>Rui-Ting et al.</t>
  </si>
  <si>
    <t>numbers of laelia coenosa per 20 plants</t>
  </si>
  <si>
    <t>ind 20plants-1</t>
  </si>
  <si>
    <t>Site A monoculture</t>
  </si>
  <si>
    <t>Site B mixed habitat (Spartina + Phrag)</t>
  </si>
  <si>
    <t>Site A mixed habitat (Spartina + Phrag)</t>
  </si>
  <si>
    <t>Site B monoculture</t>
  </si>
  <si>
    <t>invaded = Spartina leaves, uninvaded = Phragmites (native) leaves</t>
  </si>
  <si>
    <t>Relative importance of vascular plants and algal production in the food web of a Spartina-invaded salt marsh in the Yangtze River estuary</t>
  </si>
  <si>
    <t>https://doi.org/10.3354/meps07566</t>
  </si>
  <si>
    <t>Shang et al.</t>
  </si>
  <si>
    <t>organic</t>
  </si>
  <si>
    <t>Intertidal morphology change following Spartina anglica introduction, Tamar Estuary, Tasmania</t>
  </si>
  <si>
    <t>https://doi.org/10.1016/j.ecss.2014.07.006</t>
  </si>
  <si>
    <t>Sheehan and Ellison</t>
  </si>
  <si>
    <t>Tamar Estuary</t>
  </si>
  <si>
    <t>sedimentation rate</t>
  </si>
  <si>
    <t>mm a-1</t>
  </si>
  <si>
    <t>Tidal marsh erosion and accretion trends following invasive species removal, Tamar Estuary, Tasmania</t>
  </si>
  <si>
    <t>https://doi.org/10.1016/j.ecss.2015.06.013</t>
  </si>
  <si>
    <t>mean change in erosion/accretion rate per month</t>
  </si>
  <si>
    <t>herbicide</t>
  </si>
  <si>
    <t>Tasmania</t>
  </si>
  <si>
    <t>Tamar Estuary (edge study)</t>
  </si>
  <si>
    <t xml:space="preserve">mean monthly erosion/accretion rate </t>
  </si>
  <si>
    <t>mean vertical change in marsh surfaces</t>
  </si>
  <si>
    <t>m</t>
  </si>
  <si>
    <t>Effects of Phragmites invasion on soil microbial activity and structure in a brackish marsh</t>
  </si>
  <si>
    <t>https://doi.org/10.1007/s11104-014-2339-7</t>
  </si>
  <si>
    <t>Song et al.</t>
  </si>
  <si>
    <t>Seongdong wetland</t>
  </si>
  <si>
    <t>bacteria diversity</t>
  </si>
  <si>
    <t>brackish marsh</t>
  </si>
  <si>
    <t>South Korea</t>
  </si>
  <si>
    <t>*Original sample size entered as 18-24; for analysis, need standard deviation which requires n to back-calculate; averaged 18 and 24!</t>
  </si>
  <si>
    <t>bacterial community structure (number of T-RFs)</t>
  </si>
  <si>
    <t>February</t>
  </si>
  <si>
    <t>extracellular enzyme activity:arylsulphatase</t>
  </si>
  <si>
    <t>nMol g-1 min-1</t>
  </si>
  <si>
    <t>enzyme</t>
  </si>
  <si>
    <t>extracellular enzyme activity:n-acetylglucosaminidase</t>
  </si>
  <si>
    <t>extracellular enzyme activity:phenol oxidase</t>
  </si>
  <si>
    <t>extracellular enzyme activity:phosphatase</t>
  </si>
  <si>
    <t>extracellular enzyme activity:β-d-glucosidase</t>
  </si>
  <si>
    <t>fungal community structure (number of T-RFs)</t>
  </si>
  <si>
    <t>fungi diversity</t>
  </si>
  <si>
    <t>no3-</t>
  </si>
  <si>
    <t>phenolics</t>
  </si>
  <si>
    <t>Changes in pore-water chemistry and methane emission following the invasion of Spartina alterniflora into an oliogohaline marsh</t>
  </si>
  <si>
    <t>https://doi.org/10.1002/lno.10637</t>
  </si>
  <si>
    <t>Tong et al.</t>
  </si>
  <si>
    <t>Shanyutan wetland</t>
  </si>
  <si>
    <t>December-February</t>
  </si>
  <si>
    <t>acetate</t>
  </si>
  <si>
    <t>Figure 4</t>
  </si>
  <si>
    <t>March-May</t>
  </si>
  <si>
    <t>June-August</t>
  </si>
  <si>
    <t>September-November</t>
  </si>
  <si>
    <t>acetate (annual mean)</t>
  </si>
  <si>
    <t>Figure 5</t>
  </si>
  <si>
    <t>annual mean dimethyl sulfide</t>
  </si>
  <si>
    <t>dissolved ch4 (annual mean)</t>
  </si>
  <si>
    <t>annual mean sulfate</t>
  </si>
  <si>
    <t>0-60</t>
  </si>
  <si>
    <t>Table 1</t>
  </si>
  <si>
    <t>mg m-2 h-1</t>
  </si>
  <si>
    <t>Figure 3</t>
  </si>
  <si>
    <t>December</t>
  </si>
  <si>
    <t>dimethyl sulfide</t>
  </si>
  <si>
    <t>nMol</t>
  </si>
  <si>
    <t>dissolved ch4</t>
  </si>
  <si>
    <t>maximum aboveground living biomass</t>
  </si>
  <si>
    <t>0-40</t>
  </si>
  <si>
    <t>sulfate</t>
  </si>
  <si>
    <t>mMol</t>
  </si>
  <si>
    <t>total soil nitrogen</t>
  </si>
  <si>
    <t>total soil phosphorus</t>
  </si>
  <si>
    <t>Effects of Spartina alterniflora invasion on soil quality in coastal wetland of Beibu Gulf of South China</t>
  </si>
  <si>
    <t>https://doi.org/10.1371/journal.pone.0168951</t>
  </si>
  <si>
    <t>Wang et al.</t>
  </si>
  <si>
    <t>Beibu Gulf</t>
  </si>
  <si>
    <t>activity of acid phosphatase</t>
  </si>
  <si>
    <t>microbial</t>
  </si>
  <si>
    <t>tropical</t>
  </si>
  <si>
    <t>tropics</t>
  </si>
  <si>
    <t>Although there were many comparisons I did mangrove and spartina invaded mangrove. The mangrove species were Kandelia candel and Aegiceras coriculatum</t>
  </si>
  <si>
    <t>activity of catalase</t>
  </si>
  <si>
    <t>mL 0.02 Mol L-1 KMnO4 g-1</t>
  </si>
  <si>
    <t>activity of invertase (24 h)</t>
  </si>
  <si>
    <t>mg g-1</t>
  </si>
  <si>
    <t>activity of polyphenol oxidase</t>
  </si>
  <si>
    <t>activity of urease (nh3-n)</t>
  </si>
  <si>
    <t>Differences in burrow morphology of crabs between Spartina alterniflora marsh and mangrove habitats</t>
  </si>
  <si>
    <t>https://doi.org/10.1016/j.ecoleng.2014.03.096</t>
  </si>
  <si>
    <t>Zhangjiang River</t>
  </si>
  <si>
    <t>bulk density of surface sediment</t>
  </si>
  <si>
    <t>cation exchange capacity</t>
  </si>
  <si>
    <t>cmolc kg-1</t>
  </si>
  <si>
    <t>crab burrow density</t>
  </si>
  <si>
    <t>grain size (0.02-0.2 mu m)</t>
  </si>
  <si>
    <t>grain size (0.2-20 mu m)</t>
  </si>
  <si>
    <t>grain size (20-1000 mu m)</t>
  </si>
  <si>
    <t>mbn</t>
  </si>
  <si>
    <t>microbial carbon:organic carbon</t>
  </si>
  <si>
    <t>organic carbon</t>
  </si>
  <si>
    <t>total phosphorus</t>
  </si>
  <si>
    <t>water content of surface sediment</t>
  </si>
  <si>
    <t>Effects of saltmarsh invasion by Spartina alterniflora on arthropod community structure and diets</t>
  </si>
  <si>
    <t>https://doi.org/10.1007/s10530-008-9279-1</t>
  </si>
  <si>
    <t>Wu et al.</t>
  </si>
  <si>
    <t># individuals</t>
  </si>
  <si>
    <t>insect diversity</t>
  </si>
  <si>
    <t>D</t>
  </si>
  <si>
    <t>simpson</t>
  </si>
  <si>
    <t>net sweeping</t>
  </si>
  <si>
    <t>plant harvesting</t>
  </si>
  <si>
    <t>insect families</t>
  </si>
  <si>
    <t>family</t>
  </si>
  <si>
    <t>insect orders</t>
  </si>
  <si>
    <t>order</t>
  </si>
  <si>
    <t>insect species</t>
  </si>
  <si>
    <t>species density</t>
  </si>
  <si>
    <t>net sweeping, units unspecified</t>
  </si>
  <si>
    <t>plant harvesting, units unspecified</t>
  </si>
  <si>
    <t>Invasion chronosequence of Spartina alterniflora on methane emission and organic carbon sequestration in a coastal salt marsh</t>
  </si>
  <si>
    <t>https://doi.org/10.1016/j.atmosenv.2015.04.035</t>
  </si>
  <si>
    <t>Xiang et al.</t>
  </si>
  <si>
    <t>Sheyang county</t>
  </si>
  <si>
    <t>figs 6 - 7 data unreadable for a good chunk of points</t>
  </si>
  <si>
    <t>methanogen populations</t>
  </si>
  <si>
    <t>copie g-1</t>
  </si>
  <si>
    <t>plant aboveground biomass</t>
  </si>
  <si>
    <t>g pot-1</t>
  </si>
  <si>
    <t>redox potential</t>
  </si>
  <si>
    <t>Spartina alterniflora invasion alters soil microbial community composition and microbial respiration following invasion chronosequence in a coastal wetland of China</t>
  </si>
  <si>
    <t>https://doi.org/10.1038/srep26880</t>
  </si>
  <si>
    <t>Yang et al.</t>
  </si>
  <si>
    <t>Jiangsu Yancheng wetland</t>
  </si>
  <si>
    <t>Response of the soil microbial community composition and biomass to a short-term Spartina alterniflora invasion in a coastal wetland of eastern China</t>
  </si>
  <si>
    <t>https://doi.org/10.1007/s11104-016-2941-y</t>
  </si>
  <si>
    <t>actinomycete plfas (dry soil)</t>
  </si>
  <si>
    <t>ng g-1</t>
  </si>
  <si>
    <t>Uninvaded 1 = Suaeda salsa community; Uninvaded 2 = Phragmites australis community</t>
  </si>
  <si>
    <t>arbuscular mycorrhizal fungi plfas (dry soil)</t>
  </si>
  <si>
    <t>bacterial plfas (dry soil)</t>
  </si>
  <si>
    <t>bacterial stress index</t>
  </si>
  <si>
    <t>animal health</t>
  </si>
  <si>
    <t>branched plfas (dry soil)</t>
  </si>
  <si>
    <t>Soil organic carbon and nitrogen dynamics following Spartina alterniflora invasion in a coastal wetland of eastern China</t>
  </si>
  <si>
    <t>https://doi.org/10.1016/j.catena.2017.03.021</t>
  </si>
  <si>
    <t>c free light fraction</t>
  </si>
  <si>
    <t>c intra-aggregate particle organic matter</t>
  </si>
  <si>
    <t>c mineral-associated soil organic matter</t>
  </si>
  <si>
    <t>co2 microbial respiration (cumulative after 30 days)</t>
  </si>
  <si>
    <t>Incubated at 25°C</t>
  </si>
  <si>
    <t>Incubated at 35°C</t>
  </si>
  <si>
    <t>fungal plfas (dry soil)</t>
  </si>
  <si>
    <t>fungal:bacterial plfas ratio</t>
  </si>
  <si>
    <t>biomass ratio</t>
  </si>
  <si>
    <t>gram negative plfas (dry soil)</t>
  </si>
  <si>
    <t>gram negative:gram positive bacterial plfas</t>
  </si>
  <si>
    <t>gram positive plfas (dry soil)</t>
  </si>
  <si>
    <t>labile organic carbon</t>
  </si>
  <si>
    <t>labile organic nitrogen</t>
  </si>
  <si>
    <t>microbial respiration:total plfas ratio</t>
  </si>
  <si>
    <t>monounsaturated plfas (dry soil)</t>
  </si>
  <si>
    <t>monounsaturated:branched plfas ratio</t>
  </si>
  <si>
    <t>n free light fraction</t>
  </si>
  <si>
    <t>n intra-aggregate particle organic matter</t>
  </si>
  <si>
    <t>n mineral-associated soil organic matter</t>
  </si>
  <si>
    <t>n soil organic matter</t>
  </si>
  <si>
    <t>recalcitrant organic carbon</t>
  </si>
  <si>
    <t>recalcitrant organic nitrogen</t>
  </si>
  <si>
    <t>respiration quotient</t>
  </si>
  <si>
    <t>RQ</t>
  </si>
  <si>
    <t>root biomass</t>
  </si>
  <si>
    <t>saturated straight-chain plfas (dry soil)</t>
  </si>
  <si>
    <t>soil mbc</t>
  </si>
  <si>
    <t>soil mbc:soc</t>
  </si>
  <si>
    <t>soil mbn</t>
  </si>
  <si>
    <t>soil mbn:soil mbc</t>
  </si>
  <si>
    <t>son</t>
  </si>
  <si>
    <t>water soluble organic carbon</t>
  </si>
  <si>
    <t>temperature sensitivity (q10 value) of microbial respiration</t>
  </si>
  <si>
    <t>total plfas (dry soil)</t>
  </si>
  <si>
    <t>δ13c free light fraction</t>
  </si>
  <si>
    <t>δ13c intra-aggregate particle organic matter</t>
  </si>
  <si>
    <t>δ13c mineral-associated soil organic matter</t>
  </si>
  <si>
    <t>δ13c soil organic matter</t>
  </si>
  <si>
    <t>This is comparing to invasion of a bare flat land</t>
  </si>
  <si>
    <t>δ15n free light fraction</t>
  </si>
  <si>
    <t>δ15n intra-aggregate particle organic matter</t>
  </si>
  <si>
    <t>δ15n mineral-associated soil organic matter</t>
  </si>
  <si>
    <t>δ15n soil organic matter</t>
  </si>
  <si>
    <t>Exotic Spartina alterniflora invasion alters ecosystem-atmosphere exchange of CH4 and N2O and carbon sequestration in a coastal salt marsh in China</t>
  </si>
  <si>
    <t>https://doi.org/10.1111/gcb.12797</t>
  </si>
  <si>
    <t>Yuan et al.</t>
  </si>
  <si>
    <t>Yancheng nature reserve</t>
  </si>
  <si>
    <t>uninvaded 1 is P. australis (native), univaded 2 is S. salsa</t>
  </si>
  <si>
    <t>ch4 emission (cumulative)</t>
  </si>
  <si>
    <t>kg ha-1</t>
  </si>
  <si>
    <t>n2o emission (cumulative)</t>
  </si>
  <si>
    <t>uninvaded 1 is mudflat, uninvaded 2 is mangrove; surface sediment concentrations</t>
  </si>
  <si>
    <t>total sulfur</t>
  </si>
  <si>
    <t>The transfer and allocation of newly fixed C by invasive Spartina alterniflora and native Phragmites australis to soil microbiota</t>
  </si>
  <si>
    <t>https://doi.org/10.1016/j.soilbio.2017.06.003</t>
  </si>
  <si>
    <t>Zhang et al.</t>
  </si>
  <si>
    <t>13c fungal plfas</t>
  </si>
  <si>
    <t>mg m-2</t>
  </si>
  <si>
    <t>13c g- bacterial plfas</t>
  </si>
  <si>
    <t>13c g+ bacterial plfas</t>
  </si>
  <si>
    <t>13c high trophic nematodes</t>
  </si>
  <si>
    <t>µg m-2</t>
  </si>
  <si>
    <t>13c low trophic nematodes</t>
  </si>
  <si>
    <t>13c mbc</t>
  </si>
  <si>
    <t>13c roots</t>
  </si>
  <si>
    <t>13c shoots</t>
  </si>
  <si>
    <t>13c-fixed fungal plfas</t>
  </si>
  <si>
    <t>Figure. 3</t>
  </si>
  <si>
    <t>13c-fixed g- bacterial plfas</t>
  </si>
  <si>
    <t>13c-fixed g+ bacterial plfas</t>
  </si>
  <si>
    <t>13c-fixed high trophic level nematodes</t>
  </si>
  <si>
    <t>13c-fixed low trophic level nematodes</t>
  </si>
  <si>
    <t>13c-fixed mbc</t>
  </si>
  <si>
    <t>Figure. 2</t>
  </si>
  <si>
    <t>13c-fixed roots</t>
  </si>
  <si>
    <t>13c-fixed shoots</t>
  </si>
  <si>
    <t>Changes in soil organic carbon dynamics in an Eastern Chinese coastal wetland following invasion by a C4 plant Spartina alterniflora</t>
  </si>
  <si>
    <t>https://doi.org/10.1016/j.soilbio.2010.06.006</t>
  </si>
  <si>
    <t>Suaeda</t>
  </si>
  <si>
    <t>Suaeda salsa</t>
  </si>
  <si>
    <t>Wanggang estuarine wetland (SS)</t>
  </si>
  <si>
    <t>Wanggang estuarine wetland (SA-8)</t>
  </si>
  <si>
    <t>Wanggang estuarine wetland (SA-12)</t>
  </si>
  <si>
    <t>Wanggang estuarine wetland (SA-14)</t>
  </si>
  <si>
    <t>Soil organic carbon contents and stocks in coastal salt marshes with Spartina alterniflora following an invasion chronosequence in the Yellow River Delta, China</t>
  </si>
  <si>
    <t>https://doi.org/10.1007/s11769-018-0955-5</t>
  </si>
  <si>
    <t>Yellow River delta</t>
  </si>
  <si>
    <t xml:space="preserve">aboveground biomass </t>
  </si>
  <si>
    <t>accumulative rate (carbon)</t>
  </si>
  <si>
    <t>mg kg-1 y-1</t>
  </si>
  <si>
    <t>average stem height</t>
  </si>
  <si>
    <t xml:space="preserve">belowground biomass </t>
  </si>
  <si>
    <t>belowground biomass:aboveground biomass</t>
  </si>
  <si>
    <t>fungal plfas</t>
  </si>
  <si>
    <t>Table 2</t>
  </si>
  <si>
    <t>g- bacterial plfas</t>
  </si>
  <si>
    <t>g+ bacterial plfas</t>
  </si>
  <si>
    <t>height of native</t>
  </si>
  <si>
    <t>high trophic nematodes</t>
  </si>
  <si>
    <t>n</t>
  </si>
  <si>
    <t>low trophic nematodes</t>
  </si>
  <si>
    <t>native:invasive soc</t>
  </si>
  <si>
    <t>Max depth reported - i.e. 0-5cm reported as 5</t>
  </si>
  <si>
    <t>roots</t>
  </si>
  <si>
    <t>shoots</t>
  </si>
  <si>
    <t>soc density</t>
  </si>
  <si>
    <t>soc from c3 source</t>
  </si>
  <si>
    <t>soc from c4 source</t>
  </si>
  <si>
    <t xml:space="preserve">stem density of native </t>
  </si>
  <si>
    <t>δ13c microbial biomass</t>
  </si>
  <si>
    <t>Fig. 1</t>
  </si>
  <si>
    <t>δ13c nematodes- high trophic level</t>
  </si>
  <si>
    <t>δ13c nematodes- low trophic level</t>
  </si>
  <si>
    <t>δ13c roots</t>
  </si>
  <si>
    <t>δ13c shoots</t>
  </si>
  <si>
    <t>Sulfate reducer and sulfur oxidizer respond differentially to the invasion of Spartina alterniflora in estuarine salt marsh of China</t>
  </si>
  <si>
    <t>https://doi.org/10.1016/j.ecoleng.2016.11.031</t>
  </si>
  <si>
    <t>Zheng et al.</t>
  </si>
  <si>
    <t>fe2+ (dry soil)</t>
  </si>
  <si>
    <t>fe</t>
  </si>
  <si>
    <t>fe3+ (dry soil)</t>
  </si>
  <si>
    <t>Native species is P. australis and S. mariqueter</t>
  </si>
  <si>
    <t>sulfate (dry soil)</t>
  </si>
  <si>
    <t>soil inorganic carbon (dry soil)</t>
  </si>
  <si>
    <t>soil mbc (dry soil)</t>
  </si>
  <si>
    <t>soc (dry soil)</t>
  </si>
  <si>
    <t>total carbon (dry soil)</t>
  </si>
  <si>
    <t>total nitrogen (dry soil)</t>
  </si>
  <si>
    <t>Impacts of an alien species (Spartina alterniflora) on the macrobenthos community of Jiangsu coastal inter-tidal ecosystem</t>
  </si>
  <si>
    <t>https://doi.org/10.1016/j.ecoleng.2008.06.007</t>
  </si>
  <si>
    <t>Zhou et al.</t>
  </si>
  <si>
    <t>Wanggang estuary</t>
  </si>
  <si>
    <t>biomass of macrobenthos</t>
  </si>
  <si>
    <t>C Distance</t>
  </si>
  <si>
    <t>A Distance</t>
  </si>
  <si>
    <t>B Distance</t>
  </si>
  <si>
    <t>D Distance</t>
  </si>
  <si>
    <t>E Distance</t>
  </si>
  <si>
    <t>macrobenthos community number of species</t>
  </si>
  <si>
    <t>Effect of an alien species Spartina alterniflora Loisel on biogeochemical processes of intertidal ecosystem in the Jiangsu coastal region, China</t>
  </si>
  <si>
    <t>https://doi.org/10.1016/S1002-0160(07)60105-2</t>
  </si>
  <si>
    <t>sediment al</t>
  </si>
  <si>
    <t>al</t>
  </si>
  <si>
    <t>Table 4</t>
  </si>
  <si>
    <t>sediment available p</t>
  </si>
  <si>
    <t>sediment b</t>
  </si>
  <si>
    <t>b</t>
  </si>
  <si>
    <t>sediment bulk density</t>
  </si>
  <si>
    <t>sediment c:n</t>
  </si>
  <si>
    <t>sediment cr</t>
  </si>
  <si>
    <t>sediment fe</t>
  </si>
  <si>
    <t>sediment mg</t>
  </si>
  <si>
    <t>mg</t>
  </si>
  <si>
    <t>sediment nh4-n</t>
  </si>
  <si>
    <t>sediment pb</t>
  </si>
  <si>
    <t>sediment ph</t>
  </si>
  <si>
    <t>sediment salinity</t>
  </si>
  <si>
    <t>sediment se</t>
  </si>
  <si>
    <t>se</t>
  </si>
  <si>
    <t>sediment total n</t>
  </si>
  <si>
    <t>sediment total p (p2o5)</t>
  </si>
  <si>
    <t>sediment water content</t>
  </si>
  <si>
    <t>sediment zn</t>
  </si>
  <si>
    <t>sediment:water al</t>
  </si>
  <si>
    <t>sediment:water b</t>
  </si>
  <si>
    <t>sediment:water cr</t>
  </si>
  <si>
    <t>sediment:water fe</t>
  </si>
  <si>
    <t>sediment:water mg</t>
  </si>
  <si>
    <t>sediment:water pb</t>
  </si>
  <si>
    <t>sediment:water se</t>
  </si>
  <si>
    <t>sediment:water zn</t>
  </si>
  <si>
    <t>water al</t>
  </si>
  <si>
    <t>water b</t>
  </si>
  <si>
    <t>water cr</t>
  </si>
  <si>
    <t>water fe</t>
  </si>
  <si>
    <t>water mg</t>
  </si>
  <si>
    <t>water pb</t>
  </si>
  <si>
    <t>water se</t>
  </si>
  <si>
    <t>water zn</t>
  </si>
  <si>
    <t>citation</t>
  </si>
  <si>
    <t>Chen et al. 2007</t>
  </si>
  <si>
    <t>Chen et al. 2009</t>
  </si>
  <si>
    <t>Dibble and Meyerson 2014</t>
  </si>
  <si>
    <t>Duke et al. 2015</t>
  </si>
  <si>
    <t>Fu et al. 2017</t>
  </si>
  <si>
    <t>Huang et al. 2016</t>
  </si>
  <si>
    <t>Jin et al. 2017</t>
  </si>
  <si>
    <t>Li et al. 2013</t>
  </si>
  <si>
    <t>Liao et al. 2007</t>
  </si>
  <si>
    <t>Martin and Moseman-Valtierra 2015</t>
  </si>
  <si>
    <t>Martin and Moseman-Valtierra 2017</t>
  </si>
  <si>
    <t>Neira et al. 2006</t>
  </si>
  <si>
    <t>Peng et al. 2011</t>
  </si>
  <si>
    <t>Posey et al. 2003</t>
  </si>
  <si>
    <t>Rooth et al. 2003</t>
  </si>
  <si>
    <t>Rui-Ting et al. 2016</t>
  </si>
  <si>
    <t>Song et al. 2015</t>
  </si>
  <si>
    <t>Tong et al. 2018</t>
  </si>
  <si>
    <t>Wang et al. 2014</t>
  </si>
  <si>
    <t>Wang et al. 2016</t>
  </si>
  <si>
    <t>Xiang et al. 2015</t>
  </si>
  <si>
    <t>Yang et al. 2016</t>
  </si>
  <si>
    <t>Yang et al. 2017</t>
  </si>
  <si>
    <t>Yuan et al. 2015</t>
  </si>
  <si>
    <t>Zhang et al. 2017</t>
  </si>
  <si>
    <t>Zhang et al. 2018</t>
  </si>
  <si>
    <t>Zheng et al. 2017</t>
  </si>
  <si>
    <t>Zhou et al. 2008</t>
  </si>
  <si>
    <t>Zhou et al. 2009</t>
  </si>
  <si>
    <t>Data enterer</t>
  </si>
  <si>
    <t>Screened by</t>
  </si>
  <si>
    <t>Link</t>
  </si>
  <si>
    <t>Reviewed By</t>
  </si>
  <si>
    <t>EE Invasive Species</t>
  </si>
  <si>
    <t>Biological or Physical</t>
  </si>
  <si>
    <t>Response: Continuous or Categorical</t>
  </si>
  <si>
    <t>Response Variables (no need to fill this out anymore)</t>
  </si>
  <si>
    <t>Invasive grasses, climate change, and exposure to 
storm-wave overtopping in coastal dune ecosystems</t>
  </si>
  <si>
    <t>https://experts.umn.edu/en/publications/invasive-grasses-climate-change-and-exposure-to-storm-wave-overto</t>
  </si>
  <si>
    <t>Seabloom et al.</t>
  </si>
  <si>
    <t>Ammophila arenaria</t>
  </si>
  <si>
    <t>Invasion of non-native grasses causes a drop in soil carbon storage in California grasslands</t>
  </si>
  <si>
    <t>http://iopscience.iop.org/article/10.1088/1748-9326/6/4/044001/pdf</t>
  </si>
  <si>
    <t>Koteen et al.</t>
  </si>
  <si>
    <t>Avena barbata, Lolium multiflorum, Briza maxima, Vulpia spp.</t>
  </si>
  <si>
    <t>Native plant diversity in tropical savannas decreases when exotic pasture grass cover increases</t>
  </si>
  <si>
    <t>http://www.publish.csiro.au/rj/RJ11048</t>
  </si>
  <si>
    <t>Kutt and Kemp</t>
  </si>
  <si>
    <t>Bothriochloa pertusa</t>
  </si>
  <si>
    <t>An aboveground–belowground assessment of ecosystem 
properties associated with exotic annual brome invasion</t>
  </si>
  <si>
    <t>https://link.springer.com/article/10.1007/s00374-013-0790-x</t>
  </si>
  <si>
    <t>Gasch et al.</t>
  </si>
  <si>
    <t>Bromus tectorum</t>
  </si>
  <si>
    <t>Nitrogen limitation, N-15 tracer retention, and growth response in intact and Bromus tectorum-invaded Artemisia tridentata ssp wyomingensis communities</t>
  </si>
  <si>
    <t>https://link.springer.com/article/10.1007/s00442-012-2442-5</t>
  </si>
  <si>
    <t xml:space="preserve">Witwicki et al. </t>
  </si>
  <si>
    <t>Cogongrass (Imperata cylindrica) Invasion and Eradication: 
Implications for Soil Nutrient Dynamics in a Longleaf Pine 
Sandhill Ecosystem</t>
  </si>
  <si>
    <t>http://www.bioone.org/doi/abs/10.1614/IPSM-D-12-00089.1</t>
  </si>
  <si>
    <t>Hagan et al.</t>
  </si>
  <si>
    <t>Imperata cylindrica</t>
  </si>
  <si>
    <t>Response of the invasive grass Imperata cylindrica to disturbance in the Southeastern Forests, USA</t>
  </si>
  <si>
    <t>http://www.mdpi.com/1999-4907/3/4/853/htm</t>
  </si>
  <si>
    <t>Holzmueller and Jose</t>
  </si>
  <si>
    <t>Invasive exotic grasses and seed arrival limit native species establishment in an old-field grassland succession</t>
  </si>
  <si>
    <t>https://link.springer.com/article/10.1007/s10530-012-0249-2</t>
  </si>
  <si>
    <t>Tognetti and Chaneton</t>
  </si>
  <si>
    <t>Lolium multiflorum, Cynodon dactylon, Sorghum halepense, Festuca arundinacea</t>
  </si>
  <si>
    <t>Effects of grazing and invasive grasses on desert vertebrates in California</t>
  </si>
  <si>
    <t>http://www.csub.edu/~dgermano/GrazingStudy-Lokern_JWM.pdf</t>
  </si>
  <si>
    <t xml:space="preserve">Germano et al. </t>
  </si>
  <si>
    <t>Maybe in supp. material?</t>
  </si>
  <si>
    <t>Competition between native Hawaiian plants and the invasive grass Megathyrsus maximus: implications of functional diversity for ecological restoration</t>
  </si>
  <si>
    <t>https://onlinelibrary.wiley.com/doi/abs/10.1111/j.1526-100X.2011.00806.x</t>
  </si>
  <si>
    <t>Ammondt and Litton</t>
  </si>
  <si>
    <t>Megathyrsus maximus</t>
  </si>
  <si>
    <t>Grass invasions across a regional gradient are associated with declines in belowground carbon pools</t>
  </si>
  <si>
    <t>https://link.springer.com/article/10.1007%2Fs10021-012-9583-6</t>
  </si>
  <si>
    <t>Kramer et al.</t>
  </si>
  <si>
    <t>Microstegium vimineum</t>
  </si>
  <si>
    <t>Effects of Microstegium vimineum (Trin.) A. Camus (Japanese stiltgrass) on native hardwood survival and growth: implications for restoration</t>
  </si>
  <si>
    <t>http://www.bioone.org/doi/abs/10.3375/043.031.0307</t>
  </si>
  <si>
    <t>Beasley and McCarthy</t>
  </si>
  <si>
    <t>Microstegium vimineum, A. Camus</t>
  </si>
  <si>
    <t>Impacts of introduced grasses on breeding season habitat use by northern bobwhite in the South Texas plains</t>
  </si>
  <si>
    <t>https://onlinelibrary.wiley.com/doi/abs/10.1002/jwmg.305</t>
  </si>
  <si>
    <t>Sands et al.</t>
  </si>
  <si>
    <t>Pennisetum ciliare, Eragrostis lehmanniana</t>
  </si>
  <si>
    <t>The Effects of Plant Invasion and Ecosystem Restoration 
on Energy Flow through Salt Marsh Food Webs</t>
  </si>
  <si>
    <t>http://bioeeos660-f14-bowen.wikispaces.umb.edu/file/view/Estuaries%20and%20Coasts%202013%20Dibble.pdf/522815320/Estuaries%20and%20Coasts%202013%20Dibble.pdf</t>
  </si>
  <si>
    <t>Suppression of native Melaleuca ericifolia by the invasive 
Phragmites australis through allelopathic root exudates</t>
  </si>
  <si>
    <t>https://www.researchgate.net/profile/Abdullah_Harun/publication/260842744_Suppression_of_native_Melaleuca_ericifolia_by_the_invasive_Phragmites_australis_through_allelopathic_root_exudates/links/5588873308ae347f9bdaa4ad/Suppression-of-native-Melaleuca-ericifolia-by-the-invasive-Phragmites-australis-through-allelopathic-root-exudates.pdf</t>
  </si>
  <si>
    <t>Uddin and Harun</t>
  </si>
  <si>
    <t>Ecosystem services of Phragmites in North America with emphasis on habitat functions</t>
  </si>
  <si>
    <t>https://academic.oup.com/aobpla/article/doi/10.1093/aobpla/plt008/160281</t>
  </si>
  <si>
    <t>Kiviat, E</t>
  </si>
  <si>
    <t>Coexistance of introduced and native common reed (Phragmites australis) in freshwater wetlands</t>
  </si>
  <si>
    <t>https://www.tandfonline.com/doi/abs/10.2980/19-2-3468</t>
  </si>
  <si>
    <t>Taddeo and De Blois</t>
  </si>
  <si>
    <t>Impacts of invasive plants on sandhill crane (Grus canadensis) roosting habitat</t>
  </si>
  <si>
    <t>https://www.cambridge.org/core/journals/invasive-plant-science-and-management/article/impacts-of-invasive-plants-on-sandhill-crane-grus-canadensis-roosting-habitat/8DA0679CB8D2F83690E294C9A02A99DF</t>
  </si>
  <si>
    <t>Kessler et al.</t>
  </si>
  <si>
    <t>Measurement and modelling of CO2 flux from a drained 
fen peatland cultivated with reed canary grass and spring 
barley</t>
  </si>
  <si>
    <t>http://apps.webofknowledge.com/full_record.do?product=WOS&amp;search_mode=GeneralSearch&amp;qid=2&amp;SID=7CelWYhINEN9NKWbHCg&amp;page=126&amp;doc=1251&amp;cacheurlFromRightClick=no</t>
  </si>
  <si>
    <t xml:space="preserve">Kandel et al. </t>
  </si>
  <si>
    <t>Reed canary grass and spring barley</t>
  </si>
  <si>
    <t>An invasive grass increases live fuel proportion and reduces fire spread in a simulated grassland</t>
  </si>
  <si>
    <t>http://apps.webofknowledge.com/full_record.do?product=WOS&amp;search_mode=GeneralSearch&amp;qid=2&amp;SID=7CelWYhINEN9NKWbHCg&amp;page=141&amp;doc=1406&amp;cacheurlFromRightClick=no</t>
  </si>
  <si>
    <t>McGranahan et al.</t>
  </si>
  <si>
    <t>Schedonorus phoenix</t>
  </si>
  <si>
    <t>Ecological impacts of the invasive grass Sorhum halepense on native tallgrass prairie</t>
  </si>
  <si>
    <t>https://experts.umn.edu/en/publications/ecological-impacts-of-the-invasive-grass-sorghum-halepense-on-nat</t>
  </si>
  <si>
    <t xml:space="preserve">Rout et al. </t>
  </si>
  <si>
    <t>Sorghum halepense</t>
  </si>
  <si>
    <t>Native Phragmites dieback reduced its dominance in the 
salt marshes invaded by exotic Spartina in the Yangtze 
River estuary, China</t>
  </si>
  <si>
    <t>https://www.sciencedirect.com/science/article/pii/S0925857413001511</t>
  </si>
  <si>
    <t>Effects of Invasive Cordgrass on Presence of Marsh 
Grassbird in an Area where It Is Not Native: Plant Invader 
Effects on a Non-Native Bird</t>
  </si>
  <si>
    <t>https://www.researchgate.net/profile/Zhijun_Ma2/publication/259649909_Effects_of_Invasive_Cordgrass_on_Presence_of_Marsh_Grassbird_in_an_Area_where_It_Is_Not_Native_Plant_Invader_Effects_on_a_Non-Native_Bird/links/5a040e660f7e9beb1774722c/Effects-of-Invasive-Cordgrass-on-Presence-of-Marsh-Grassbird-in-an-Area-where-It-Is-Not-Native-Plant-Invader-Effects-on-a-Non-Native-Bird.pdf</t>
  </si>
  <si>
    <t>https://www.int-res.com/articles/meps2012/464/m464p107.pdf</t>
  </si>
  <si>
    <t>Land-use legacy and the persistence of invasive Avena barbata on abandoned farmland</t>
  </si>
  <si>
    <t>10.1111/j.1365-2664.2008.01558.x</t>
  </si>
  <si>
    <t>Avena barbata</t>
  </si>
  <si>
    <t>Non-native grass alters growth of native tree species via leaf and soil microbes</t>
  </si>
  <si>
    <t>10.1111/j.1365-2745.2008.01478.x</t>
  </si>
  <si>
    <t>Lolium arundinaceum</t>
  </si>
  <si>
    <t>Exotic grasses and feces deposition by an exotic herbivore combine to reduce the relative abundance of native forbs</t>
  </si>
  <si>
    <t>10.1007/s00442-008-1137-4</t>
  </si>
  <si>
    <t>many</t>
  </si>
  <si>
    <t>Microstegium vimineum Invasion Changes Soil Chemistry and Microarthropod Communities in Cumberland Plateau Forests</t>
  </si>
  <si>
    <t>10.1656/058.008.0113</t>
  </si>
  <si>
    <t xml:space="preserve">soil pH,  A-horizon chemistry, litter nutrients, and microarthropod community diversity </t>
  </si>
  <si>
    <t>The impact of an invasive African bunchgrass (Pennisetum setaceum) on water availability and productivity of canopy trees within a tropical dry forest in Hawaii</t>
  </si>
  <si>
    <t>10.1111/j.1365-2435.2008.01471.x</t>
  </si>
  <si>
    <t>Pennisetum setaceum</t>
  </si>
  <si>
    <t>10.1007/s10530-008-9279-1</t>
  </si>
  <si>
    <t>arthopod community structure</t>
  </si>
  <si>
    <t>Comparison of Medusahead-Invaded and Noninvaded Wyoming Big Sagebrush Steppe in Southeastern Oregon</t>
  </si>
  <si>
    <t>10.2111/08-005.1</t>
  </si>
  <si>
    <t>Taeniatherum caput-medusae</t>
  </si>
  <si>
    <t>Contingency of grassland restoration on year, site, and 
competition from introduced grasses</t>
  </si>
  <si>
    <t xml:space="preserve">Bakker et al. </t>
  </si>
  <si>
    <t>Agropyron cristatum</t>
  </si>
  <si>
    <t>Testing the grass-fire cycle: alien grass invasion in the t
ropical savannas of northern Australia</t>
  </si>
  <si>
    <t xml:space="preserve">Rossiter et al. </t>
  </si>
  <si>
    <t>Andropogon gayanus Kunt
 (Gamba grass)</t>
  </si>
  <si>
    <t>Impacts of exotic annual brome grasses (Bromus spp.) on
 ecosystem properties of northern mixed grass prairie</t>
  </si>
  <si>
    <t xml:space="preserve">Ogle et al. </t>
  </si>
  <si>
    <t>Bromus spp.</t>
  </si>
  <si>
    <t>Soil biota in an ungrazed grassland: Response to annual 
grass (Bromus tectorum) invasion</t>
  </si>
  <si>
    <t>Belnap and Philips</t>
  </si>
  <si>
    <t>Exotic plant invasion alters nitrogen dynamics in an arid 
grassland</t>
  </si>
  <si>
    <t>Evan et al.</t>
  </si>
  <si>
    <t>Exotic grasses alter controls over soil nitrogen dynamics 
in a Hawaiian woodland</t>
  </si>
  <si>
    <t>Mack and D'Antonio</t>
  </si>
  <si>
    <t>Exotic grasses</t>
  </si>
  <si>
    <t>Alteration of ecosystem nitrogen dynamics by exotic plants:
 A case study of C-4 grasses in Hawaii</t>
  </si>
  <si>
    <t>Mack et al.</t>
  </si>
  <si>
    <t>Mechanisms underlying the impacts of exotic plant 
invasions</t>
  </si>
  <si>
    <t xml:space="preserve">Levine et al. </t>
  </si>
  <si>
    <t>Exotic plants-may not be 
grasses, is a review</t>
  </si>
  <si>
    <t>Enzyme activities during litter decomposition of two exotic 
and two native plant species in hardwood forests of New 
Jersey</t>
  </si>
  <si>
    <t xml:space="preserve">Kourtev et al. </t>
  </si>
  <si>
    <t>Effects of light, alien grass, and native species additions 
on Hawaiian dry forest restoration</t>
  </si>
  <si>
    <t xml:space="preserve">Cabin et al. </t>
  </si>
  <si>
    <t>Increased sediment accretion rates following invasion by 
Phragmites australis: The role of litter</t>
  </si>
  <si>
    <t xml:space="preserve">Rooth et al. </t>
  </si>
  <si>
    <t>Benthic communities of common reed Phragmites australis
 and marsh cordgrass Spartina alterniflora marshes in 
Chesapeake Bay</t>
  </si>
  <si>
    <t xml:space="preserve">Posey et al. </t>
  </si>
  <si>
    <t>Nekton use of a Phragmites australis marsh on the Hudson 
River, New York, USA</t>
  </si>
  <si>
    <t xml:space="preserve">Hanson et al. </t>
  </si>
  <si>
    <t>Landslides, alien species, and the diversity of a Hawaiian 
montane mesic ecosystem</t>
  </si>
  <si>
    <t xml:space="preserve">Restrepo et al. </t>
  </si>
  <si>
    <t>Alien grasses</t>
  </si>
  <si>
    <t>Effects of exotic grasses on potential fine fuel loads in the
 groundcover of south Florida slash pine savannas</t>
  </si>
  <si>
    <t>Platt and Gottschalk</t>
  </si>
  <si>
    <t>Variation in the impact of exotic grasses on native plant 
composition in relation to fire across an elevation gradient
 in Hawaii</t>
  </si>
  <si>
    <t xml:space="preserve">D'Antonio et al. </t>
  </si>
  <si>
    <t>Release of metals by the leaves of the salt marsh grasses 
Spartina alterniflora and Phragmites australis</t>
  </si>
  <si>
    <t>Effects of Imperata cylindrica (L.) Beauv. (Cogongrass) 
invasion on fire regime in Florida sandhill (USA)</t>
  </si>
  <si>
    <t>Lippincott</t>
  </si>
  <si>
    <t>Long-term ecosystem impacts of an introduced grass in 
the northern Great Plains</t>
  </si>
  <si>
    <t>Christian and Wilson</t>
  </si>
  <si>
    <t>Agropyron cristatu</t>
  </si>
  <si>
    <t>Expansion of Phragmites australis into tidal wetlands of
North America</t>
  </si>
  <si>
    <t>Chambers et al.</t>
  </si>
  <si>
    <t>Exotic grass invasion alters potential rates of N fixation in 
Hawaiian woodlands</t>
  </si>
  <si>
    <t>Ley and D'Antonio</t>
  </si>
  <si>
    <t>VEGETATION RESPONSES TO WILDFIRE IN NATIVE 
VERSUS EXOTIC ARIZONA GRASSLAND</t>
  </si>
  <si>
    <t>Bock and Bock</t>
  </si>
  <si>
    <t>BIOLOGICAL INVASIONS BY EXOTIC GRASSES, 
THE GRASS FIRE CYCLE, AND GLOBAL CHANGE</t>
  </si>
  <si>
    <t>D'Antonio and Vitousek</t>
  </si>
  <si>
    <t>Effect of an invasive plant and moonlight on rodent foraging behavior in a coastal dune ecosystem</t>
  </si>
  <si>
    <t>Johnson and De Leon</t>
  </si>
  <si>
    <t>Fire and false brome: How do perscribed fire and invasive Brachypodium sylvaticum affect each other?</t>
  </si>
  <si>
    <t>Poulos and Roy</t>
  </si>
  <si>
    <t>Brachypodium sylvaticum</t>
  </si>
  <si>
    <t>Spartina alterniflora invasion alters carbon exchange and soil organic carbon in eastern salt marsh of China</t>
  </si>
  <si>
    <t>Smooth brome invasion increases rare soil bacterial species prevelance, bacterial species richness and eveness</t>
  </si>
  <si>
    <t>Piper et al.</t>
  </si>
  <si>
    <t>Bromus inermus</t>
  </si>
  <si>
    <t>Increased primary production from an exotic invader does not subsidize native rodents</t>
  </si>
  <si>
    <t>Lucero et al.</t>
  </si>
  <si>
    <t xml:space="preserve">Rhizospere-mediated effects of the invasive grass Bromus tectorum L. and native Elymus elymoides on nitrogen cycling in Great Basin Desert soils </t>
  </si>
  <si>
    <t>Concilio et al.</t>
  </si>
  <si>
    <t>The invasive annual cheatgrass increases nitrogen availability in 24-year-old replicated field plots</t>
  </si>
  <si>
    <t>Stark and Norton</t>
  </si>
  <si>
    <t>Negative effects of an exotic grass invasion on small mammal communities</t>
  </si>
  <si>
    <t>Freeman et al.</t>
  </si>
  <si>
    <t>Phenology and temporal niche overlap differ between novel, exotic-, and native-dominated grasslands for plants, but not for pollinators</t>
  </si>
  <si>
    <t xml:space="preserve">Martin et al. </t>
  </si>
  <si>
    <t>Plant species' origin predicts dominance and response to nutrient enrichment and herbivores in global grasslands</t>
  </si>
  <si>
    <t>Differences in beta diversity between exotic and native grasslands vary with scale along a latitudinal gradient</t>
  </si>
  <si>
    <t>Martin and Wilsey</t>
  </si>
  <si>
    <t>Size dependent response of tropical wetland fish communities to changes in vegetation cover and habitat connectivity</t>
  </si>
  <si>
    <t>Fernandes et al.</t>
  </si>
  <si>
    <t>Livestock grasses</t>
  </si>
  <si>
    <t>Invasive grasses change landscape structure and fire behaviour in Hawaii</t>
  </si>
  <si>
    <t>Ellsworth et al.</t>
  </si>
  <si>
    <t>Grass invasion effects on forest soil carbon depend on landscape-level land use patterns</t>
  </si>
  <si>
    <t xml:space="preserve">Craig et al. </t>
  </si>
  <si>
    <t>Fire and non-native grass invasion interact to suppress tree regeneration in temperate deciduous forests</t>
  </si>
  <si>
    <t>Flory et al.</t>
  </si>
  <si>
    <t>Grass invasion increases top-down pressure on an amphibian via structurally mediated effects on an intraguild predator</t>
  </si>
  <si>
    <t>DeVore and Maerz</t>
  </si>
  <si>
    <t>Positive effects of non-native grasses on the growth of a native annual in a southern California ecosystem</t>
  </si>
  <si>
    <t>Pec and Carlton</t>
  </si>
  <si>
    <t>Non-native grasses</t>
  </si>
  <si>
    <t>A plant invasion affects condition but not density or population structure of a vulnerable reptile</t>
  </si>
  <si>
    <t>Gray and Steidl</t>
  </si>
  <si>
    <t>Pennisetum ciliare</t>
  </si>
  <si>
    <t>An invasive exotic grass reduced sedge meadow species richness by half</t>
  </si>
  <si>
    <t>Rojas and Zedler</t>
  </si>
  <si>
    <t>Phalaris arundinacea</t>
  </si>
  <si>
    <t xml:space="preserve">Stand age is associated with clonal diversity, but not vigor, community structure, or insect herbivory in Chesapeake Bay Phragmites australis </t>
  </si>
  <si>
    <t>Hazelton et al.</t>
  </si>
  <si>
    <t>Extent of Kentucky bluegrass and its effect on native plant species diversity and ecosystem services in the northern Great Plains of the United States</t>
  </si>
  <si>
    <t>Toledo et al.</t>
  </si>
  <si>
    <t>Poa pratensis</t>
  </si>
  <si>
    <t>Utilization of exotic Spartina alterniflora by fish community in the mangrove ecosystem of Zhangjiang Estuary: evidence from stable isotope analysis</t>
  </si>
  <si>
    <t xml:space="preserve">Feng et al. </t>
  </si>
  <si>
    <t xml:space="preserve">Exotic Spartina alterniflora invasion alters ecosystem-atmosphere exchange of CH4 and N2O and carbon sequestration in a coastal salt marsh in China </t>
  </si>
  <si>
    <t>Nitrogen uptake and use efficiency of invasive Spartina alterniflora and native Phragmites australis: Effect of nitrogen supply</t>
  </si>
  <si>
    <t>Qing et al.</t>
  </si>
  <si>
    <t>Effects of Spartina alterniflora invasion on biogenic elements in a subtropical coastal mangrove wetland</t>
  </si>
  <si>
    <t>Yu et al.</t>
  </si>
  <si>
    <t>Plant invasion impacts on the gross and net primary production of the salt marsh on eastern coast of China: Insights from leaf to ecosystem</t>
  </si>
  <si>
    <t>Ge et al.</t>
  </si>
  <si>
    <t>Intertidal morphology change following Spartina anglica intriduction, Tamar Estuary, Tasmania</t>
  </si>
  <si>
    <t>How can an invasive grass affect fire behavior in a tropcial savanna? A communtiy and individual plant level approach</t>
  </si>
  <si>
    <t>Gorgone-Barbosa et al.</t>
  </si>
  <si>
    <t>Urochloa brizantha</t>
  </si>
  <si>
    <t>The invasive grass Agropyron cristatum doubles belowground productivity but not soil carbon</t>
  </si>
  <si>
    <t>http://www.jstor.org/stable/pdf/41151183.pdf</t>
  </si>
  <si>
    <t>Macdougall and Wilson</t>
  </si>
  <si>
    <t>Agropyrum cristatum</t>
  </si>
  <si>
    <t>Biological, chemical</t>
  </si>
  <si>
    <t>both</t>
  </si>
  <si>
    <t>Root mass; soil carbon</t>
  </si>
  <si>
    <t>Invasive Andropogon gayanus (gamba grass) is an ecosystem transformer of nitrogen relations in Australian savanna</t>
  </si>
  <si>
    <t>https://esajournals.onlinelibrary.wiley.com/doi/abs/10.1890/08-0265.1</t>
  </si>
  <si>
    <t>Rossiter-Rachor et al.</t>
  </si>
  <si>
    <t>Andropogon gayanus</t>
  </si>
  <si>
    <t>Invasive Grasses Increase Nitrogen Availability in California Grassland Soils</t>
  </si>
  <si>
    <t>http://www.bioone.org/doi/abs/10.1614/IPSM-09-046.1</t>
  </si>
  <si>
    <t>Parker and Schimel</t>
  </si>
  <si>
    <t>Bromus hordeaceus, Bromus madritensis, Hordeum murinum</t>
  </si>
  <si>
    <t>Transition From Sagebrush Steppe to Annual Grass (Bromus tectorum): Influence on Belowground Carbon and Nitrogen</t>
  </si>
  <si>
    <t>https://www.sciencedirect.com/science/article/pii/S1550742411500247</t>
  </si>
  <si>
    <t>Rau et al.</t>
  </si>
  <si>
    <t>Chemical</t>
  </si>
  <si>
    <t>categorical</t>
  </si>
  <si>
    <t xml:space="preserve">Vertical distribution of soil organic carbon and nitrogen; </t>
  </si>
  <si>
    <t>Surface soil physical and hydrological characteristics in Bromus tectorum L. (cheatgrass) versus Artemisia tridentata Nutt. (big sagebrush) habitat</t>
  </si>
  <si>
    <t>https://www.sciencedirect.com/science/article/pii/S0016706108003753</t>
  </si>
  <si>
    <t>Boxell and Drohan</t>
  </si>
  <si>
    <t>Habitat structure modified by an invasive grass enhances inundation withstanding in a salt-marsh wolf spider</t>
  </si>
  <si>
    <t>https://link.springer.com/article/10.1007/s10530-010-9714-y</t>
  </si>
  <si>
    <t>Pétillon et al.</t>
  </si>
  <si>
    <t>Elymus athericus</t>
  </si>
  <si>
    <t>Biological</t>
  </si>
  <si>
    <t>Continuous</t>
  </si>
  <si>
    <t>Wolf spider abundance, behavioral response</t>
  </si>
  <si>
    <t>Invasion of weeping lovegrass reduces native food and habitat resource of Eusphingonotus japonicus (Saussure)</t>
  </si>
  <si>
    <t>https://link.springer.com/article/10.1007/s10530-009-9684-0</t>
  </si>
  <si>
    <t>Yoshioka et al.</t>
  </si>
  <si>
    <t>Eragrostis curvula</t>
  </si>
  <si>
    <t>E. japonicus abundance; relative feeding frequency</t>
  </si>
  <si>
    <t>Insect assemblages change along a gradient of invasion by a nonnative grass</t>
  </si>
  <si>
    <t>https://link.springer.com/article/10.1007/s10530-010-9743-6</t>
  </si>
  <si>
    <t>Litt and Steidl</t>
  </si>
  <si>
    <t>Eragrostis lehmanniana</t>
  </si>
  <si>
    <t>Insect taxonomic richness, abundance</t>
  </si>
  <si>
    <t>Effect of an invasive grass on ambient rates of decomposition and microbial community structure: a search for causality</t>
  </si>
  <si>
    <t>https://link.springer.com/article/10.1007/s10530-008-9364-5</t>
  </si>
  <si>
    <t>Holly et al.</t>
  </si>
  <si>
    <t>Imperata cylindrica, an alien invasive grass, maintains control over nitrogen availability in an establishing pine forest</t>
  </si>
  <si>
    <t>https://link.springer.com/article/10.1007/s11104-008-9886-8</t>
  </si>
  <si>
    <t>Daneshgar and Jose</t>
  </si>
  <si>
    <t>Loss of faster-cycling soil carbon pools following grass invasion across multiple forest sites</t>
  </si>
  <si>
    <t>http://coweeta.uga.edu/publications/10649.pdf</t>
  </si>
  <si>
    <t>Strickland et al.</t>
  </si>
  <si>
    <t>Soil C</t>
  </si>
  <si>
    <t>Suppression of the Woodland Herb Senna hebecarpa by the Invasive Grass Microstegium vimineum</t>
  </si>
  <si>
    <t>http://www.bioone.org/doi/abs/10.1674/0003-0031-165.1.105</t>
  </si>
  <si>
    <t>Bauer and Flory</t>
  </si>
  <si>
    <t>Native plant abundance, height, biomass, fecundity</t>
  </si>
  <si>
    <t>Differences in wetland nitrogen cycling between the invasive grass Microstegium vimineum and a diverse plant community</t>
  </si>
  <si>
    <t>https://esajournals.onlinelibrary.wiley.com/doi/abs/10.1890/09-0283.1</t>
  </si>
  <si>
    <t>DeMeester and Richter</t>
  </si>
  <si>
    <t>N uptake and accumulation; decomposition rate; soil N mineralization; root zone redox potential; inorganic N concentration</t>
  </si>
  <si>
    <t>Grass invasion of a hardwood forest is associated with declines in belowground carbon pools</t>
  </si>
  <si>
    <t>https://onlinelibrary.wiley.com/doi/pdf/10.1111/j.1365-2486.2009.02042.x</t>
  </si>
  <si>
    <t>Mineralizable C; SIR microbial biomass; soil CO2 efflux; glucose mineralization</t>
  </si>
  <si>
    <t>Diversity declines in Microstegium vimineum (Japanese stiltgrass) patches</t>
  </si>
  <si>
    <t>https://www.sciencedirect.com/science/article/pii/S0006320709000408</t>
  </si>
  <si>
    <t>Adams and Engelhardt</t>
  </si>
  <si>
    <t>Grass invasion causes rapid increases in ecosystem carbon and nitrogen storage in a semiarid shrubland</t>
  </si>
  <si>
    <t>https://onlinelibrary.wiley.com/doi/full/10.1111/j.1365-2486.2009.02001.x</t>
  </si>
  <si>
    <t>Wolkovich et al.</t>
  </si>
  <si>
    <t>multiple</t>
  </si>
  <si>
    <t>Soil C and N; fungi:bacteria ratio; litter decay rate</t>
  </si>
  <si>
    <t>Nonnative grass litter enhances grazing arthropod assemblages by increasing native shrub growth</t>
  </si>
  <si>
    <t>https://esajournals.onlinelibrary.wiley.com/doi/abs/10.1890/09-0147.1</t>
  </si>
  <si>
    <t>Wolkovich</t>
  </si>
  <si>
    <t>Invasive grass litter facilitates native shrubs through abiotic effects</t>
  </si>
  <si>
    <t>https://onlinelibrary.wiley.com/doi/abs/10.1111/j.1654-1103.2009.01110.x</t>
  </si>
  <si>
    <t>Complex responses to invasive grass litter by ground arthropods in a Mediterranean scrub ecosystem</t>
  </si>
  <si>
    <t>https://link.springer.com/article/10.1007/s00442-009-1425-7</t>
  </si>
  <si>
    <t>Impact of the Seasonal Invasion of Phragmites australis (Common Reed) on Turtle Reproductive Success</t>
  </si>
  <si>
    <t>http://www.bioone.org/doi/abs/10.2744/CCB-0793.1</t>
  </si>
  <si>
    <t>Bolton and Brooks</t>
  </si>
  <si>
    <t>Nest temperature?</t>
  </si>
  <si>
    <t>Invasive reed effects on benthic community structure in Lake Erie coastal marshes</t>
  </si>
  <si>
    <t>https://link.springer.com/article/10.1007/s11273-009-9161-7</t>
  </si>
  <si>
    <t>Holomuzki and Klarer</t>
  </si>
  <si>
    <t>https://link.springer.com/article/10.1007/s00442-010-1887-7</t>
  </si>
  <si>
    <t>Aboveground plant N; soil inorganic N; N mineralization rate</t>
  </si>
  <si>
    <t>Changes in soil organic carbon dynamics in an Eastern Chinese coastal wetland following invasion by a C-4 plant Spartina alterniflora</t>
  </si>
  <si>
    <t>https://www.sciencedirect.com/science/article/pii/S0038071710002154</t>
  </si>
  <si>
    <t>Soil C dynamics</t>
  </si>
  <si>
    <t>Impacts of Spartina alterniflora invasion on the benthic communities of salt marshes in the Yangtze Estuary, China</t>
  </si>
  <si>
    <t>https://www.sciencedirect.com/science/article/pii/S0925857410000571</t>
  </si>
  <si>
    <t>Macrobenthic biomass</t>
  </si>
  <si>
    <t>Effects of salt marsh invasion by Spartina alterniflora on sulfate-reducing bacteria in the Yangtze River estuary, China</t>
  </si>
  <si>
    <t>https://www.sciencedirect.com/science/article/pii/S0925857409002201</t>
  </si>
  <si>
    <t>Nie et al.</t>
  </si>
  <si>
    <t>https://www.sciencedirect.com/science/article/pii/S0272771409000171</t>
  </si>
  <si>
    <t>Spartina alterniflora invasions in the Yangtze River estuary, China: An overview of current status and ecosystem effects</t>
  </si>
  <si>
    <t>https://www.sciencedirect.com/science/article/pii/S0925857408001109</t>
  </si>
  <si>
    <t>https://www.sciencedirect.com/science/article/pii/S0925857408001912</t>
  </si>
  <si>
    <t>The invasive annual cheatgrass releases more nitrogen than crested wheatgrass through root exudation and senescence</t>
  </si>
  <si>
    <t>https://link.springer.com/article/10.1007/s00442-015-3544-7</t>
  </si>
  <si>
    <t>Morris et al.</t>
  </si>
  <si>
    <t>Exotic invasive plants increase productivity, abundance of ammonia-oxidizing bacteria and nitrogen availability in intermountain grasslands</t>
  </si>
  <si>
    <t>https://besjournals.onlinelibrary.wiley.com/doi/full/10.1111/1365-2745.12584</t>
  </si>
  <si>
    <t>McLeod et al.</t>
  </si>
  <si>
    <t>Cheatgrass invasion alters the abundance and composition of dark septate fungal communities in sagebrush steppe</t>
  </si>
  <si>
    <t>http://www.nrcresearchpress.com/doi/abs/10.1139/cjb-2015-0237?journalCode=cjb#.Ww2_YogvxEY</t>
  </si>
  <si>
    <t xml:space="preserve">Gehring et al. </t>
  </si>
  <si>
    <t>Fungal and bacterial contributions to nitrogen cycling in cheatgrass-invaded and uninvaded native sagebrush soils of the western USA</t>
  </si>
  <si>
    <t>https://www.ulib.niu.edu:2086/article/10.1007/s11104-017-3209-x</t>
  </si>
  <si>
    <t>DeCrappeo et al.</t>
  </si>
  <si>
    <t>Invasive Bromus tectorum alters natural selection in arid systems</t>
  </si>
  <si>
    <t>https://besjournals.onlinelibrary.wiley.com/doi/abs/10.1111/1365-2745.12852</t>
  </si>
  <si>
    <t>Leger and Goergen</t>
  </si>
  <si>
    <t>Non-native grass invasion associated with increases in insect diversity in temperate forest understory</t>
  </si>
  <si>
    <t>https://www.sciencedirect.com/science/article/pii/S1146609X15300229</t>
  </si>
  <si>
    <t>Metcalf and Emery</t>
  </si>
  <si>
    <t>Invasion Shadows: The Accumulation and Loss of Ecological Impacts from an Invasive Plant</t>
  </si>
  <si>
    <t>http://www.bioone.org/doi/abs/10.1017/inp.2017.3</t>
  </si>
  <si>
    <t>Tekiela and Barney</t>
  </si>
  <si>
    <t>Biotic homogenization of regional wetland plant communities within short time-scales in the presence of an aggressive invader</t>
  </si>
  <si>
    <t>https://besjournals.onlinelibrary.wiley.com/doi/abs/10.1111/1365-2745.12883</t>
  </si>
  <si>
    <t>Price et al.</t>
  </si>
  <si>
    <t>Effects of flood inundation and invasion by Phalaris arundinacea on nitrogen cycling in an Upper Mississippi River floodplain forest</t>
  </si>
  <si>
    <t>https://onlinelibrary.wiley.com/doi/full/10.1002/eco.1877</t>
  </si>
  <si>
    <t xml:space="preserve">Swanson et al. </t>
  </si>
  <si>
    <t>Impacts of Invasive Phragmites australis on Diamondback Terrapin Nesting in Chesapeake Bay</t>
  </si>
  <si>
    <t>https://link.springer.com/article/10.1007/s12237-017-0325-z</t>
  </si>
  <si>
    <t>Cook et al.</t>
  </si>
  <si>
    <t>Greenhouse Gas Fluxes Vary Between Phragmites Australis and Native Vegetation Zones in Coastal Wetlands Along a Salinity Gradient</t>
  </si>
  <si>
    <t>https://link.springer.com/article/10.1007/s13157-015-0690-y</t>
  </si>
  <si>
    <t>Allelopathy and resource competition: the effects of Phragmites australis invasion in plant communities</t>
  </si>
  <si>
    <t>https://as-botanicalstudies.springeropen.com/track/pdf/10.1186/s40529-017-0183-9?site=as-botanicalstudies.springeropen.com</t>
  </si>
  <si>
    <t xml:space="preserve">Uddin and Robinson </t>
  </si>
  <si>
    <t>https://www.ulib.niu.edu:2142/science/article/pii/S1352231017301516</t>
  </si>
  <si>
    <t xml:space="preserve">Martin and Moseman-Valtierra </t>
  </si>
  <si>
    <t>Density-dependent role of an invasive marsh grass, Phragmites australis, on ecosystem service provision</t>
  </si>
  <si>
    <t>http://journals.plos.org/plosone/article?id=10.1371/journal.pone.0173007</t>
  </si>
  <si>
    <t xml:space="preserve">Theuerkauf et al. </t>
  </si>
  <si>
    <t>Soil Organic Carbon Contents and Stocks in Coastal Salt Marshes with Spartina alterniflora Following an Invasion Chronosequence in the Yellow River Delta, China</t>
  </si>
  <si>
    <t>https://www.ulib.niu.edu:2086/article/10.1007/s11769-018-0955-5</t>
  </si>
  <si>
    <t>https://www.nature.com/articles/srep20384.pdf</t>
  </si>
  <si>
    <t>Response of the soil microbial community composition and biomass to a short-term Spartinaalterniflora invasion in a coastal wetland of eastern China</t>
  </si>
  <si>
    <t>https://link.springer.com/article/10.1007/s11104-016-2941-y</t>
  </si>
  <si>
    <t>The extended phenology of Spartina invasion alters a native herbivorous insect's abundance and diet in a Chinese salt marsh</t>
  </si>
  <si>
    <t>https://link.springer.com/article/10.1007/s10530-015-0981-5</t>
  </si>
  <si>
    <t>Ju et al.</t>
  </si>
  <si>
    <t>https://www.nature.com/articles/srep26880.pdf</t>
  </si>
  <si>
    <t>Increased nitrogen input enhances Kandelia obovata seedling growth in the presence of invasiveSpartina alterniflora in subtropical regions of China</t>
  </si>
  <si>
    <t>http://europepmc.org/backend/ptpmcrender.fcgi?accid=PMC5310582&amp;blobtype=pdf</t>
  </si>
  <si>
    <t>Cui et al.</t>
  </si>
  <si>
    <t>Effects of Spartina alterniflora Invasion on Soil Quality in Coastal Wetland of Beibu Gulf of South China</t>
  </si>
  <si>
    <t>http://journals.plos.org/plosone/article?id=10.1371/journal.pone.0168951</t>
  </si>
  <si>
    <t>Responses of soil biota and nitrogen availability to an invasive plant under aboveground herbivory</t>
  </si>
  <si>
    <t>https://www.ulib.niu.edu:2086/article/10.1007/s11104-017-3179-z</t>
  </si>
  <si>
    <t>Diurnal variations of carbon dioxide, methane, and nitrous oxide fluxes from invasive Spartinaalterniflora dominated coastal wetland in northern Jiangsu Province</t>
  </si>
  <si>
    <t>https://link.springer.com/article/10.1007/s13131-017-1015-1</t>
  </si>
  <si>
    <t xml:space="preserve">Xu et al. </t>
  </si>
  <si>
    <t>https://www.sciencedirect.com/science/article/pii/S092585741630653X</t>
  </si>
  <si>
    <t xml:space="preserve">Zheng et al. </t>
  </si>
  <si>
    <t>Nematode Responses to the Invasion of Exotic Spartina in Mangrove Wetlands in Southern China</t>
  </si>
  <si>
    <t>https://link.springer.com/article/10.1007/s12237-017-0208-3</t>
  </si>
  <si>
    <t xml:space="preserve">Fu et al. </t>
  </si>
  <si>
    <t>https://www.sciencedirect.com/science/article/pii/S0341816217301169</t>
  </si>
  <si>
    <t xml:space="preserve">Yang et al. </t>
  </si>
  <si>
    <t>Changes in Soil Organic Carbon Dynamics in a Native C-4 Plant-Dominated Tidal Marsh Following Spartina alterniflora Invasion</t>
  </si>
  <si>
    <t>https://www.sciencedirect.com/science/article/pii/S1002016017603965</t>
  </si>
  <si>
    <t>Spartina alterniflora alters ecosystem DMS and CH4 emissions and their relationship along interacting tidal and vegetation gradients within a coastal salt marsh in Eastern China</t>
  </si>
  <si>
    <t>https://www.sciencedirect.com/science/article/pii/S135223101730554X</t>
  </si>
  <si>
    <t>Wang and Wang</t>
  </si>
  <si>
    <t>Effects of short-term invasion of Spartina alterniflora and the subsequent restoration of native mangroves on the soil organic carbon, nitrogen and phosphorus stock</t>
  </si>
  <si>
    <t>https://www.ncbi.nlm.nih.gov/pubmed/28641229</t>
  </si>
  <si>
    <t>https://www.sciencedirect.com/science/article/pii/S0038071717300883</t>
  </si>
  <si>
    <t>Changes in pore-water chemistry and methane emission following the invasion of Spartinaalterniflora into an oliogohaline marsh</t>
  </si>
  <si>
    <t>https://aslopubs.onlinelibrary.wiley.com/doi/pdf/10.1002/lno.10637</t>
  </si>
  <si>
    <t xml:space="preserve">Tong et al. </t>
  </si>
  <si>
    <t>https://www.ulib.niu.edu:2142/science/article/pii/S027277141500222X?via%3Dihub</t>
  </si>
  <si>
    <t>Spartina sp.</t>
  </si>
  <si>
    <t>Reason Removed</t>
  </si>
  <si>
    <t>levels of invasion data available</t>
  </si>
  <si>
    <t>Uddin and Robinson</t>
  </si>
  <si>
    <t>Greenhouse experiment</t>
  </si>
  <si>
    <t>Theuerkauf et al.</t>
  </si>
  <si>
    <t>only had two nests in phrag, looked at temp and hatch number--didn't think it was relevant/high enough sample size</t>
  </si>
  <si>
    <t>Nekton use of Phragmites australis marsh on the Hudson River, New York, USA</t>
  </si>
  <si>
    <t>https://www.researchgate.net/profile/David_Yozzo/publication/225586716_Nekton_use_of_a_Phragmites_australis_marsh_on_the_Hudson_River_New_York_USA/links/57bc7fb908ae3fbb8643ff56/Nekton-use-of-a-Phragmites-australis-marsh-on-the-Hudson-River-New-York-USA.pdf</t>
  </si>
  <si>
    <t>Hanson et al.</t>
  </si>
  <si>
    <t>Examined three wetland sites (all invaded by Phrag) with differing geomorphic conditions</t>
  </si>
  <si>
    <t>Suppression of native Melaleuca ericifolia by the invasive Phragmites australis through allelopathic root exudates</t>
  </si>
  <si>
    <t>Uddin et al.</t>
  </si>
  <si>
    <t>Kiviat</t>
  </si>
  <si>
    <t>Review paper with no obvious data, could have useful sources</t>
  </si>
  <si>
    <t>Impacts of invasive plants on Sandhill Crane (Grus canadensis) roosting habitat</t>
  </si>
  <si>
    <t>Model simulations, not actually comparing sites</t>
  </si>
  <si>
    <t>Coexistence of introduced and native common reed (Phragmites australis) in freshwater wetlands</t>
  </si>
  <si>
    <t>https://doi.org/10.2980/19-2-3468</t>
  </si>
  <si>
    <t xml:space="preserve">Describing distributions of plants in relation to land use, and distance to roads, dykes, and water. Not a comparison of the effects of Phrag. </t>
  </si>
  <si>
    <t xml:space="preserve">Meta Analysis </t>
  </si>
  <si>
    <t>Altered ecosystem carbon and nitrogen cycles by plant invasion: a meta-analysis</t>
  </si>
  <si>
    <t>10.1111/j.1469-8137.2007.02290.x</t>
  </si>
  <si>
    <t>Review</t>
  </si>
  <si>
    <t>Expansion of Phragmites 
australis into tidal wetlands of
North America</t>
  </si>
  <si>
    <t>Invasive Spartina alterniflora: biology, ecology and management</t>
  </si>
  <si>
    <t>10.1360/aps06044</t>
  </si>
  <si>
    <t>review</t>
  </si>
  <si>
    <t>Characteristics of a successful estuarine invader: evidence of self-compatibility in native and non-native lineages of Phragmites australis</t>
  </si>
  <si>
    <t>10.3354/meps337299</t>
  </si>
  <si>
    <t>Lambert et al.</t>
  </si>
  <si>
    <t>just testing comparison of hybridization between phrag strains</t>
  </si>
  <si>
    <t>Feng et al.</t>
  </si>
  <si>
    <t>spartina alterniflora</t>
  </si>
  <si>
    <t>comparison of fish eating it</t>
  </si>
  <si>
    <t>Qing et al</t>
  </si>
  <si>
    <t>greenhouse</t>
  </si>
  <si>
    <t>Ge et al</t>
  </si>
  <si>
    <t>mostly modelling and simulation. No reported summary stats and graphs are unextractable tiome series</t>
  </si>
  <si>
    <t>Highways as corridors and habitats for the invasive common reed Phragmites australis in Quebec, Canada</t>
  </si>
  <si>
    <t>Jodoin et al</t>
  </si>
  <si>
    <t>no control, just mapping</t>
  </si>
  <si>
    <t>Nitrogen inputs promote the spread of an invasive marsh grass</t>
  </si>
  <si>
    <t>10.1890/06-0822.5</t>
  </si>
  <si>
    <t>Tyler et al.</t>
  </si>
  <si>
    <t>experimental manipuation of spartina, but no comparison to native habits</t>
  </si>
  <si>
    <t>https://www.researchgate.net/profile/Eric_Hazelton/publication/280883027_Stand_Age_is_Associated_with_Clonal_Diversity_but_Not_Vigor_Community_Structure_or_Insect_Herbivory_in_Chesapeake_Bay_Phragmites_australis/links/55ca52ea08aebc967dfbe19b/Stand-Age-is-Associated-with-Clonal-Diversity-but-Not-Vigor-Community-Structure-or-Insect-Herbivory-in-Chesapeake-Bay-Phragmites-australis.pdf</t>
  </si>
  <si>
    <t>comparing young vs old stands; no uninvaded or managed site to compare with</t>
  </si>
  <si>
    <t>comparing marshes with low to high phrag cover; no uninvaded or managed site (0% phrag cover) to compare with</t>
  </si>
  <si>
    <t>Mapping invasive wetland plants in the Hudson River National Estuarine Research Reserve using quickbird satellite imagery</t>
  </si>
  <si>
    <t>10.1016/j.rse.2007.05.003</t>
  </si>
  <si>
    <t>Laba et al.</t>
  </si>
  <si>
    <t>Just mapping, no fun data</t>
  </si>
  <si>
    <t>No specific data or control, just plusses</t>
  </si>
  <si>
    <t>10.1016/j.ecoleng.2009.08.002</t>
  </si>
  <si>
    <t>Relatedness of bacteria, do we care?</t>
  </si>
  <si>
    <t>Xu et al.</t>
  </si>
  <si>
    <t>No reference site</t>
  </si>
  <si>
    <t xml:space="preserve">Response of soil biota and nitrogen availability to an invasive plant under aboveground herbivory </t>
  </si>
  <si>
    <t xml:space="preserve">Zhou et al. </t>
  </si>
  <si>
    <t xml:space="preserve">Greenhouse study </t>
  </si>
  <si>
    <t>Ecological control and integral utilization of Spartina alterniflora</t>
  </si>
  <si>
    <t>10.1016/j.ecoleng.2007.11.014</t>
  </si>
  <si>
    <t>Just a removal paper, no real results</t>
  </si>
  <si>
    <t>Increased nitrogen input enhances Kandelia obovata seedling growth in the presence of invasive Spartina alterniflora in subtropical regions of China</t>
  </si>
  <si>
    <t>https://www.ncbi.nlm.nih.gov/pmc/articles/PMC5310582/</t>
  </si>
  <si>
    <t>Xiaowei et al.</t>
  </si>
  <si>
    <t>Mesocosm greenhouse study</t>
  </si>
  <si>
    <t>MECHANISMS GENERATING MODIFICATION OF BENTHOS FOLLOWING TIDAL FLAT INVASION BY A SPARTINA HYBRID</t>
  </si>
  <si>
    <t>https://cloudfront.escholarship.org/dist/prd/content/qt6km7963t/qt6km7963t.pdf</t>
  </si>
  <si>
    <t>I excluded the majority of the paper, which measured community diversity of soil that they transplanted to Spartina-invaded areas. It seemed like an overly manipulated situation, not likely to match real world cases. I did include data about non-transplanted soil properties.</t>
  </si>
  <si>
    <t>Tony</t>
  </si>
  <si>
    <t>Plant community recovery after herbicide management to remove Phragmites australis in Great Lakes coastal wetlands</t>
  </si>
  <si>
    <t>https://doi.org/10.1111/rec.13062</t>
  </si>
  <si>
    <t>Bonello and Judd</t>
  </si>
  <si>
    <t>After 2018 sampling</t>
  </si>
  <si>
    <t>Author Date</t>
  </si>
  <si>
    <t>EE Species</t>
  </si>
  <si>
    <t>Response Variables</t>
  </si>
  <si>
    <t>Effects: Physical or Biological</t>
  </si>
  <si>
    <t>https://repositorium.sdum.uminho.pt/bitstream/1822/31382/1/B%C3%B3dis%20et%20al.%202014c.pdf</t>
  </si>
  <si>
    <t>Bodis et al. 2014</t>
  </si>
  <si>
    <t>Empty native and invasive bivalve shells as benthic habitat modifiers in a large river</t>
  </si>
  <si>
    <t>Corbicula fluminea, Sinanodonta woodiana (bivalves)</t>
  </si>
  <si>
    <t>Colonization rates (of macroinvertebrates)</t>
  </si>
  <si>
    <t>Physical</t>
  </si>
  <si>
    <t>https://www.sciencedirect.com/science/article/pii/S0075951112000667?via%3Dihub</t>
  </si>
  <si>
    <t>Chucholl 2013</t>
  </si>
  <si>
    <t>Feeding ecology and ecological impact of an alien 'warm-water' omnivore in cold lakes</t>
  </si>
  <si>
    <t>Crayfish</t>
  </si>
  <si>
    <t>Diet content
Snail abundance
Macrophyte biomass</t>
  </si>
  <si>
    <t>https://www.sciencedirect.com/science/article/pii/S0022098199000416</t>
  </si>
  <si>
    <t>Crooks and Khim 1999</t>
  </si>
  <si>
    <t>Architectural vs. biological effects of a habitat-altering, exotic mussel, Musculista senhousia</t>
  </si>
  <si>
    <t>Mussel (Musculista senhousia)</t>
  </si>
  <si>
    <t>Macrofaunal density, species richness</t>
  </si>
  <si>
    <t>Both</t>
  </si>
  <si>
    <t>https://link.springer.com/content/pdf/10.1007%2Fs10530-012-0350-6.pdf</t>
  </si>
  <si>
    <t>Fisichelli et al. 2012</t>
  </si>
  <si>
    <t>Linking direct and indirect pathways mediating earthworms, deer, and understory composition in Great Lakes forests</t>
  </si>
  <si>
    <t>Earthworms and deer</t>
  </si>
  <si>
    <t>Graminoid cover</t>
  </si>
  <si>
    <t>Physical &amp; Biological</t>
  </si>
  <si>
    <t>https://s3.amazonaws.com/academia.edu.documents/45670272/Shifts_from_native_to_non-indigenous_mus20160516-32420-1mlram7.pdf?AWSAccessKeyId=AKIAIWOWYYGZ2Y53UL3A&amp;Expires=1524326908&amp;Signature=XAvobHsozdhyrT7o30qsl8twwa4%3D&amp;response-content-disposition=inline%3B%20filename%3DShifts_from_native_to_non-indigenous_mus.pdf</t>
  </si>
  <si>
    <t>Gestoso et al. 2013</t>
  </si>
  <si>
    <t>Shifts from native to non-indigenous mussels: Enhanced habitat complexity and its effects on faunal assemblages</t>
  </si>
  <si>
    <t>Black pygmy mussel</t>
  </si>
  <si>
    <t>Macrofaunal assemblages (change in complexity)</t>
  </si>
  <si>
    <t>https://www.sciencedirect.com/science/article/pii/S0141113613000986</t>
  </si>
  <si>
    <t>Mussels</t>
  </si>
  <si>
    <t>Habitat complexity</t>
  </si>
  <si>
    <t>http://www.int-res.com/abstracts/meps/v482/p119-132/</t>
  </si>
  <si>
    <t>Green and Crowe 2013</t>
  </si>
  <si>
    <t>Physical and biologcal effects of introduced oysters on biodiversity in an intertidal boulder field</t>
  </si>
  <si>
    <t>Oysters</t>
  </si>
  <si>
    <t>Invertebrate/algal abundance
Invertebrate/algal diversity</t>
  </si>
  <si>
    <t>https://link.springer.com/article/10.1007/s10530-013-0569-x</t>
  </si>
  <si>
    <t>Context- and density-dependent effects of introduced oysters on biodiversity</t>
  </si>
  <si>
    <t>Pacific oyster</t>
  </si>
  <si>
    <t>Species richness, assemblages</t>
  </si>
  <si>
    <t>https://link.springer.com/content/pdf/10.1007%2Fs10021-013-9659-y.pdf</t>
  </si>
  <si>
    <t>Green et al. 2013</t>
  </si>
  <si>
    <t>Effects on non-indigenous oysters on ecosystem processes vary with abundance and context</t>
  </si>
  <si>
    <t>Ammonium/silica turnover rates
Community respiration
Biodiversity</t>
  </si>
  <si>
    <t>https://link.springer.com/article/10.1007/s10452-014-9492-1</t>
  </si>
  <si>
    <t>Kobak et al. 2014</t>
  </si>
  <si>
    <t>Effectiveness of zebra mussels to act as shelters from fish predators differs between native and invasive amphipod prey</t>
  </si>
  <si>
    <t>Zebra mussel</t>
  </si>
  <si>
    <t>Gammarid survival</t>
  </si>
  <si>
    <t>http://www.producao.usp.br/bitstream/handle/BDPI/46831/AI_2014_Lopez_etal.pdf?sequence=1</t>
  </si>
  <si>
    <t>Lopez et al. 2014</t>
  </si>
  <si>
    <t xml:space="preserve">Structure of intertidal sessile communities before and after the invasion of Isognomon bicolor (C.B. Adams, 1845) (Bivalvia, Isognomonidae) in southeastern Brazil </t>
  </si>
  <si>
    <t>Isognomon bicolor (bivalve)</t>
  </si>
  <si>
    <t>Abundance of barnacles</t>
  </si>
  <si>
    <t>https://www.researchgate.net/publication/270879914_Effects_of_live_and_post-mortem_shell_structures_of_invasive_Pacific_oysters_and_native_blue_mussels_on_macrofauna_and_fish</t>
  </si>
  <si>
    <t>Norling et al. 2015</t>
  </si>
  <si>
    <t>Effects of live and post-mortem shell structures of invasive Pacific oysters and native blue mussels on macrofauna and fish</t>
  </si>
  <si>
    <t>Abundance, biomass</t>
  </si>
  <si>
    <t>https://link.springer.com/content/pdf/10.1007%2Fs10750-011-0889-8.pdf</t>
  </si>
  <si>
    <t>Schmidlin et al. 2011</t>
  </si>
  <si>
    <t>Alien molluscs affect the composition and diversity of native macroinvertebrates in a sandy flat of Lake Neuchatel, Switzerland</t>
  </si>
  <si>
    <t xml:space="preserve">Macroinvertebrate abundance </t>
  </si>
  <si>
    <t>https://www.researchgate.net/profile/Claire_Thomas/publication/259733715_Scavenger_or_predator_Examining_a_potential_predator-prey_relationship_between_crayfish_and_benthic_fish_in_stream_food_webs/links/0deec52f93f3d4a92b000000/Scavenger-or-predator-Examining-a-potential-predator-prey-relationship-between-crayfish-and-benthic-fish-in-stream-food-webs.pdf</t>
  </si>
  <si>
    <t>Thomas and Taylor 2013</t>
  </si>
  <si>
    <t>Scavenger or predator? Examining a potential predator-prey relationship between crayfish and benthic fish in stream food webs</t>
  </si>
  <si>
    <t>Fish density</t>
  </si>
  <si>
    <t>Chrsity</t>
  </si>
  <si>
    <t>http://redpath-staff.mcgill.ca/ricciardi/Ward%26Ricciardi2010.pdf</t>
  </si>
  <si>
    <t>Ward and Ricciardi 2010</t>
  </si>
  <si>
    <t>Community-level effects of co-occurring native and exotic ecosystem engineers</t>
  </si>
  <si>
    <t>Dreissenid mussels</t>
  </si>
  <si>
    <t>Benthic macroinvertebrate diversity</t>
  </si>
  <si>
    <t>https://esajournals.onlinelibrary.wiley.com/doi/pdf/10.1890/ES14-00437.1</t>
  </si>
  <si>
    <t>Waser et al. 2015</t>
  </si>
  <si>
    <t>Indirect effects of invasive species 
affecting the population structure of 
an ecosystem engineer</t>
  </si>
  <si>
    <t xml:space="preserve">Mussel mortality </t>
  </si>
  <si>
    <t xml:space="preserve">Biological </t>
  </si>
  <si>
    <t>https://www.ulib.niu.edu:2142/science/article/pii/S0378112711001745</t>
  </si>
  <si>
    <t>beaver</t>
  </si>
  <si>
    <t>pH, dissolved O2, temperature, conductivity, stream size, distance to riparian forest, bank slope, substrate heterogeneity, benthic organic matter, and benthic community density, richness, diversity, evenness, biomass, functional feeding group percent</t>
  </si>
  <si>
    <t>No access</t>
  </si>
  <si>
    <t>Manthy</t>
  </si>
  <si>
    <t>https://link.springer.com/article/10.1007/s10530-011-9948-3</t>
  </si>
  <si>
    <t>Bivalves</t>
  </si>
  <si>
    <t>Habitat characteristics, Community bioturbation, Sediment mixing depth</t>
  </si>
  <si>
    <t>Continuous, Categorical</t>
  </si>
  <si>
    <t>https://www.tandfonline.com/doi/abs/10.1080/14634988.2017.1401416?journalCode=uaem20</t>
  </si>
  <si>
    <t>bivalves</t>
  </si>
  <si>
    <t>density of bivalves based on exposed vs shelterd sites</t>
  </si>
  <si>
    <t>physical</t>
  </si>
  <si>
    <t>https://link.springer.com/article/10.1007/s00442-014-3195-0</t>
  </si>
  <si>
    <t>Plant and invertebrate biomass
Fish diversity and biomass
Amphibian larval survival</t>
  </si>
  <si>
    <t>http://www.ulib.niu.edu:2267/full_record.do?product=UA&amp;search_mode=MarkedList&amp;qid=19&amp;SID=6A5dm579jl2PDzi71Uk&amp;page=1&amp;doc=5&amp;colName=WOS</t>
  </si>
  <si>
    <t>https://www.sciencedirect.com/science/article/pii/S0048969716313651</t>
  </si>
  <si>
    <t>crayfish</t>
  </si>
  <si>
    <t>https://www.journals.uchicago.edu/doi/abs/10.1086/689031</t>
  </si>
  <si>
    <t>https://onlinelibrary.wiley.com/doi/full/10.1002/aqc.2674</t>
  </si>
  <si>
    <t>https://onlinelibrary.wiley.com/doi/abs/10.1111/fwb.12957</t>
  </si>
  <si>
    <t>https://academic.oup.com/jcb/article-abstract/37/5/535/4107001?redirectedFrom=fulltext</t>
  </si>
  <si>
    <t>http://journals.plos.org/plosone/article?id=10.1371/journal.pone.0183108</t>
  </si>
  <si>
    <t>https://bmcecol.biomedcentral.com/articles/10.1186/s12898-017-0147-7</t>
  </si>
  <si>
    <t>http://www.ulib.niu.edu:2267/full_record.do?product=UA&amp;search_mode=MarkedList&amp;qid=22&amp;SID=6A5dm579jl2PDzi71Uk&amp;page=1&amp;doc=6&amp;colName=WOS</t>
  </si>
  <si>
    <t>Crayfish/Mitten crab</t>
  </si>
  <si>
    <t>http://www.ulib.niu.edu:2267/full_record.do?product=UA&amp;search_mode=MarkedList&amp;qid=16&amp;SID=6A5dm579jl2PDzi71Uk&amp;page=1&amp;doc=4&amp;colName=WOS</t>
  </si>
  <si>
    <t>Earthworms</t>
  </si>
  <si>
    <t>http://journals.plos.org/plosone/article/file?id=10.1371/journal.pone.0062796&amp;type=printable</t>
  </si>
  <si>
    <t>Microarthropod dispersal</t>
  </si>
  <si>
    <t>https://www.ulib.niu.edu:2142/science/article/pii/S0038071712002854?via%3Dihub</t>
  </si>
  <si>
    <t>Microarthropod abundance</t>
  </si>
  <si>
    <t>https://onlinelibrary.wiley.com/doi/full/10.1111/j.1472-4642.2012.00912.x</t>
  </si>
  <si>
    <t>Robin distribution</t>
  </si>
  <si>
    <t>http://www.jstor.org/stable/pdf/41739284.pdf?refreqid=excelsior:2b4efe5ec20101062caca228db123a17</t>
  </si>
  <si>
    <t>Salamander mass and survival</t>
  </si>
  <si>
    <t>https://s3.amazonaws.com/academia.edu.documents/7525363/eisenhauer2010pedobiologia.pdf?AWSAccessKeyId=AKIAIWOWYYGZ2Y53UL3A&amp;Expires=1522244099&amp;Signature=niXn%2FVXph4KRcHUCaElUVm3hXfY%3D&amp;response-content-disposition=inline%3B%20filename%3DThe_action_of_an_animal_ecosystem_engine.pdf</t>
  </si>
  <si>
    <t>http://www.jstor.org/stable/pdf/40062065.pdf?casa_token=PN7mLDHUTZkAAAAA:_eJDY4mFYMwYBolAVbuiNIkmKufC430PtNE903Ve80gfs6Yyxy5aPDfbz2EDD0Bmx4Qo7i2rLUI6Flij7emNy_s7Ip24F_oK4gWfTtgVX9ZxkZOkJC4</t>
  </si>
  <si>
    <t>https://onlinelibrary.wiley.com/doi/full/10.1111/gcb.13446</t>
  </si>
  <si>
    <t>earthworms</t>
  </si>
  <si>
    <t>https://link.springer.com/article/10.1007/s10144-017-0578-1</t>
  </si>
  <si>
    <t>https://www.ncbi.nlm.nih.gov/pubmed/28833091</t>
  </si>
  <si>
    <t>https://link.springer.com/article/10.1007/s00442-006-0370-y</t>
  </si>
  <si>
    <t>Eastern Newt</t>
  </si>
  <si>
    <t>Tadpole abundance</t>
  </si>
  <si>
    <t>https://besjournals.onlinelibrary.wiley.com/doi/pdf/10.1111/j.1365-2664.2009.01660.x</t>
  </si>
  <si>
    <t>Hartley et al. 2009</t>
  </si>
  <si>
    <t>Plant community (cover, height, biomass)</t>
  </si>
  <si>
    <t>Physical and Biological</t>
  </si>
  <si>
    <t xml:space="preserve">Continuous </t>
  </si>
  <si>
    <t>https://www.sciencedirect.com/science/article/pii/S0380133017300254</t>
  </si>
  <si>
    <t xml:space="preserve">mussels </t>
  </si>
  <si>
    <t>https://link.springer.com/article/10.1007%2Fs00442-007-0757-4</t>
  </si>
  <si>
    <t>NA Beavers</t>
  </si>
  <si>
    <t>http://www.bioone.org/doi/pdf/10.1657/1523-0430%2806-116%29%5BRESLER%5D2.0.CO%3B2</t>
  </si>
  <si>
    <t>Resler and Tomback 2008</t>
  </si>
  <si>
    <t>Tree island formation</t>
  </si>
  <si>
    <t>https://link.springer.com/content/pdf/10.1007%2Fs10152-008-0135-6.pdf</t>
  </si>
  <si>
    <t>Zebra Mussel</t>
  </si>
  <si>
    <t>https://www.ulib.niu.edu:2104/doi/epdf/10.1002/iroh.201011241</t>
  </si>
  <si>
    <t>Water pH, conductivity, O2, temperature, nutrient concentrations; Daphnia abundance over time, pytoplankton biomass,</t>
  </si>
  <si>
    <t>https://www.sciencedirect.com/science/article/pii/S0169555X12001171</t>
  </si>
  <si>
    <t>Balke et al. 2012</t>
  </si>
  <si>
    <t>Conditional outcome of ecosystem engineering: A case study on tussocks of the salt marsh pioneer Spartina anglica</t>
  </si>
  <si>
    <t>Grass</t>
  </si>
  <si>
    <t xml:space="preserve">Not invasive here </t>
  </si>
  <si>
    <t>https://www.ncbi.nlm.nih.gov/pubmed/18479455</t>
  </si>
  <si>
    <t>Rudgers and Clay et al. 2008</t>
  </si>
  <si>
    <t>An invasive plant-fungal mutualism reduces arthropod 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</si>
</sst>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,\ yyyy"/>
    <numFmt numFmtId="165" formatCode="m\-d"/>
    <numFmt numFmtId="166" formatCode="d\-mmm"/>
    <numFmt numFmtId="167" formatCode="mmmm\ yyyy"/>
  </numFmts>
  <fonts count="34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u/>
      <sz val="10"/>
      <color rgb="FF0000FF"/>
      <name val="Arial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sz val="10"/>
      <name val="Arial"/>
    </font>
    <font>
      <sz val="10"/>
      <color rgb="FF323232"/>
      <name val="Arial"/>
    </font>
    <font>
      <u/>
      <sz val="10"/>
      <color rgb="FF0000FF"/>
      <name val="Arial"/>
    </font>
    <font>
      <sz val="10"/>
      <color rgb="FF333333"/>
      <name val="Arial"/>
    </font>
    <font>
      <sz val="11"/>
      <color rgb="FF333333"/>
      <name val="Calibri"/>
    </font>
    <font>
      <sz val="11"/>
      <name val="Calibri"/>
    </font>
    <font>
      <u/>
      <sz val="11"/>
      <color rgb="FF333333"/>
      <name val="Calibri"/>
    </font>
    <font>
      <u/>
      <sz val="11"/>
      <color rgb="FF000000"/>
      <name val="Calibri"/>
    </font>
    <font>
      <u/>
      <sz val="10"/>
      <color rgb="FF000000"/>
      <name val="Arial"/>
    </font>
    <font>
      <sz val="10"/>
      <color rgb="FF333333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6DB4"/>
      <name val="Arial"/>
    </font>
    <font>
      <u/>
      <sz val="11"/>
      <color rgb="FF0563C1"/>
      <name val="Calibri"/>
    </font>
    <font>
      <u/>
      <sz val="10"/>
      <color rgb="FF007398"/>
      <name val="Arial"/>
    </font>
    <font>
      <u/>
      <sz val="10"/>
      <color rgb="FF0000FF"/>
      <name val="Arial"/>
    </font>
    <font>
      <sz val="10"/>
      <color rgb="FF26282A"/>
      <name val="Arial"/>
    </font>
    <font>
      <u/>
      <sz val="10"/>
      <color rgb="FF000000"/>
      <name val="Arial"/>
    </font>
    <font>
      <sz val="10"/>
      <color rgb="FF000000"/>
      <name val="Roboto"/>
    </font>
    <font>
      <u/>
      <sz val="10"/>
      <color rgb="FF1155CC"/>
      <name val="Arial"/>
    </font>
    <font>
      <u/>
      <sz val="10"/>
      <color rgb="FF0000FF"/>
      <name val="Arial"/>
    </font>
    <font>
      <sz val="10"/>
      <name val="Times New Roman"/>
    </font>
    <font>
      <u/>
      <sz val="10"/>
      <color rgb="FF0000FF"/>
      <name val="Arial"/>
    </font>
    <font>
      <u/>
      <sz val="10"/>
      <color rgb="FF000000"/>
      <name val="Arial"/>
    </font>
    <font>
      <u/>
      <sz val="10"/>
      <color rgb="FF1155CC"/>
      <name val="Arial"/>
    </font>
  </fonts>
  <fills count="6">
    <fill>
      <patternFill patternType="none"/>
    </fill>
    <fill>
      <patternFill patternType="gray125"/>
    </fill>
    <fill>
      <patternFill patternType="solid">
        <fgColor rgb="FFFFC6C4"/>
        <bgColor rgb="FFFFC6C4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1" fillId="3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/>
    <xf numFmtId="0" fontId="9" fillId="0" borderId="0" xfId="0" applyFont="1" applyAlignment="1"/>
    <xf numFmtId="0" fontId="10" fillId="5" borderId="0" xfId="0" applyFont="1" applyFill="1" applyAlignment="1"/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5" borderId="0" xfId="0" applyFont="1" applyFill="1" applyAlignment="1"/>
    <xf numFmtId="0" fontId="0" fillId="0" borderId="0" xfId="0" applyFont="1" applyAlignment="1">
      <alignment wrapText="1"/>
    </xf>
    <xf numFmtId="0" fontId="0" fillId="5" borderId="0" xfId="0" applyFont="1" applyFill="1" applyAlignment="1"/>
    <xf numFmtId="0" fontId="6" fillId="5" borderId="0" xfId="0" applyFont="1" applyFill="1" applyAlignment="1">
      <alignment horizontal="left"/>
    </xf>
    <xf numFmtId="0" fontId="12" fillId="5" borderId="0" xfId="0" applyFont="1" applyFill="1" applyAlignment="1"/>
    <xf numFmtId="0" fontId="0" fillId="0" borderId="0" xfId="0" applyFont="1" applyAlignment="1"/>
    <xf numFmtId="0" fontId="0" fillId="5" borderId="0" xfId="0" applyFont="1" applyFill="1" applyAlignment="1">
      <alignment wrapText="1"/>
    </xf>
    <xf numFmtId="0" fontId="0" fillId="0" borderId="0" xfId="0" applyFont="1"/>
    <xf numFmtId="0" fontId="12" fillId="5" borderId="0" xfId="0" applyFont="1" applyFill="1" applyAlignment="1">
      <alignment wrapText="1"/>
    </xf>
    <xf numFmtId="0" fontId="0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3" fillId="5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5" borderId="0" xfId="0" applyFont="1" applyFill="1" applyAlignment="1"/>
    <xf numFmtId="0" fontId="13" fillId="0" borderId="0" xfId="0" applyFont="1" applyAlignment="1">
      <alignment wrapText="1"/>
    </xf>
    <xf numFmtId="0" fontId="15" fillId="5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/>
    <xf numFmtId="0" fontId="9" fillId="0" borderId="0" xfId="0" applyFont="1" applyAlignment="1"/>
    <xf numFmtId="0" fontId="9" fillId="0" borderId="0" xfId="0" applyFont="1" applyAlignment="1"/>
    <xf numFmtId="0" fontId="6" fillId="0" borderId="0" xfId="0" applyFont="1" applyAlignment="1">
      <alignment wrapText="1"/>
    </xf>
    <xf numFmtId="0" fontId="17" fillId="0" borderId="0" xfId="0" applyFont="1" applyAlignment="1"/>
    <xf numFmtId="0" fontId="9" fillId="0" borderId="0" xfId="0" applyFont="1" applyAlignment="1">
      <alignment horizontal="right"/>
    </xf>
    <xf numFmtId="0" fontId="6" fillId="0" borderId="0" xfId="0" applyFont="1" applyAlignment="1"/>
    <xf numFmtId="0" fontId="18" fillId="5" borderId="0" xfId="0" applyFont="1" applyFill="1" applyAlignment="1">
      <alignment wrapText="1"/>
    </xf>
    <xf numFmtId="0" fontId="19" fillId="0" borderId="0" xfId="0" applyFont="1" applyAlignment="1"/>
    <xf numFmtId="0" fontId="2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2" fillId="0" borderId="0" xfId="0" applyFont="1" applyAlignment="1"/>
    <xf numFmtId="0" fontId="7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Font="1" applyAlignment="1">
      <alignment wrapText="1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right"/>
    </xf>
    <xf numFmtId="0" fontId="6" fillId="0" borderId="3" xfId="0" applyFont="1" applyBorder="1" applyAlignment="1"/>
    <xf numFmtId="0" fontId="22" fillId="0" borderId="2" xfId="0" applyFont="1" applyBorder="1" applyAlignment="1"/>
    <xf numFmtId="0" fontId="6" fillId="4" borderId="1" xfId="0" applyFont="1" applyFill="1" applyBorder="1" applyAlignment="1"/>
    <xf numFmtId="0" fontId="6" fillId="4" borderId="2" xfId="0" applyFont="1" applyFill="1" applyBorder="1" applyAlignment="1"/>
    <xf numFmtId="0" fontId="23" fillId="0" borderId="0" xfId="0" applyFont="1" applyAlignment="1"/>
    <xf numFmtId="0" fontId="6" fillId="4" borderId="2" xfId="0" applyFont="1" applyFill="1" applyBorder="1" applyAlignment="1">
      <alignment horizontal="right"/>
    </xf>
    <xf numFmtId="0" fontId="3" fillId="4" borderId="0" xfId="0" applyFont="1" applyFill="1" applyAlignment="1">
      <alignment wrapText="1"/>
    </xf>
    <xf numFmtId="0" fontId="9" fillId="0" borderId="0" xfId="0" applyFont="1" applyAlignment="1"/>
    <xf numFmtId="0" fontId="9" fillId="0" borderId="0" xfId="0" applyFont="1" applyAlignment="1"/>
    <xf numFmtId="0" fontId="9" fillId="0" borderId="0" xfId="0" applyFont="1" applyAlignment="1"/>
    <xf numFmtId="0" fontId="24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25" fillId="5" borderId="0" xfId="0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7" fillId="5" borderId="0" xfId="0" applyFont="1" applyFill="1" applyAlignment="1"/>
    <xf numFmtId="0" fontId="1" fillId="0" borderId="0" xfId="0" applyFont="1" applyAlignment="1"/>
    <xf numFmtId="0" fontId="1" fillId="0" borderId="0" xfId="0" applyFont="1" applyAlignment="1"/>
    <xf numFmtId="0" fontId="12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29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0" fillId="0" borderId="0" xfId="0" applyFont="1"/>
    <xf numFmtId="0" fontId="31" fillId="0" borderId="0" xfId="0" applyFont="1" applyAlignment="1">
      <alignment wrapText="1"/>
    </xf>
    <xf numFmtId="0" fontId="8" fillId="0" borderId="0" xfId="0" applyFont="1" applyAlignment="1"/>
    <xf numFmtId="0" fontId="32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i.org/10.3354/meps07566" TargetMode="External"/><Relationship Id="rId21" Type="http://schemas.openxmlformats.org/officeDocument/2006/relationships/hyperlink" Target="https://doi.org/10.1007/s13157-014-0619-x" TargetMode="External"/><Relationship Id="rId42" Type="http://schemas.openxmlformats.org/officeDocument/2006/relationships/hyperlink" Target="https://doi.org/10.1016/j.ecoleng.2013.04.033" TargetMode="External"/><Relationship Id="rId63" Type="http://schemas.openxmlformats.org/officeDocument/2006/relationships/hyperlink" Target="https://doi.org/10.1007/s13157-015-0690-y" TargetMode="External"/><Relationship Id="rId84" Type="http://schemas.openxmlformats.org/officeDocument/2006/relationships/hyperlink" Target="https://doi.org/10.1007/s13157-015-0690-y" TargetMode="External"/><Relationship Id="rId138" Type="http://schemas.openxmlformats.org/officeDocument/2006/relationships/hyperlink" Target="https://doi.org/10.1016/j.ecoleng.2014.03.096" TargetMode="External"/><Relationship Id="rId159" Type="http://schemas.openxmlformats.org/officeDocument/2006/relationships/hyperlink" Target="https://doi.org/10.1007/s11104-016-2941-y" TargetMode="External"/><Relationship Id="rId170" Type="http://schemas.openxmlformats.org/officeDocument/2006/relationships/hyperlink" Target="https://doi.org/10.1007/s11104-016-2941-y" TargetMode="External"/><Relationship Id="rId107" Type="http://schemas.openxmlformats.org/officeDocument/2006/relationships/hyperlink" Target="https://doi.org/10.1007/s10530-007-9097-x" TargetMode="External"/><Relationship Id="rId11" Type="http://schemas.openxmlformats.org/officeDocument/2006/relationships/hyperlink" Target="https://doi.org/10.3354/meps336099" TargetMode="External"/><Relationship Id="rId32" Type="http://schemas.openxmlformats.org/officeDocument/2006/relationships/hyperlink" Target="https://doi.org/10.1007/s13157-014-0619-x" TargetMode="External"/><Relationship Id="rId53" Type="http://schemas.openxmlformats.org/officeDocument/2006/relationships/hyperlink" Target="https://doi.org/10.1111/cobi.12172" TargetMode="External"/><Relationship Id="rId74" Type="http://schemas.openxmlformats.org/officeDocument/2006/relationships/hyperlink" Target="https://doi.org/10.1007/s13157-015-0690-y" TargetMode="External"/><Relationship Id="rId128" Type="http://schemas.openxmlformats.org/officeDocument/2006/relationships/hyperlink" Target="https://doi.org/10.1016/j.ecoleng.2014.03.096" TargetMode="External"/><Relationship Id="rId149" Type="http://schemas.openxmlformats.org/officeDocument/2006/relationships/hyperlink" Target="https://doi.org/10.1007/s11104-016-2941-y" TargetMode="External"/><Relationship Id="rId5" Type="http://schemas.openxmlformats.org/officeDocument/2006/relationships/hyperlink" Target="https://doi.org/10.1006/ecss.2000.0673" TargetMode="External"/><Relationship Id="rId95" Type="http://schemas.openxmlformats.org/officeDocument/2006/relationships/hyperlink" Target="https://doi.org/10.1007/s13157-015-0690-y" TargetMode="External"/><Relationship Id="rId160" Type="http://schemas.openxmlformats.org/officeDocument/2006/relationships/hyperlink" Target="https://doi.org/10.1007/s11104-016-2941-y" TargetMode="External"/><Relationship Id="rId181" Type="http://schemas.openxmlformats.org/officeDocument/2006/relationships/hyperlink" Target="https://doi.org/10.1007/s11769-018-0955-5" TargetMode="External"/><Relationship Id="rId22" Type="http://schemas.openxmlformats.org/officeDocument/2006/relationships/hyperlink" Target="https://doi.org/10.1007/s13157-014-0619-x" TargetMode="External"/><Relationship Id="rId43" Type="http://schemas.openxmlformats.org/officeDocument/2006/relationships/hyperlink" Target="https://doi.org/10.1016/j.ecoleng.2013.04.033" TargetMode="External"/><Relationship Id="rId64" Type="http://schemas.openxmlformats.org/officeDocument/2006/relationships/hyperlink" Target="https://doi.org/10.1007/s13157-015-0690-y" TargetMode="External"/><Relationship Id="rId118" Type="http://schemas.openxmlformats.org/officeDocument/2006/relationships/hyperlink" Target="https://doi.org/10.1016/j.ecss.2014.07.006" TargetMode="External"/><Relationship Id="rId139" Type="http://schemas.openxmlformats.org/officeDocument/2006/relationships/hyperlink" Target="https://doi.org/10.1016/j.ecoleng.2014.03.096" TargetMode="External"/><Relationship Id="rId85" Type="http://schemas.openxmlformats.org/officeDocument/2006/relationships/hyperlink" Target="https://doi.org/10.1007/s13157-015-0690-y" TargetMode="External"/><Relationship Id="rId150" Type="http://schemas.openxmlformats.org/officeDocument/2006/relationships/hyperlink" Target="https://doi.org/10.1007/s11104-016-2941-y" TargetMode="External"/><Relationship Id="rId171" Type="http://schemas.openxmlformats.org/officeDocument/2006/relationships/hyperlink" Target="https://doi.org/10.1007/s11104-016-2941-y" TargetMode="External"/><Relationship Id="rId12" Type="http://schemas.openxmlformats.org/officeDocument/2006/relationships/hyperlink" Target="https://doi.org/10.3354/meps336099" TargetMode="External"/><Relationship Id="rId33" Type="http://schemas.openxmlformats.org/officeDocument/2006/relationships/hyperlink" Target="https://doi.org/10.1007/s13157-014-0619-x" TargetMode="External"/><Relationship Id="rId108" Type="http://schemas.openxmlformats.org/officeDocument/2006/relationships/hyperlink" Target="https://doi.org/10.1007/s00442-010-1887-7" TargetMode="External"/><Relationship Id="rId129" Type="http://schemas.openxmlformats.org/officeDocument/2006/relationships/hyperlink" Target="https://doi.org/10.1016/j.ecoleng.2014.03.096" TargetMode="External"/><Relationship Id="rId54" Type="http://schemas.openxmlformats.org/officeDocument/2006/relationships/hyperlink" Target="https://doi.org/10.1007/s13157-015-0690-y" TargetMode="External"/><Relationship Id="rId75" Type="http://schemas.openxmlformats.org/officeDocument/2006/relationships/hyperlink" Target="https://doi.org/10.1007/s13157-015-0690-y" TargetMode="External"/><Relationship Id="rId96" Type="http://schemas.openxmlformats.org/officeDocument/2006/relationships/hyperlink" Target="https://doi.org/10.1007/s13157-015-0690-y" TargetMode="External"/><Relationship Id="rId140" Type="http://schemas.openxmlformats.org/officeDocument/2006/relationships/hyperlink" Target="https://doi.org/10.1016/j.ecoleng.2014.03.096" TargetMode="External"/><Relationship Id="rId161" Type="http://schemas.openxmlformats.org/officeDocument/2006/relationships/hyperlink" Target="https://doi.org/10.1007/s11104-016-2941-y" TargetMode="External"/><Relationship Id="rId182" Type="http://schemas.openxmlformats.org/officeDocument/2006/relationships/hyperlink" Target="https://doi.org/10.1007/s11769-018-0955-5" TargetMode="External"/><Relationship Id="rId6" Type="http://schemas.openxmlformats.org/officeDocument/2006/relationships/hyperlink" Target="https://doi.org/10.1006/ecss.2000.0673" TargetMode="External"/><Relationship Id="rId23" Type="http://schemas.openxmlformats.org/officeDocument/2006/relationships/hyperlink" Target="https://doi.org/10.1007/s13157-014-0619-x" TargetMode="External"/><Relationship Id="rId119" Type="http://schemas.openxmlformats.org/officeDocument/2006/relationships/hyperlink" Target="https://doi.org/10.1016/j.ecss.2015.06.013" TargetMode="External"/><Relationship Id="rId44" Type="http://schemas.openxmlformats.org/officeDocument/2006/relationships/hyperlink" Target="https://doi.org/10.1016/j.ecoleng.2008.05.013" TargetMode="External"/><Relationship Id="rId65" Type="http://schemas.openxmlformats.org/officeDocument/2006/relationships/hyperlink" Target="https://doi.org/10.1007/s13157-015-0690-y" TargetMode="External"/><Relationship Id="rId86" Type="http://schemas.openxmlformats.org/officeDocument/2006/relationships/hyperlink" Target="https://doi.org/10.1007/s13157-015-0690-y" TargetMode="External"/><Relationship Id="rId130" Type="http://schemas.openxmlformats.org/officeDocument/2006/relationships/hyperlink" Target="https://doi.org/10.1016/j.ecoleng.2014.03.096" TargetMode="External"/><Relationship Id="rId151" Type="http://schemas.openxmlformats.org/officeDocument/2006/relationships/hyperlink" Target="https://doi.org/10.1016/j.catena.2017.03.021" TargetMode="External"/><Relationship Id="rId172" Type="http://schemas.openxmlformats.org/officeDocument/2006/relationships/hyperlink" Target="https://doi.org/10.1007/s11104-016-2941-y" TargetMode="External"/><Relationship Id="rId13" Type="http://schemas.openxmlformats.org/officeDocument/2006/relationships/hyperlink" Target="https://doi.org/10.3354/meps09826" TargetMode="External"/><Relationship Id="rId18" Type="http://schemas.openxmlformats.org/officeDocument/2006/relationships/hyperlink" Target="https://doi.org/10.1007/s13157-014-0619-x" TargetMode="External"/><Relationship Id="rId39" Type="http://schemas.openxmlformats.org/officeDocument/2006/relationships/hyperlink" Target="https://doi.org/10.1038/srep20384" TargetMode="External"/><Relationship Id="rId109" Type="http://schemas.openxmlformats.org/officeDocument/2006/relationships/hyperlink" Target="https://doi.org/10.1007/s00442-010-1887-7" TargetMode="External"/><Relationship Id="rId34" Type="http://schemas.openxmlformats.org/officeDocument/2006/relationships/hyperlink" Target="http://doi.org/10.1007/s12237-017-0208-3" TargetMode="External"/><Relationship Id="rId50" Type="http://schemas.openxmlformats.org/officeDocument/2006/relationships/hyperlink" Target="https://doi.org/10.1007/s10021-007-9103-2" TargetMode="External"/><Relationship Id="rId55" Type="http://schemas.openxmlformats.org/officeDocument/2006/relationships/hyperlink" Target="https://doi.org/10.1007/s13157-015-0690-y" TargetMode="External"/><Relationship Id="rId76" Type="http://schemas.openxmlformats.org/officeDocument/2006/relationships/hyperlink" Target="https://doi.org/10.1007/s13157-015-0690-y" TargetMode="External"/><Relationship Id="rId97" Type="http://schemas.openxmlformats.org/officeDocument/2006/relationships/hyperlink" Target="https://doi.org/10.1007/s13157-015-0690-y" TargetMode="External"/><Relationship Id="rId104" Type="http://schemas.openxmlformats.org/officeDocument/2006/relationships/hyperlink" Target="https://doi.org/10.1007/s13157-015-0690-y" TargetMode="External"/><Relationship Id="rId120" Type="http://schemas.openxmlformats.org/officeDocument/2006/relationships/hyperlink" Target="https://doi.org/10.1016/j.ecss.2015.06.013" TargetMode="External"/><Relationship Id="rId125" Type="http://schemas.openxmlformats.org/officeDocument/2006/relationships/hyperlink" Target="https://doi.org/10.1016/j.ecoleng.2014.03.096" TargetMode="External"/><Relationship Id="rId141" Type="http://schemas.openxmlformats.org/officeDocument/2006/relationships/hyperlink" Target="https://doi.org/10.1007/s10530-008-9279-1" TargetMode="External"/><Relationship Id="rId146" Type="http://schemas.openxmlformats.org/officeDocument/2006/relationships/hyperlink" Target="https://doi.org/10.1007/s11104-016-2941-y" TargetMode="External"/><Relationship Id="rId167" Type="http://schemas.openxmlformats.org/officeDocument/2006/relationships/hyperlink" Target="https://doi.org/10.1038/srep26880" TargetMode="External"/><Relationship Id="rId188" Type="http://schemas.openxmlformats.org/officeDocument/2006/relationships/hyperlink" Target="https://doi.org/10.1016/S1002-0160(07)60105-2" TargetMode="External"/><Relationship Id="rId7" Type="http://schemas.openxmlformats.org/officeDocument/2006/relationships/hyperlink" Target="https://doi.org/10.1006/ecss.2000.0673" TargetMode="External"/><Relationship Id="rId71" Type="http://schemas.openxmlformats.org/officeDocument/2006/relationships/hyperlink" Target="https://doi.org/10.1007/s13157-015-0690-y" TargetMode="External"/><Relationship Id="rId92" Type="http://schemas.openxmlformats.org/officeDocument/2006/relationships/hyperlink" Target="https://doi.org/10.1007/s13157-015-0690-y" TargetMode="External"/><Relationship Id="rId162" Type="http://schemas.openxmlformats.org/officeDocument/2006/relationships/hyperlink" Target="https://doi.org/10.1007/s11104-016-2941-y" TargetMode="External"/><Relationship Id="rId183" Type="http://schemas.openxmlformats.org/officeDocument/2006/relationships/hyperlink" Target="https://doi.org/10.1016/j.ecoleng.2016.11.031" TargetMode="External"/><Relationship Id="rId2" Type="http://schemas.openxmlformats.org/officeDocument/2006/relationships/hyperlink" Target="https://doi.org/10.1016/j.ecss.2006.08.026" TargetMode="External"/><Relationship Id="rId29" Type="http://schemas.openxmlformats.org/officeDocument/2006/relationships/hyperlink" Target="https://doi.org/10.1007/s13157-014-0619-x" TargetMode="External"/><Relationship Id="rId24" Type="http://schemas.openxmlformats.org/officeDocument/2006/relationships/hyperlink" Target="https://doi.org/10.1007/s13157-014-0619-x" TargetMode="External"/><Relationship Id="rId40" Type="http://schemas.openxmlformats.org/officeDocument/2006/relationships/hyperlink" Target="https://doi.org/10.1016/S1002-0160(17)60396-5" TargetMode="External"/><Relationship Id="rId45" Type="http://schemas.openxmlformats.org/officeDocument/2006/relationships/hyperlink" Target="https://doi.org/10.1016/j.ecoleng.2008.05.013" TargetMode="External"/><Relationship Id="rId66" Type="http://schemas.openxmlformats.org/officeDocument/2006/relationships/hyperlink" Target="https://doi.org/10.1007/s13157-015-0690-y" TargetMode="External"/><Relationship Id="rId87" Type="http://schemas.openxmlformats.org/officeDocument/2006/relationships/hyperlink" Target="https://doi.org/10.1007/s13157-015-0690-y" TargetMode="External"/><Relationship Id="rId110" Type="http://schemas.openxmlformats.org/officeDocument/2006/relationships/hyperlink" Target="https://doi.org/10.3354/meps261051" TargetMode="External"/><Relationship Id="rId115" Type="http://schemas.openxmlformats.org/officeDocument/2006/relationships/hyperlink" Target="https://doi.org/10.1007/s10530-015-0981-5" TargetMode="External"/><Relationship Id="rId131" Type="http://schemas.openxmlformats.org/officeDocument/2006/relationships/hyperlink" Target="https://doi.org/10.1016/j.ecoleng.2014.03.096" TargetMode="External"/><Relationship Id="rId136" Type="http://schemas.openxmlformats.org/officeDocument/2006/relationships/hyperlink" Target="https://doi.org/10.1371/journal.pone.0168951" TargetMode="External"/><Relationship Id="rId157" Type="http://schemas.openxmlformats.org/officeDocument/2006/relationships/hyperlink" Target="https://doi.org/10.1007/s11104-016-2941-y" TargetMode="External"/><Relationship Id="rId178" Type="http://schemas.openxmlformats.org/officeDocument/2006/relationships/hyperlink" Target="https://doi.org/10.1016/j.soilbio.2017.06.003" TargetMode="External"/><Relationship Id="rId61" Type="http://schemas.openxmlformats.org/officeDocument/2006/relationships/hyperlink" Target="https://doi.org/10.1007/s13157-015-0690-y" TargetMode="External"/><Relationship Id="rId82" Type="http://schemas.openxmlformats.org/officeDocument/2006/relationships/hyperlink" Target="https://doi.org/10.1007/s13157-015-0690-y" TargetMode="External"/><Relationship Id="rId152" Type="http://schemas.openxmlformats.org/officeDocument/2006/relationships/hyperlink" Target="https://doi.org/10.1016/j.catena.2017.03.021" TargetMode="External"/><Relationship Id="rId173" Type="http://schemas.openxmlformats.org/officeDocument/2006/relationships/hyperlink" Target="https://doi.org/10.1007/s11104-016-2941-y" TargetMode="External"/><Relationship Id="rId19" Type="http://schemas.openxmlformats.org/officeDocument/2006/relationships/hyperlink" Target="https://doi.org/10.1007/s13157-014-0619-x" TargetMode="External"/><Relationship Id="rId14" Type="http://schemas.openxmlformats.org/officeDocument/2006/relationships/hyperlink" Target="https://doi.org/10.3354/meps09826" TargetMode="External"/><Relationship Id="rId30" Type="http://schemas.openxmlformats.org/officeDocument/2006/relationships/hyperlink" Target="https://doi.org/10.1007/s13157-014-0619-x" TargetMode="External"/><Relationship Id="rId35" Type="http://schemas.openxmlformats.org/officeDocument/2006/relationships/hyperlink" Target="http://doi.org/10.1007/s12237-017-0208-3" TargetMode="External"/><Relationship Id="rId56" Type="http://schemas.openxmlformats.org/officeDocument/2006/relationships/hyperlink" Target="https://doi.org/10.1007/s13157-015-0690-y" TargetMode="External"/><Relationship Id="rId77" Type="http://schemas.openxmlformats.org/officeDocument/2006/relationships/hyperlink" Target="https://doi.org/10.1007/s13157-015-0690-y" TargetMode="External"/><Relationship Id="rId100" Type="http://schemas.openxmlformats.org/officeDocument/2006/relationships/hyperlink" Target="https://doi.org/10.1007/s13157-015-0690-y" TargetMode="External"/><Relationship Id="rId105" Type="http://schemas.openxmlformats.org/officeDocument/2006/relationships/hyperlink" Target="https://doi.org/10.1007/s13157-015-0690-y" TargetMode="External"/><Relationship Id="rId126" Type="http://schemas.openxmlformats.org/officeDocument/2006/relationships/hyperlink" Target="https://doi.org/10.1016/j.ecoleng.2014.03.096" TargetMode="External"/><Relationship Id="rId147" Type="http://schemas.openxmlformats.org/officeDocument/2006/relationships/hyperlink" Target="https://doi.org/10.1007/s11104-016-2941-y" TargetMode="External"/><Relationship Id="rId168" Type="http://schemas.openxmlformats.org/officeDocument/2006/relationships/hyperlink" Target="https://doi.org/10.1038/srep26880" TargetMode="External"/><Relationship Id="rId8" Type="http://schemas.openxmlformats.org/officeDocument/2006/relationships/hyperlink" Target="https://doi.org/10.1006/ecss.2000.0673" TargetMode="External"/><Relationship Id="rId51" Type="http://schemas.openxmlformats.org/officeDocument/2006/relationships/hyperlink" Target="https://doi.org/10.1007/s10021-007-9103-2" TargetMode="External"/><Relationship Id="rId72" Type="http://schemas.openxmlformats.org/officeDocument/2006/relationships/hyperlink" Target="https://doi.org/10.1016/j.atmosenv.2017.03.025" TargetMode="External"/><Relationship Id="rId93" Type="http://schemas.openxmlformats.org/officeDocument/2006/relationships/hyperlink" Target="https://doi.org/10.1007/s13157-015-0690-y" TargetMode="External"/><Relationship Id="rId98" Type="http://schemas.openxmlformats.org/officeDocument/2006/relationships/hyperlink" Target="https://doi.org/10.1007/s13157-015-0690-y" TargetMode="External"/><Relationship Id="rId121" Type="http://schemas.openxmlformats.org/officeDocument/2006/relationships/hyperlink" Target="https://doi.org/10.1007/s11104-014-2339-7" TargetMode="External"/><Relationship Id="rId142" Type="http://schemas.openxmlformats.org/officeDocument/2006/relationships/hyperlink" Target="https://doi.org/10.1007/s10530-008-9279-1" TargetMode="External"/><Relationship Id="rId163" Type="http://schemas.openxmlformats.org/officeDocument/2006/relationships/hyperlink" Target="https://doi.org/10.1007/s11104-016-2941-y" TargetMode="External"/><Relationship Id="rId184" Type="http://schemas.openxmlformats.org/officeDocument/2006/relationships/hyperlink" Target="https://doi.org/10.1016/j.ecoleng.2016.11.031" TargetMode="External"/><Relationship Id="rId3" Type="http://schemas.openxmlformats.org/officeDocument/2006/relationships/hyperlink" Target="https://doi.org/10.1016/j.ecss.2006.08.026" TargetMode="External"/><Relationship Id="rId25" Type="http://schemas.openxmlformats.org/officeDocument/2006/relationships/hyperlink" Target="https://doi.org/10.1007/s13157-014-0619-x" TargetMode="External"/><Relationship Id="rId46" Type="http://schemas.openxmlformats.org/officeDocument/2006/relationships/hyperlink" Target="https://doi.org/10.1007/s10021-007-9103-2" TargetMode="External"/><Relationship Id="rId67" Type="http://schemas.openxmlformats.org/officeDocument/2006/relationships/hyperlink" Target="https://doi.org/10.1007/s13157-015-0690-y" TargetMode="External"/><Relationship Id="rId116" Type="http://schemas.openxmlformats.org/officeDocument/2006/relationships/hyperlink" Target="https://doi.org/10.3354/meps07566" TargetMode="External"/><Relationship Id="rId137" Type="http://schemas.openxmlformats.org/officeDocument/2006/relationships/hyperlink" Target="https://doi.org/10.1016/j.ecoleng.2014.03.096" TargetMode="External"/><Relationship Id="rId158" Type="http://schemas.openxmlformats.org/officeDocument/2006/relationships/hyperlink" Target="https://doi.org/10.1007/s11104-016-2941-y" TargetMode="External"/><Relationship Id="rId20" Type="http://schemas.openxmlformats.org/officeDocument/2006/relationships/hyperlink" Target="https://doi.org/10.1007/s13157-014-0619-x" TargetMode="External"/><Relationship Id="rId41" Type="http://schemas.openxmlformats.org/officeDocument/2006/relationships/hyperlink" Target="https://doi.org/10.1016/S1002-0160(17)60396-5" TargetMode="External"/><Relationship Id="rId62" Type="http://schemas.openxmlformats.org/officeDocument/2006/relationships/hyperlink" Target="https://doi.org/10.1007/s13157-015-0690-y" TargetMode="External"/><Relationship Id="rId83" Type="http://schemas.openxmlformats.org/officeDocument/2006/relationships/hyperlink" Target="https://doi.org/10.1007/s13157-015-0690-y" TargetMode="External"/><Relationship Id="rId88" Type="http://schemas.openxmlformats.org/officeDocument/2006/relationships/hyperlink" Target="https://doi.org/10.1007/s13157-015-0690-y" TargetMode="External"/><Relationship Id="rId111" Type="http://schemas.openxmlformats.org/officeDocument/2006/relationships/hyperlink" Target="https://doi.org/10.3354/meps261051" TargetMode="External"/><Relationship Id="rId132" Type="http://schemas.openxmlformats.org/officeDocument/2006/relationships/hyperlink" Target="https://doi.org/10.1016/j.ecoleng.2014.03.096" TargetMode="External"/><Relationship Id="rId153" Type="http://schemas.openxmlformats.org/officeDocument/2006/relationships/hyperlink" Target="https://doi.org/10.1007/s11104-016-2941-y" TargetMode="External"/><Relationship Id="rId174" Type="http://schemas.openxmlformats.org/officeDocument/2006/relationships/hyperlink" Target="https://doi.org/10.1007/s11104-016-2941-y" TargetMode="External"/><Relationship Id="rId179" Type="http://schemas.openxmlformats.org/officeDocument/2006/relationships/hyperlink" Target="https://doi.org/10.1016/j.soilbio.2010.06.006" TargetMode="External"/><Relationship Id="rId15" Type="http://schemas.openxmlformats.org/officeDocument/2006/relationships/hyperlink" Target="https://doi.org/10.1007/s12237-013-9673-5" TargetMode="External"/><Relationship Id="rId36" Type="http://schemas.openxmlformats.org/officeDocument/2006/relationships/hyperlink" Target="https://doi.org/10.1007/s11430-014-4954-9" TargetMode="External"/><Relationship Id="rId57" Type="http://schemas.openxmlformats.org/officeDocument/2006/relationships/hyperlink" Target="https://doi.org/10.1007/s13157-015-0690-y" TargetMode="External"/><Relationship Id="rId106" Type="http://schemas.openxmlformats.org/officeDocument/2006/relationships/hyperlink" Target="https://doi.org/10.1007/s10530-007-9097-x" TargetMode="External"/><Relationship Id="rId127" Type="http://schemas.openxmlformats.org/officeDocument/2006/relationships/hyperlink" Target="https://doi.org/10.1371/journal.pone.0168951" TargetMode="External"/><Relationship Id="rId10" Type="http://schemas.openxmlformats.org/officeDocument/2006/relationships/hyperlink" Target="https://doi.org/10.1016/j.ecss.2009.01.014" TargetMode="External"/><Relationship Id="rId31" Type="http://schemas.openxmlformats.org/officeDocument/2006/relationships/hyperlink" Target="https://doi.org/10.1007/s13157-014-0619-x" TargetMode="External"/><Relationship Id="rId52" Type="http://schemas.openxmlformats.org/officeDocument/2006/relationships/hyperlink" Target="https://doi.org/10.1111/cobi.12172" TargetMode="External"/><Relationship Id="rId73" Type="http://schemas.openxmlformats.org/officeDocument/2006/relationships/hyperlink" Target="https://doi.org/10.1016/j.atmosenv.2017.03.025" TargetMode="External"/><Relationship Id="rId78" Type="http://schemas.openxmlformats.org/officeDocument/2006/relationships/hyperlink" Target="https://doi.org/10.1007/s13157-015-0690-y" TargetMode="External"/><Relationship Id="rId94" Type="http://schemas.openxmlformats.org/officeDocument/2006/relationships/hyperlink" Target="https://doi.org/10.1007/s13157-015-0690-y" TargetMode="External"/><Relationship Id="rId99" Type="http://schemas.openxmlformats.org/officeDocument/2006/relationships/hyperlink" Target="https://doi.org/10.1007/s13157-015-0690-y" TargetMode="External"/><Relationship Id="rId101" Type="http://schemas.openxmlformats.org/officeDocument/2006/relationships/hyperlink" Target="https://doi.org/10.1007/s13157-015-0690-y" TargetMode="External"/><Relationship Id="rId122" Type="http://schemas.openxmlformats.org/officeDocument/2006/relationships/hyperlink" Target="https://doi.org/10.1007/s11104-014-2339-7" TargetMode="External"/><Relationship Id="rId143" Type="http://schemas.openxmlformats.org/officeDocument/2006/relationships/hyperlink" Target="https://doi.org/10.1016/j.atmosenv.2015.04.035" TargetMode="External"/><Relationship Id="rId148" Type="http://schemas.openxmlformats.org/officeDocument/2006/relationships/hyperlink" Target="https://doi.org/10.1007/s11104-016-2941-y" TargetMode="External"/><Relationship Id="rId164" Type="http://schemas.openxmlformats.org/officeDocument/2006/relationships/hyperlink" Target="https://doi.org/10.1007/s11104-016-2941-y" TargetMode="External"/><Relationship Id="rId169" Type="http://schemas.openxmlformats.org/officeDocument/2006/relationships/hyperlink" Target="https://doi.org/10.1007/s11104-016-2941-y" TargetMode="External"/><Relationship Id="rId185" Type="http://schemas.openxmlformats.org/officeDocument/2006/relationships/hyperlink" Target="https://doi.org/10.1016/j.ecoleng.2008.06.007" TargetMode="External"/><Relationship Id="rId4" Type="http://schemas.openxmlformats.org/officeDocument/2006/relationships/hyperlink" Target="https://doi.org/10.1016/j.ecss.2006.08.026" TargetMode="External"/><Relationship Id="rId9" Type="http://schemas.openxmlformats.org/officeDocument/2006/relationships/hyperlink" Target="https://doi.org/10.1016/j.ecss.2009.01.014" TargetMode="External"/><Relationship Id="rId180" Type="http://schemas.openxmlformats.org/officeDocument/2006/relationships/hyperlink" Target="https://doi.org/10.1016/j.soilbio.2010.06.006" TargetMode="External"/><Relationship Id="rId26" Type="http://schemas.openxmlformats.org/officeDocument/2006/relationships/hyperlink" Target="https://doi.org/10.1007/s13157-014-0619-x" TargetMode="External"/><Relationship Id="rId47" Type="http://schemas.openxmlformats.org/officeDocument/2006/relationships/hyperlink" Target="https://doi.org/10.1007/s10021-007-9103-2" TargetMode="External"/><Relationship Id="rId68" Type="http://schemas.openxmlformats.org/officeDocument/2006/relationships/hyperlink" Target="https://doi.org/10.1007/s13157-015-0690-y" TargetMode="External"/><Relationship Id="rId89" Type="http://schemas.openxmlformats.org/officeDocument/2006/relationships/hyperlink" Target="https://doi.org/10.1007/s13157-015-0690-y" TargetMode="External"/><Relationship Id="rId112" Type="http://schemas.openxmlformats.org/officeDocument/2006/relationships/hyperlink" Target="https://doi.org/10.1007/BF02823724" TargetMode="External"/><Relationship Id="rId133" Type="http://schemas.openxmlformats.org/officeDocument/2006/relationships/hyperlink" Target="https://doi.org/10.1016/j.ecoleng.2014.03.096" TargetMode="External"/><Relationship Id="rId154" Type="http://schemas.openxmlformats.org/officeDocument/2006/relationships/hyperlink" Target="https://doi.org/10.1007/s11104-016-2941-y" TargetMode="External"/><Relationship Id="rId175" Type="http://schemas.openxmlformats.org/officeDocument/2006/relationships/hyperlink" Target="https://doi.org/10.1111/gcb.12797" TargetMode="External"/><Relationship Id="rId16" Type="http://schemas.openxmlformats.org/officeDocument/2006/relationships/hyperlink" Target="https://doi.org/10.1007/s12237-013-9673-5" TargetMode="External"/><Relationship Id="rId37" Type="http://schemas.openxmlformats.org/officeDocument/2006/relationships/hyperlink" Target="https://doi.org/10.1007/s11430-014-4954-9" TargetMode="External"/><Relationship Id="rId58" Type="http://schemas.openxmlformats.org/officeDocument/2006/relationships/hyperlink" Target="https://doi.org/10.1007/s13157-015-0690-y" TargetMode="External"/><Relationship Id="rId79" Type="http://schemas.openxmlformats.org/officeDocument/2006/relationships/hyperlink" Target="https://doi.org/10.1007/s13157-015-0690-y" TargetMode="External"/><Relationship Id="rId102" Type="http://schemas.openxmlformats.org/officeDocument/2006/relationships/hyperlink" Target="https://doi.org/10.1007/s13157-015-0690-y" TargetMode="External"/><Relationship Id="rId123" Type="http://schemas.openxmlformats.org/officeDocument/2006/relationships/hyperlink" Target="https://doi.org/10.1002/lno.10637" TargetMode="External"/><Relationship Id="rId144" Type="http://schemas.openxmlformats.org/officeDocument/2006/relationships/hyperlink" Target="https://doi.org/10.1016/j.atmosenv.2015.04.035" TargetMode="External"/><Relationship Id="rId90" Type="http://schemas.openxmlformats.org/officeDocument/2006/relationships/hyperlink" Target="https://doi.org/10.1007/s13157-015-0690-y" TargetMode="External"/><Relationship Id="rId165" Type="http://schemas.openxmlformats.org/officeDocument/2006/relationships/hyperlink" Target="https://doi.org/10.1007/s11104-016-2941-y" TargetMode="External"/><Relationship Id="rId186" Type="http://schemas.openxmlformats.org/officeDocument/2006/relationships/hyperlink" Target="https://doi.org/10.1016/j.ecoleng.2008.06.007" TargetMode="External"/><Relationship Id="rId27" Type="http://schemas.openxmlformats.org/officeDocument/2006/relationships/hyperlink" Target="https://doi.org/10.1007/s13157-014-0619-x" TargetMode="External"/><Relationship Id="rId48" Type="http://schemas.openxmlformats.org/officeDocument/2006/relationships/hyperlink" Target="https://doi.org/10.1007/s10021-007-9103-2" TargetMode="External"/><Relationship Id="rId69" Type="http://schemas.openxmlformats.org/officeDocument/2006/relationships/hyperlink" Target="https://doi.org/10.1007/s13157-015-0690-y" TargetMode="External"/><Relationship Id="rId113" Type="http://schemas.openxmlformats.org/officeDocument/2006/relationships/hyperlink" Target="https://doi.org/10.1007/BF02823724" TargetMode="External"/><Relationship Id="rId134" Type="http://schemas.openxmlformats.org/officeDocument/2006/relationships/hyperlink" Target="https://doi.org/10.1016/j.ecoleng.2014.03.096" TargetMode="External"/><Relationship Id="rId80" Type="http://schemas.openxmlformats.org/officeDocument/2006/relationships/hyperlink" Target="https://doi.org/10.1007/s13157-015-0690-y" TargetMode="External"/><Relationship Id="rId155" Type="http://schemas.openxmlformats.org/officeDocument/2006/relationships/hyperlink" Target="https://doi.org/10.1007/s11104-016-2941-y" TargetMode="External"/><Relationship Id="rId176" Type="http://schemas.openxmlformats.org/officeDocument/2006/relationships/hyperlink" Target="https://doi.org/10.1111/gcb.12797" TargetMode="External"/><Relationship Id="rId17" Type="http://schemas.openxmlformats.org/officeDocument/2006/relationships/hyperlink" Target="https://doi.org/10.1007/s13157-014-0619-x" TargetMode="External"/><Relationship Id="rId38" Type="http://schemas.openxmlformats.org/officeDocument/2006/relationships/hyperlink" Target="https://doi.org/10.1038/srep20384" TargetMode="External"/><Relationship Id="rId59" Type="http://schemas.openxmlformats.org/officeDocument/2006/relationships/hyperlink" Target="https://doi.org/10.1007/s13157-015-0690-y" TargetMode="External"/><Relationship Id="rId103" Type="http://schemas.openxmlformats.org/officeDocument/2006/relationships/hyperlink" Target="https://doi.org/10.1007/s13157-015-0690-y" TargetMode="External"/><Relationship Id="rId124" Type="http://schemas.openxmlformats.org/officeDocument/2006/relationships/hyperlink" Target="https://doi.org/10.1002/lno.10637" TargetMode="External"/><Relationship Id="rId70" Type="http://schemas.openxmlformats.org/officeDocument/2006/relationships/hyperlink" Target="https://doi.org/10.1007/s13157-015-0690-y" TargetMode="External"/><Relationship Id="rId91" Type="http://schemas.openxmlformats.org/officeDocument/2006/relationships/hyperlink" Target="https://doi.org/10.1007/s13157-015-0690-y" TargetMode="External"/><Relationship Id="rId145" Type="http://schemas.openxmlformats.org/officeDocument/2006/relationships/hyperlink" Target="https://doi.org/10.1016/j.atmosenv.2015.04.035" TargetMode="External"/><Relationship Id="rId166" Type="http://schemas.openxmlformats.org/officeDocument/2006/relationships/hyperlink" Target="https://doi.org/10.1007/s11104-016-2941-y" TargetMode="External"/><Relationship Id="rId187" Type="http://schemas.openxmlformats.org/officeDocument/2006/relationships/hyperlink" Target="https://doi.org/10.1016/S1002-0160(07)60105-2" TargetMode="External"/><Relationship Id="rId1" Type="http://schemas.openxmlformats.org/officeDocument/2006/relationships/hyperlink" Target="https://doi.org/10.1016/j.ecss.2006.08.026" TargetMode="External"/><Relationship Id="rId28" Type="http://schemas.openxmlformats.org/officeDocument/2006/relationships/hyperlink" Target="https://doi.org/10.1007/s13157-014-0619-x" TargetMode="External"/><Relationship Id="rId49" Type="http://schemas.openxmlformats.org/officeDocument/2006/relationships/hyperlink" Target="https://doi.org/10.1007/s10021-007-9103-2" TargetMode="External"/><Relationship Id="rId114" Type="http://schemas.openxmlformats.org/officeDocument/2006/relationships/hyperlink" Target="https://doi.org/10.1007/s10530-015-0981-5" TargetMode="External"/><Relationship Id="rId60" Type="http://schemas.openxmlformats.org/officeDocument/2006/relationships/hyperlink" Target="https://doi.org/10.1007/s13157-015-0690-y" TargetMode="External"/><Relationship Id="rId81" Type="http://schemas.openxmlformats.org/officeDocument/2006/relationships/hyperlink" Target="https://doi.org/10.1007/s13157-015-0690-y" TargetMode="External"/><Relationship Id="rId135" Type="http://schemas.openxmlformats.org/officeDocument/2006/relationships/hyperlink" Target="https://doi.org/10.1016/j.ecoleng.2014.03.096" TargetMode="External"/><Relationship Id="rId156" Type="http://schemas.openxmlformats.org/officeDocument/2006/relationships/hyperlink" Target="https://doi.org/10.1007/s11104-016-2941-y" TargetMode="External"/><Relationship Id="rId177" Type="http://schemas.openxmlformats.org/officeDocument/2006/relationships/hyperlink" Target="https://doi.org/10.1016/j.soilbio.2017.06.003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link.springer.com/article/10.1007/s10530-010-9743-6" TargetMode="External"/><Relationship Id="rId21" Type="http://schemas.openxmlformats.org/officeDocument/2006/relationships/hyperlink" Target="http://www.bioone.org/doi/abs/10.1614/IPSM-09-046.1" TargetMode="External"/><Relationship Id="rId42" Type="http://schemas.openxmlformats.org/officeDocument/2006/relationships/hyperlink" Target="https://www.sciencedirect.com/science/article/pii/S0925857410000571" TargetMode="External"/><Relationship Id="rId47" Type="http://schemas.openxmlformats.org/officeDocument/2006/relationships/hyperlink" Target="https://link.springer.com/article/10.1007/s00442-015-3544-7" TargetMode="External"/><Relationship Id="rId63" Type="http://schemas.openxmlformats.org/officeDocument/2006/relationships/hyperlink" Target="https://link.springer.com/article/10.1007/s11104-016-2941-y" TargetMode="External"/><Relationship Id="rId68" Type="http://schemas.openxmlformats.org/officeDocument/2006/relationships/hyperlink" Target="https://www.ulib.niu.edu:2086/article/10.1007/s11104-017-3179-z" TargetMode="External"/><Relationship Id="rId16" Type="http://schemas.openxmlformats.org/officeDocument/2006/relationships/hyperlink" Target="http://apps.webofknowledge.com/full_record.do?product=WOS&amp;search_mode=GeneralSearch&amp;qid=2&amp;SID=7CelWYhINEN9NKWbHCg&amp;page=141&amp;doc=1406&amp;cacheurlFromRightClick=no" TargetMode="External"/><Relationship Id="rId11" Type="http://schemas.openxmlformats.org/officeDocument/2006/relationships/hyperlink" Target="https://onlinelibrary.wiley.com/doi/abs/10.1002/jwmg.305" TargetMode="External"/><Relationship Id="rId24" Type="http://schemas.openxmlformats.org/officeDocument/2006/relationships/hyperlink" Target="https://link.springer.com/article/10.1007/s10530-010-9714-y" TargetMode="External"/><Relationship Id="rId32" Type="http://schemas.openxmlformats.org/officeDocument/2006/relationships/hyperlink" Target="https://onlinelibrary.wiley.com/doi/pdf/10.1111/j.1365-2486.2009.02042.x" TargetMode="External"/><Relationship Id="rId37" Type="http://schemas.openxmlformats.org/officeDocument/2006/relationships/hyperlink" Target="https://link.springer.com/article/10.1007/s00442-009-1425-7" TargetMode="External"/><Relationship Id="rId40" Type="http://schemas.openxmlformats.org/officeDocument/2006/relationships/hyperlink" Target="https://link.springer.com/article/10.1007/s00442-010-1887-7" TargetMode="External"/><Relationship Id="rId45" Type="http://schemas.openxmlformats.org/officeDocument/2006/relationships/hyperlink" Target="https://www.sciencedirect.com/science/article/pii/S0925857408001109" TargetMode="External"/><Relationship Id="rId53" Type="http://schemas.openxmlformats.org/officeDocument/2006/relationships/hyperlink" Target="http://www.bioone.org/doi/abs/10.1017/inp.2017.3" TargetMode="External"/><Relationship Id="rId58" Type="http://schemas.openxmlformats.org/officeDocument/2006/relationships/hyperlink" Target="https://as-botanicalstudies.springeropen.com/track/pdf/10.1186/s40529-017-0183-9?site=as-botanicalstudies.springeropen.com" TargetMode="External"/><Relationship Id="rId66" Type="http://schemas.openxmlformats.org/officeDocument/2006/relationships/hyperlink" Target="http://europepmc.org/backend/ptpmcrender.fcgi?accid=PMC5310582&amp;blobtype=pdf" TargetMode="External"/><Relationship Id="rId74" Type="http://schemas.openxmlformats.org/officeDocument/2006/relationships/hyperlink" Target="https://www.sciencedirect.com/science/article/pii/S135223101730554X" TargetMode="External"/><Relationship Id="rId5" Type="http://schemas.openxmlformats.org/officeDocument/2006/relationships/hyperlink" Target="http://www.mdpi.com/1999-4907/3/4/853/htm" TargetMode="External"/><Relationship Id="rId61" Type="http://schemas.openxmlformats.org/officeDocument/2006/relationships/hyperlink" Target="https://www.ulib.niu.edu:2086/article/10.1007/s11769-018-0955-5" TargetMode="External"/><Relationship Id="rId19" Type="http://schemas.openxmlformats.org/officeDocument/2006/relationships/hyperlink" Target="http://www.jstor.org/stable/pdf/41151183.pdf" TargetMode="External"/><Relationship Id="rId14" Type="http://schemas.openxmlformats.org/officeDocument/2006/relationships/hyperlink" Target="https://www.tandfonline.com/doi/abs/10.2980/19-2-3468" TargetMode="External"/><Relationship Id="rId22" Type="http://schemas.openxmlformats.org/officeDocument/2006/relationships/hyperlink" Target="https://www.sciencedirect.com/science/article/pii/S1550742411500247" TargetMode="External"/><Relationship Id="rId27" Type="http://schemas.openxmlformats.org/officeDocument/2006/relationships/hyperlink" Target="https://link.springer.com/article/10.1007/s10530-008-9364-5" TargetMode="External"/><Relationship Id="rId30" Type="http://schemas.openxmlformats.org/officeDocument/2006/relationships/hyperlink" Target="http://www.bioone.org/doi/abs/10.1674/0003-0031-165.1.105" TargetMode="External"/><Relationship Id="rId35" Type="http://schemas.openxmlformats.org/officeDocument/2006/relationships/hyperlink" Target="https://esajournals.onlinelibrary.wiley.com/doi/abs/10.1890/09-0147.1" TargetMode="External"/><Relationship Id="rId43" Type="http://schemas.openxmlformats.org/officeDocument/2006/relationships/hyperlink" Target="https://www.sciencedirect.com/science/article/pii/S0925857409002201" TargetMode="External"/><Relationship Id="rId48" Type="http://schemas.openxmlformats.org/officeDocument/2006/relationships/hyperlink" Target="https://besjournals.onlinelibrary.wiley.com/doi/full/10.1111/1365-2745.12584" TargetMode="External"/><Relationship Id="rId56" Type="http://schemas.openxmlformats.org/officeDocument/2006/relationships/hyperlink" Target="https://link.springer.com/article/10.1007/s12237-017-0325-z" TargetMode="External"/><Relationship Id="rId64" Type="http://schemas.openxmlformats.org/officeDocument/2006/relationships/hyperlink" Target="https://link.springer.com/article/10.1007/s10530-015-0981-5" TargetMode="External"/><Relationship Id="rId69" Type="http://schemas.openxmlformats.org/officeDocument/2006/relationships/hyperlink" Target="https://link.springer.com/article/10.1007/s13131-017-1015-1" TargetMode="External"/><Relationship Id="rId77" Type="http://schemas.openxmlformats.org/officeDocument/2006/relationships/hyperlink" Target="https://aslopubs.onlinelibrary.wiley.com/doi/pdf/10.1002/lno.10637" TargetMode="External"/><Relationship Id="rId8" Type="http://schemas.openxmlformats.org/officeDocument/2006/relationships/hyperlink" Target="https://onlinelibrary.wiley.com/doi/abs/10.1111/j.1526-100X.2011.00806.x" TargetMode="External"/><Relationship Id="rId51" Type="http://schemas.openxmlformats.org/officeDocument/2006/relationships/hyperlink" Target="https://besjournals.onlinelibrary.wiley.com/doi/abs/10.1111/1365-2745.12852" TargetMode="External"/><Relationship Id="rId72" Type="http://schemas.openxmlformats.org/officeDocument/2006/relationships/hyperlink" Target="https://www.sciencedirect.com/science/article/pii/S0341816217301169" TargetMode="External"/><Relationship Id="rId3" Type="http://schemas.openxmlformats.org/officeDocument/2006/relationships/hyperlink" Target="http://www.publish.csiro.au/rj/RJ11048" TargetMode="External"/><Relationship Id="rId12" Type="http://schemas.openxmlformats.org/officeDocument/2006/relationships/hyperlink" Target="https://www.researchgate.net/profile/Abdullah_Harun/publication/260842744_Suppression_of_native_Melaleuca_ericifolia_by_the_invasive_Phragmites_australis_through_allelopathic_root_exudates/links/5588873308ae347f9bdaa4ad/Suppression-of-native-Melaleuca-ericifolia-by-the-invasive-Phragmites-australis-through-allelopathic-root-exudates.pdf" TargetMode="External"/><Relationship Id="rId17" Type="http://schemas.openxmlformats.org/officeDocument/2006/relationships/hyperlink" Target="https://experts.umn.edu/en/publications/ecological-impacts-of-the-invasive-grass-sorghum-halepense-on-nat" TargetMode="External"/><Relationship Id="rId25" Type="http://schemas.openxmlformats.org/officeDocument/2006/relationships/hyperlink" Target="https://link.springer.com/article/10.1007/s10530-009-9684-0" TargetMode="External"/><Relationship Id="rId33" Type="http://schemas.openxmlformats.org/officeDocument/2006/relationships/hyperlink" Target="https://www.sciencedirect.com/science/article/pii/S0006320709000408" TargetMode="External"/><Relationship Id="rId38" Type="http://schemas.openxmlformats.org/officeDocument/2006/relationships/hyperlink" Target="http://www.bioone.org/doi/abs/10.2744/CCB-0793.1" TargetMode="External"/><Relationship Id="rId46" Type="http://schemas.openxmlformats.org/officeDocument/2006/relationships/hyperlink" Target="https://www.sciencedirect.com/science/article/pii/S0925857408001912" TargetMode="External"/><Relationship Id="rId59" Type="http://schemas.openxmlformats.org/officeDocument/2006/relationships/hyperlink" Target="https://www.ulib.niu.edu:2142/science/article/pii/S1352231017301516" TargetMode="External"/><Relationship Id="rId67" Type="http://schemas.openxmlformats.org/officeDocument/2006/relationships/hyperlink" Target="http://journals.plos.org/plosone/article?id=10.1371/journal.pone.0168951" TargetMode="External"/><Relationship Id="rId20" Type="http://schemas.openxmlformats.org/officeDocument/2006/relationships/hyperlink" Target="https://esajournals.onlinelibrary.wiley.com/doi/abs/10.1890/08-0265.1" TargetMode="External"/><Relationship Id="rId41" Type="http://schemas.openxmlformats.org/officeDocument/2006/relationships/hyperlink" Target="https://www.sciencedirect.com/science/article/pii/S0038071710002154" TargetMode="External"/><Relationship Id="rId54" Type="http://schemas.openxmlformats.org/officeDocument/2006/relationships/hyperlink" Target="https://besjournals.onlinelibrary.wiley.com/doi/abs/10.1111/1365-2745.12883" TargetMode="External"/><Relationship Id="rId62" Type="http://schemas.openxmlformats.org/officeDocument/2006/relationships/hyperlink" Target="https://www.nature.com/articles/srep20384.pdf" TargetMode="External"/><Relationship Id="rId70" Type="http://schemas.openxmlformats.org/officeDocument/2006/relationships/hyperlink" Target="https://www.sciencedirect.com/science/article/pii/S092585741630653X" TargetMode="External"/><Relationship Id="rId75" Type="http://schemas.openxmlformats.org/officeDocument/2006/relationships/hyperlink" Target="https://www.ncbi.nlm.nih.gov/pubmed/28641229" TargetMode="External"/><Relationship Id="rId1" Type="http://schemas.openxmlformats.org/officeDocument/2006/relationships/hyperlink" Target="https://experts.umn.edu/en/publications/invasive-grasses-climate-change-and-exposure-to-storm-wave-overto" TargetMode="External"/><Relationship Id="rId6" Type="http://schemas.openxmlformats.org/officeDocument/2006/relationships/hyperlink" Target="https://link.springer.com/article/10.1007/s10530-012-0249-2" TargetMode="External"/><Relationship Id="rId15" Type="http://schemas.openxmlformats.org/officeDocument/2006/relationships/hyperlink" Target="https://www.cambridge.org/core/journals/invasive-plant-science-and-management/article/impacts-of-invasive-plants-on-sandhill-crane-grus-canadensis-roosting-habitat/8DA0679CB8D2F83690E294C9A02A99DF" TargetMode="External"/><Relationship Id="rId23" Type="http://schemas.openxmlformats.org/officeDocument/2006/relationships/hyperlink" Target="https://www.sciencedirect.com/science/article/pii/S0016706108003753" TargetMode="External"/><Relationship Id="rId28" Type="http://schemas.openxmlformats.org/officeDocument/2006/relationships/hyperlink" Target="https://link.springer.com/article/10.1007/s11104-008-9886-8" TargetMode="External"/><Relationship Id="rId36" Type="http://schemas.openxmlformats.org/officeDocument/2006/relationships/hyperlink" Target="https://onlinelibrary.wiley.com/doi/abs/10.1111/j.1654-1103.2009.01110.x" TargetMode="External"/><Relationship Id="rId49" Type="http://schemas.openxmlformats.org/officeDocument/2006/relationships/hyperlink" Target="http://www.nrcresearchpress.com/doi/abs/10.1139/cjb-2015-0237?journalCode=cjb" TargetMode="External"/><Relationship Id="rId57" Type="http://schemas.openxmlformats.org/officeDocument/2006/relationships/hyperlink" Target="https://link.springer.com/article/10.1007/s13157-015-0690-y" TargetMode="External"/><Relationship Id="rId10" Type="http://schemas.openxmlformats.org/officeDocument/2006/relationships/hyperlink" Target="http://www.bioone.org/doi/abs/10.3375/043.031.0307" TargetMode="External"/><Relationship Id="rId31" Type="http://schemas.openxmlformats.org/officeDocument/2006/relationships/hyperlink" Target="https://esajournals.onlinelibrary.wiley.com/doi/abs/10.1890/09-0283.1" TargetMode="External"/><Relationship Id="rId44" Type="http://schemas.openxmlformats.org/officeDocument/2006/relationships/hyperlink" Target="https://www.sciencedirect.com/science/article/pii/S0272771409000171" TargetMode="External"/><Relationship Id="rId52" Type="http://schemas.openxmlformats.org/officeDocument/2006/relationships/hyperlink" Target="https://www.sciencedirect.com/science/article/pii/S1146609X15300229" TargetMode="External"/><Relationship Id="rId60" Type="http://schemas.openxmlformats.org/officeDocument/2006/relationships/hyperlink" Target="http://journals.plos.org/plosone/article?id=10.1371/journal.pone.0173007" TargetMode="External"/><Relationship Id="rId65" Type="http://schemas.openxmlformats.org/officeDocument/2006/relationships/hyperlink" Target="https://www.nature.com/articles/srep26880.pdf" TargetMode="External"/><Relationship Id="rId73" Type="http://schemas.openxmlformats.org/officeDocument/2006/relationships/hyperlink" Target="https://www.sciencedirect.com/science/article/pii/S1002016017603965" TargetMode="External"/><Relationship Id="rId78" Type="http://schemas.openxmlformats.org/officeDocument/2006/relationships/hyperlink" Target="https://www.ulib.niu.edu:2142/science/article/pii/S027277141500222X?via%3Dihub" TargetMode="External"/><Relationship Id="rId4" Type="http://schemas.openxmlformats.org/officeDocument/2006/relationships/hyperlink" Target="https://link.springer.com/article/10.1007/s00442-012-2442-5" TargetMode="External"/><Relationship Id="rId9" Type="http://schemas.openxmlformats.org/officeDocument/2006/relationships/hyperlink" Target="https://link.springer.com/article/10.1007%2Fs10021-012-9583-6" TargetMode="External"/><Relationship Id="rId13" Type="http://schemas.openxmlformats.org/officeDocument/2006/relationships/hyperlink" Target="https://academic.oup.com/aobpla/article/doi/10.1093/aobpla/plt008/160281" TargetMode="External"/><Relationship Id="rId18" Type="http://schemas.openxmlformats.org/officeDocument/2006/relationships/hyperlink" Target="https://www.int-res.com/articles/meps2012/464/m464p107.pdf" TargetMode="External"/><Relationship Id="rId39" Type="http://schemas.openxmlformats.org/officeDocument/2006/relationships/hyperlink" Target="https://link.springer.com/article/10.1007/s11273-009-9161-7" TargetMode="External"/><Relationship Id="rId34" Type="http://schemas.openxmlformats.org/officeDocument/2006/relationships/hyperlink" Target="https://onlinelibrary.wiley.com/doi/full/10.1111/j.1365-2486.2009.02001.x" TargetMode="External"/><Relationship Id="rId50" Type="http://schemas.openxmlformats.org/officeDocument/2006/relationships/hyperlink" Target="https://www.ulib.niu.edu:2086/article/10.1007/s11104-017-3209-x" TargetMode="External"/><Relationship Id="rId55" Type="http://schemas.openxmlformats.org/officeDocument/2006/relationships/hyperlink" Target="https://onlinelibrary.wiley.com/doi/full/10.1002/eco.1877" TargetMode="External"/><Relationship Id="rId76" Type="http://schemas.openxmlformats.org/officeDocument/2006/relationships/hyperlink" Target="https://www.sciencedirect.com/science/article/pii/S0038071717300883" TargetMode="External"/><Relationship Id="rId7" Type="http://schemas.openxmlformats.org/officeDocument/2006/relationships/hyperlink" Target="http://www.csub.edu/~dgermano/GrazingStudy-Lokern_JWM.pdf" TargetMode="External"/><Relationship Id="rId71" Type="http://schemas.openxmlformats.org/officeDocument/2006/relationships/hyperlink" Target="https://link.springer.com/article/10.1007/s12237-017-0208-3" TargetMode="External"/><Relationship Id="rId2" Type="http://schemas.openxmlformats.org/officeDocument/2006/relationships/hyperlink" Target="http://iopscience.iop.org/article/10.1088/1748-9326/6/4/044001/pdf" TargetMode="External"/><Relationship Id="rId29" Type="http://schemas.openxmlformats.org/officeDocument/2006/relationships/hyperlink" Target="http://coweeta.uga.edu/publications/10649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2980/19-2-3468" TargetMode="External"/><Relationship Id="rId13" Type="http://schemas.openxmlformats.org/officeDocument/2006/relationships/hyperlink" Target="https://link.springer.com/article/10.1007/s13131-017-1015-1" TargetMode="External"/><Relationship Id="rId3" Type="http://schemas.openxmlformats.org/officeDocument/2006/relationships/hyperlink" Target="http://journals.plos.org/plosone/article?id=10.1371/journal.pone.0173007" TargetMode="External"/><Relationship Id="rId7" Type="http://schemas.openxmlformats.org/officeDocument/2006/relationships/hyperlink" Target="https://academic.oup.com/aobpla/article/doi/10.1093/aobpla/plt008/160281" TargetMode="External"/><Relationship Id="rId12" Type="http://schemas.openxmlformats.org/officeDocument/2006/relationships/hyperlink" Target="https://doi.org/10.1016/j.ecoleng.2009.08.002" TargetMode="External"/><Relationship Id="rId2" Type="http://schemas.openxmlformats.org/officeDocument/2006/relationships/hyperlink" Target="https://as-botanicalstudies.springeropen.com/track/pdf/10.1186/s40529-017-0183-9?site=as-botanicalstudies.springeropen.com" TargetMode="External"/><Relationship Id="rId16" Type="http://schemas.openxmlformats.org/officeDocument/2006/relationships/hyperlink" Target="https://doi.org/10.1111/rec.13062" TargetMode="External"/><Relationship Id="rId1" Type="http://schemas.openxmlformats.org/officeDocument/2006/relationships/hyperlink" Target="https://link.springer.com/article/10.1007/s12237-017-0325-z" TargetMode="External"/><Relationship Id="rId6" Type="http://schemas.openxmlformats.org/officeDocument/2006/relationships/hyperlink" Target="https://www.researchgate.net/profile/Abdullah_Harun/publication/260842744_Suppression_of_native_Melaleuca_ericifolia_by_the_invasive_Phragmites_australis_through_allelopathic_root_exudates/links/5588873308ae347f9bdaa4ad/Suppression-of-native-Melaleuca-ericifolia-by-the-invasive-Phragmites-australis-through-allelopathic-root-exudates.pdf" TargetMode="External"/><Relationship Id="rId11" Type="http://schemas.openxmlformats.org/officeDocument/2006/relationships/hyperlink" Target="https://www.sciencedirect.com/science/article/pii/S0925857410000571" TargetMode="External"/><Relationship Id="rId5" Type="http://schemas.openxmlformats.org/officeDocument/2006/relationships/hyperlink" Target="https://www.researchgate.net/profile/David_Yozzo/publication/225586716_Nekton_use_of_a_Phragmites_australis_marsh_on_the_Hudson_River_New_York_USA/links/57bc7fb908ae3fbb8643ff56/Nekton-use-of-a-Phragmites-australis-marsh-on-the-Hudson-River-New-York-USA.pdf" TargetMode="External"/><Relationship Id="rId15" Type="http://schemas.openxmlformats.org/officeDocument/2006/relationships/hyperlink" Target="https://cloudfront.escholarship.org/dist/prd/content/qt6km7963t/qt6km7963t.pdf" TargetMode="External"/><Relationship Id="rId10" Type="http://schemas.openxmlformats.org/officeDocument/2006/relationships/hyperlink" Target="https://link.springer.com/article/10.1007/s11273-009-9161-7" TargetMode="External"/><Relationship Id="rId4" Type="http://schemas.openxmlformats.org/officeDocument/2006/relationships/hyperlink" Target="http://www.bioone.org/doi/abs/10.2744/CCB-0793.1" TargetMode="External"/><Relationship Id="rId9" Type="http://schemas.openxmlformats.org/officeDocument/2006/relationships/hyperlink" Target="https://www.researchgate.net/profile/Eric_Hazelton/publication/280883027_Stand_Age_is_Associated_with_Clonal_Diversity_but_Not_Vigor_Community_Structure_or_Insect_Herbivory_in_Chesapeake_Bay_Phragmites_australis/links/55ca52ea08aebc967dfbe19b/Stand-Age-is-Associated-with-Clonal-Diversity-but-Not-Vigor-Community-Structure-or-Insect-Herbivory-in-Chesapeake-Bay-Phragmites-australis.pdf" TargetMode="External"/><Relationship Id="rId14" Type="http://schemas.openxmlformats.org/officeDocument/2006/relationships/hyperlink" Target="https://www.ncbi.nlm.nih.gov/pmc/articles/PMC5310582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link.springer.com/content/pdf/10.1007%2Fs10750-011-0889-8.pdf" TargetMode="External"/><Relationship Id="rId18" Type="http://schemas.openxmlformats.org/officeDocument/2006/relationships/hyperlink" Target="https://link.springer.com/article/10.1007/s10530-011-9948-3" TargetMode="External"/><Relationship Id="rId26" Type="http://schemas.openxmlformats.org/officeDocument/2006/relationships/hyperlink" Target="https://academic.oup.com/jcb/article-abstract/37/5/535/4107001?redirectedFrom=fulltext" TargetMode="External"/><Relationship Id="rId39" Type="http://schemas.openxmlformats.org/officeDocument/2006/relationships/hyperlink" Target="https://www.ncbi.nlm.nih.gov/pubmed/28833091" TargetMode="External"/><Relationship Id="rId21" Type="http://schemas.openxmlformats.org/officeDocument/2006/relationships/hyperlink" Target="http://www.ulib.niu.edu:2267/full_record.do?product=UA&amp;search_mode=MarkedList&amp;qid=19&amp;SID=6A5dm579jl2PDzi71Uk&amp;page=1&amp;doc=5&amp;colName=WOS" TargetMode="External"/><Relationship Id="rId34" Type="http://schemas.openxmlformats.org/officeDocument/2006/relationships/hyperlink" Target="http://www.jstor.org/stable/pdf/41739284.pdf?refreqid=excelsior:2b4efe5ec20101062caca228db123a17" TargetMode="External"/><Relationship Id="rId42" Type="http://schemas.openxmlformats.org/officeDocument/2006/relationships/hyperlink" Target="https://www.sciencedirect.com/science/article/pii/S0380133017300254" TargetMode="External"/><Relationship Id="rId47" Type="http://schemas.openxmlformats.org/officeDocument/2006/relationships/hyperlink" Target="https://www.sciencedirect.com/science/article/pii/S0169555X12001171" TargetMode="External"/><Relationship Id="rId7" Type="http://schemas.openxmlformats.org/officeDocument/2006/relationships/hyperlink" Target="http://www.int-res.com/abstracts/meps/v482/p119-132/" TargetMode="External"/><Relationship Id="rId2" Type="http://schemas.openxmlformats.org/officeDocument/2006/relationships/hyperlink" Target="https://www.sciencedirect.com/science/article/pii/S0075951112000667?via%3Dihub" TargetMode="External"/><Relationship Id="rId16" Type="http://schemas.openxmlformats.org/officeDocument/2006/relationships/hyperlink" Target="https://esajournals.onlinelibrary.wiley.com/doi/pdf/10.1890/ES14-00437.1" TargetMode="External"/><Relationship Id="rId29" Type="http://schemas.openxmlformats.org/officeDocument/2006/relationships/hyperlink" Target="http://www.ulib.niu.edu:2267/full_record.do?product=UA&amp;search_mode=MarkedList&amp;qid=22&amp;SID=6A5dm579jl2PDzi71Uk&amp;page=1&amp;doc=6&amp;colName=WOS" TargetMode="External"/><Relationship Id="rId1" Type="http://schemas.openxmlformats.org/officeDocument/2006/relationships/hyperlink" Target="https://repositorium.sdum.uminho.pt/bitstream/1822/31382/1/B%C3%B3dis%20et%20al.%202014c.pdf" TargetMode="External"/><Relationship Id="rId6" Type="http://schemas.openxmlformats.org/officeDocument/2006/relationships/hyperlink" Target="https://www.sciencedirect.com/science/article/pii/S0141113613000986" TargetMode="External"/><Relationship Id="rId11" Type="http://schemas.openxmlformats.org/officeDocument/2006/relationships/hyperlink" Target="http://www.producao.usp.br/bitstream/handle/BDPI/46831/AI_2014_Lopez_etal.pdf?sequence=1" TargetMode="External"/><Relationship Id="rId24" Type="http://schemas.openxmlformats.org/officeDocument/2006/relationships/hyperlink" Target="https://onlinelibrary.wiley.com/doi/full/10.1002/aqc.2674" TargetMode="External"/><Relationship Id="rId32" Type="http://schemas.openxmlformats.org/officeDocument/2006/relationships/hyperlink" Target="https://www.ulib.niu.edu:2142/science/article/pii/S0038071712002854?via%3Dihub" TargetMode="External"/><Relationship Id="rId37" Type="http://schemas.openxmlformats.org/officeDocument/2006/relationships/hyperlink" Target="https://onlinelibrary.wiley.com/doi/full/10.1111/gcb.13446" TargetMode="External"/><Relationship Id="rId40" Type="http://schemas.openxmlformats.org/officeDocument/2006/relationships/hyperlink" Target="https://link.springer.com/article/10.1007/s00442-006-0370-y" TargetMode="External"/><Relationship Id="rId45" Type="http://schemas.openxmlformats.org/officeDocument/2006/relationships/hyperlink" Target="https://link.springer.com/content/pdf/10.1007%2Fs10152-008-0135-6.pdf" TargetMode="External"/><Relationship Id="rId5" Type="http://schemas.openxmlformats.org/officeDocument/2006/relationships/hyperlink" Target="https://s3.amazonaws.com/academia.edu.documents/45670272/Shifts_from_native_to_non-indigenous_mus20160516-32420-1mlram7.pdf?AWSAccessKeyId=AKIAIWOWYYGZ2Y53UL3A&amp;Expires=1524326908&amp;Signature=XAvobHsozdhyrT7o30qsl8twwa4%3D&amp;response-content-disposition=inline%3B%20filename%3DShifts_from_native_to_non-indigenous_mus.pdf" TargetMode="External"/><Relationship Id="rId15" Type="http://schemas.openxmlformats.org/officeDocument/2006/relationships/hyperlink" Target="http://redpath-staff.mcgill.ca/ricciardi/Ward%26Ricciardi2010.pdf" TargetMode="External"/><Relationship Id="rId23" Type="http://schemas.openxmlformats.org/officeDocument/2006/relationships/hyperlink" Target="https://www.journals.uchicago.edu/doi/abs/10.1086/689031" TargetMode="External"/><Relationship Id="rId28" Type="http://schemas.openxmlformats.org/officeDocument/2006/relationships/hyperlink" Target="https://bmcecol.biomedcentral.com/articles/10.1186/s12898-017-0147-7" TargetMode="External"/><Relationship Id="rId36" Type="http://schemas.openxmlformats.org/officeDocument/2006/relationships/hyperlink" Target="http://www.jstor.org/stable/pdf/40062065.pdf?casa_token=PN7mLDHUTZkAAAAA:_eJDY4mFYMwYBolAVbuiNIkmKufC430PtNE903Ve80gfs6Yyxy5aPDfbz2EDD0Bmx4Qo7i2rLUI6Flij7emNy_s7Ip24F_oK4gWfTtgVX9ZxkZOkJC4" TargetMode="External"/><Relationship Id="rId10" Type="http://schemas.openxmlformats.org/officeDocument/2006/relationships/hyperlink" Target="https://link.springer.com/article/10.1007/s10452-014-9492-1" TargetMode="External"/><Relationship Id="rId19" Type="http://schemas.openxmlformats.org/officeDocument/2006/relationships/hyperlink" Target="https://www.tandfonline.com/doi/abs/10.1080/14634988.2017.1401416?journalCode=uaem20" TargetMode="External"/><Relationship Id="rId31" Type="http://schemas.openxmlformats.org/officeDocument/2006/relationships/hyperlink" Target="http://journals.plos.org/plosone/article/file?id=10.1371/journal.pone.0062796&amp;type=printable" TargetMode="External"/><Relationship Id="rId44" Type="http://schemas.openxmlformats.org/officeDocument/2006/relationships/hyperlink" Target="http://www.bioone.org/doi/pdf/10.1657/1523-0430%2806-116%29%5BRESLER%5D2.0.CO%3B2" TargetMode="External"/><Relationship Id="rId4" Type="http://schemas.openxmlformats.org/officeDocument/2006/relationships/hyperlink" Target="https://link.springer.com/content/pdf/10.1007%2Fs10530-012-0350-6.pdf" TargetMode="External"/><Relationship Id="rId9" Type="http://schemas.openxmlformats.org/officeDocument/2006/relationships/hyperlink" Target="https://link.springer.com/content/pdf/10.1007%2Fs10021-013-9659-y.pdf" TargetMode="External"/><Relationship Id="rId14" Type="http://schemas.openxmlformats.org/officeDocument/2006/relationships/hyperlink" Target="https://www.researchgate.net/profile/Claire_Thomas/publication/259733715_Scavenger_or_predator_Examining_a_potential_predator-prey_relationship_between_crayfish_and_benthic_fish_in_stream_food_webs/links/0deec52f93f3d4a92b000000/Scavenger-or-predator-Examining-a-potential-predator-prey-relationship-between-crayfish-and-benthic-fish-in-stream-food-webs.pdf" TargetMode="External"/><Relationship Id="rId22" Type="http://schemas.openxmlformats.org/officeDocument/2006/relationships/hyperlink" Target="https://www.sciencedirect.com/science/article/pii/S0048969716313651" TargetMode="External"/><Relationship Id="rId27" Type="http://schemas.openxmlformats.org/officeDocument/2006/relationships/hyperlink" Target="http://journals.plos.org/plosone/article?id=10.1371/journal.pone.0183108" TargetMode="External"/><Relationship Id="rId30" Type="http://schemas.openxmlformats.org/officeDocument/2006/relationships/hyperlink" Target="http://www.ulib.niu.edu:2267/full_record.do?product=UA&amp;search_mode=MarkedList&amp;qid=16&amp;SID=6A5dm579jl2PDzi71Uk&amp;page=1&amp;doc=4&amp;colName=WOS" TargetMode="External"/><Relationship Id="rId35" Type="http://schemas.openxmlformats.org/officeDocument/2006/relationships/hyperlink" Target="https://s3.amazonaws.com/academia.edu.documents/7525363/eisenhauer2010pedobiologia.pdf?AWSAccessKeyId=AKIAIWOWYYGZ2Y53UL3A&amp;Expires=1522244099&amp;Signature=niXn%2FVXph4KRcHUCaElUVm3hXfY%3D&amp;response-content-disposition=inline%3B%20filename%3DThe_action_of_an_animal_ecosystem_engine.pdf" TargetMode="External"/><Relationship Id="rId43" Type="http://schemas.openxmlformats.org/officeDocument/2006/relationships/hyperlink" Target="https://link.springer.com/article/10.1007%2Fs00442-007-0757-4" TargetMode="External"/><Relationship Id="rId48" Type="http://schemas.openxmlformats.org/officeDocument/2006/relationships/hyperlink" Target="https://www.ncbi.nlm.nih.gov/pubmed/18479455" TargetMode="External"/><Relationship Id="rId8" Type="http://schemas.openxmlformats.org/officeDocument/2006/relationships/hyperlink" Target="https://link.springer.com/article/10.1007/s10530-013-0569-x" TargetMode="External"/><Relationship Id="rId3" Type="http://schemas.openxmlformats.org/officeDocument/2006/relationships/hyperlink" Target="https://www.sciencedirect.com/science/article/pii/S0022098199000416" TargetMode="External"/><Relationship Id="rId12" Type="http://schemas.openxmlformats.org/officeDocument/2006/relationships/hyperlink" Target="https://www.researchgate.net/publication/270879914_Effects_of_live_and_post-mortem_shell_structures_of_invasive_Pacific_oysters_and_native_blue_mussels_on_macrofauna_and_fish" TargetMode="External"/><Relationship Id="rId17" Type="http://schemas.openxmlformats.org/officeDocument/2006/relationships/hyperlink" Target="https://www.ulib.niu.edu:2142/science/article/pii/S0378112711001745" TargetMode="External"/><Relationship Id="rId25" Type="http://schemas.openxmlformats.org/officeDocument/2006/relationships/hyperlink" Target="https://onlinelibrary.wiley.com/doi/abs/10.1111/fwb.12957" TargetMode="External"/><Relationship Id="rId33" Type="http://schemas.openxmlformats.org/officeDocument/2006/relationships/hyperlink" Target="https://onlinelibrary.wiley.com/doi/full/10.1111/j.1472-4642.2012.00912.x" TargetMode="External"/><Relationship Id="rId38" Type="http://schemas.openxmlformats.org/officeDocument/2006/relationships/hyperlink" Target="https://link.springer.com/article/10.1007/s10144-017-0578-1" TargetMode="External"/><Relationship Id="rId46" Type="http://schemas.openxmlformats.org/officeDocument/2006/relationships/hyperlink" Target="https://www.ulib.niu.edu:2104/doi/epdf/10.1002/iroh.201011241" TargetMode="External"/><Relationship Id="rId20" Type="http://schemas.openxmlformats.org/officeDocument/2006/relationships/hyperlink" Target="https://link.springer.com/article/10.1007/s00442-014-3195-0" TargetMode="External"/><Relationship Id="rId41" Type="http://schemas.openxmlformats.org/officeDocument/2006/relationships/hyperlink" Target="https://besjournals.onlinelibrary.wiley.com/doi/pdf/10.1111/j.1365-2664.2009.01660.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E1688"/>
  <sheetViews>
    <sheetView tabSelected="1" workbookViewId="0">
      <pane ySplit="1" topLeftCell="A2" activePane="bottomLeft" state="frozen"/>
      <selection pane="bottomLeft" activeCell="A29" sqref="A29"/>
    </sheetView>
  </sheetViews>
  <sheetFormatPr defaultColWidth="14.42578125" defaultRowHeight="15.75" customHeight="1"/>
  <cols>
    <col min="1" max="1" width="7.85546875" customWidth="1"/>
    <col min="2" max="2" width="9.5703125" customWidth="1"/>
    <col min="3" max="3" width="27.140625" customWidth="1"/>
    <col min="4" max="4" width="8.140625" customWidth="1"/>
    <col min="5" max="5" width="24.85546875" customWidth="1"/>
    <col min="6" max="6" width="5.28515625" customWidth="1"/>
    <col min="7" max="7" width="18.140625" customWidth="1"/>
    <col min="8" max="8" width="21.140625" customWidth="1"/>
    <col min="9" max="9" width="12.85546875" customWidth="1"/>
    <col min="10" max="10" width="9.140625" customWidth="1"/>
    <col min="11" max="11" width="9.5703125" customWidth="1"/>
    <col min="12" max="12" width="8.5703125" customWidth="1"/>
    <col min="13" max="13" width="68.7109375" customWidth="1"/>
    <col min="14" max="14" width="21.7109375" customWidth="1"/>
    <col min="15" max="15" width="15.7109375" customWidth="1"/>
    <col min="16" max="16" width="21.7109375" customWidth="1"/>
    <col min="17" max="17" width="11.28515625" customWidth="1"/>
    <col min="18" max="18" width="15.28515625" customWidth="1"/>
    <col min="19" max="20" width="28.85546875" customWidth="1"/>
    <col min="21" max="21" width="12.140625" customWidth="1"/>
    <col min="22" max="22" width="12" customWidth="1"/>
    <col min="23" max="23" width="10" customWidth="1"/>
    <col min="52" max="54" width="22" customWidth="1"/>
    <col min="55" max="55" width="23.7109375" customWidth="1"/>
  </cols>
  <sheetData>
    <row r="1" spans="1:57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</row>
    <row r="2" spans="1:57" ht="12.75">
      <c r="A2" s="2" t="s">
        <v>57</v>
      </c>
      <c r="B2" s="2" t="s">
        <v>57</v>
      </c>
      <c r="C2" s="2" t="s">
        <v>58</v>
      </c>
      <c r="D2" s="2" t="s">
        <v>59</v>
      </c>
      <c r="E2" s="2" t="s">
        <v>60</v>
      </c>
      <c r="F2" s="2">
        <v>2007</v>
      </c>
      <c r="G2" s="2" t="s">
        <v>61</v>
      </c>
      <c r="H2" s="2" t="s">
        <v>62</v>
      </c>
      <c r="I2" s="2" t="s">
        <v>63</v>
      </c>
      <c r="J2" s="2" t="s">
        <v>64</v>
      </c>
      <c r="K2" s="2" t="s">
        <v>65</v>
      </c>
      <c r="L2" s="2">
        <v>2003</v>
      </c>
      <c r="M2" s="2" t="s">
        <v>66</v>
      </c>
      <c r="N2" s="2" t="s">
        <v>67</v>
      </c>
      <c r="O2" s="2"/>
      <c r="P2" s="2" t="s">
        <v>68</v>
      </c>
      <c r="Q2" s="2"/>
      <c r="R2" s="2"/>
      <c r="S2" s="3" t="s">
        <v>69</v>
      </c>
      <c r="T2" s="3" t="s">
        <v>70</v>
      </c>
      <c r="U2" s="3" t="s">
        <v>71</v>
      </c>
      <c r="V2" s="3" t="s">
        <v>72</v>
      </c>
      <c r="W2" s="3">
        <v>1.5785899999999999</v>
      </c>
      <c r="X2" s="4">
        <f t="shared" ref="X2:X3" si="0">ABS(Y2)*(SQRT(AA2))</f>
        <v>0.38170398661790261</v>
      </c>
      <c r="Y2" s="3">
        <v>0.15583</v>
      </c>
      <c r="Z2" s="5"/>
      <c r="AA2" s="2">
        <v>6</v>
      </c>
      <c r="AB2" s="3">
        <v>0.98916000000000004</v>
      </c>
      <c r="AC2" s="4">
        <f t="shared" ref="AC2:AC3" si="1">AD2*(SQRT(AE2))</f>
        <v>0.4314776181912568</v>
      </c>
      <c r="AD2" s="3">
        <v>0.17615</v>
      </c>
      <c r="AE2" s="2">
        <v>6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2" t="s">
        <v>73</v>
      </c>
      <c r="AV2" s="3" t="s">
        <v>74</v>
      </c>
      <c r="AW2" s="5"/>
      <c r="AX2" s="5"/>
      <c r="AY2" s="2" t="s">
        <v>75</v>
      </c>
      <c r="AZ2" s="3" t="s">
        <v>76</v>
      </c>
      <c r="BA2" s="3" t="s">
        <v>77</v>
      </c>
      <c r="BB2" s="2">
        <v>37.672780000000003</v>
      </c>
      <c r="BC2" s="2">
        <v>122.1694</v>
      </c>
      <c r="BD2" s="2">
        <v>13</v>
      </c>
      <c r="BE2" s="2" t="s">
        <v>78</v>
      </c>
    </row>
    <row r="3" spans="1:57" ht="12.75">
      <c r="A3" s="2" t="s">
        <v>57</v>
      </c>
      <c r="B3" s="2" t="s">
        <v>57</v>
      </c>
      <c r="C3" s="2" t="s">
        <v>58</v>
      </c>
      <c r="D3" s="2" t="s">
        <v>59</v>
      </c>
      <c r="E3" s="2" t="s">
        <v>60</v>
      </c>
      <c r="F3" s="2">
        <v>2007</v>
      </c>
      <c r="G3" s="2" t="s">
        <v>61</v>
      </c>
      <c r="H3" s="2" t="s">
        <v>62</v>
      </c>
      <c r="I3" s="2" t="s">
        <v>63</v>
      </c>
      <c r="J3" s="2"/>
      <c r="K3" s="2" t="s">
        <v>79</v>
      </c>
      <c r="L3" s="2">
        <v>2002</v>
      </c>
      <c r="M3" s="2" t="s">
        <v>66</v>
      </c>
      <c r="N3" s="2" t="s">
        <v>67</v>
      </c>
      <c r="O3" s="2"/>
      <c r="P3" s="2" t="s">
        <v>68</v>
      </c>
      <c r="Q3" s="2"/>
      <c r="R3" s="2"/>
      <c r="S3" s="3" t="s">
        <v>69</v>
      </c>
      <c r="T3" s="3" t="s">
        <v>70</v>
      </c>
      <c r="U3" s="3" t="s">
        <v>71</v>
      </c>
      <c r="V3" s="3" t="s">
        <v>72</v>
      </c>
      <c r="W3" s="3">
        <v>0.71816000000000002</v>
      </c>
      <c r="X3" s="4">
        <f t="shared" si="0"/>
        <v>0.63062113427952915</v>
      </c>
      <c r="Y3" s="3">
        <v>0.25745000000000001</v>
      </c>
      <c r="Z3" s="5"/>
      <c r="AA3" s="2">
        <v>6</v>
      </c>
      <c r="AB3" s="2">
        <v>0.71</v>
      </c>
      <c r="AC3" s="4">
        <f t="shared" si="1"/>
        <v>0.4898979485566356</v>
      </c>
      <c r="AD3" s="2">
        <v>0.2</v>
      </c>
      <c r="AE3" s="2">
        <v>6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2" t="s">
        <v>73</v>
      </c>
      <c r="AV3" s="3" t="s">
        <v>74</v>
      </c>
      <c r="AW3" s="5"/>
      <c r="AX3" s="5"/>
      <c r="AY3" s="2" t="s">
        <v>75</v>
      </c>
      <c r="AZ3" s="3" t="s">
        <v>76</v>
      </c>
      <c r="BA3" s="3" t="s">
        <v>77</v>
      </c>
      <c r="BB3" s="2">
        <v>37.672780000000003</v>
      </c>
      <c r="BC3" s="2">
        <v>122.1694</v>
      </c>
      <c r="BD3" s="2">
        <v>14</v>
      </c>
      <c r="BE3" s="2" t="s">
        <v>78</v>
      </c>
    </row>
    <row r="4" spans="1:57" ht="12.75">
      <c r="A4" s="2" t="s">
        <v>57</v>
      </c>
      <c r="B4" s="2" t="s">
        <v>57</v>
      </c>
      <c r="C4" s="2" t="s">
        <v>58</v>
      </c>
      <c r="D4" s="2" t="s">
        <v>59</v>
      </c>
      <c r="E4" s="2" t="s">
        <v>60</v>
      </c>
      <c r="F4" s="2">
        <v>2007</v>
      </c>
      <c r="G4" s="2" t="s">
        <v>61</v>
      </c>
      <c r="H4" s="2" t="s">
        <v>62</v>
      </c>
      <c r="I4" s="2" t="s">
        <v>63</v>
      </c>
      <c r="J4" s="2" t="s">
        <v>64</v>
      </c>
      <c r="K4" s="2" t="s">
        <v>65</v>
      </c>
      <c r="L4" s="2">
        <v>2003</v>
      </c>
      <c r="M4" s="3" t="s">
        <v>80</v>
      </c>
      <c r="N4" s="2" t="s">
        <v>81</v>
      </c>
      <c r="O4" s="2"/>
      <c r="P4" s="2" t="s">
        <v>82</v>
      </c>
      <c r="Q4" s="2" t="s">
        <v>83</v>
      </c>
      <c r="R4" s="2"/>
      <c r="S4" s="3" t="s">
        <v>69</v>
      </c>
      <c r="T4" s="3" t="s">
        <v>70</v>
      </c>
      <c r="U4" s="2" t="s">
        <v>84</v>
      </c>
      <c r="V4" s="2" t="s">
        <v>72</v>
      </c>
      <c r="W4" s="3">
        <v>-17.68</v>
      </c>
      <c r="X4" s="2">
        <v>0.27</v>
      </c>
      <c r="Y4" s="3"/>
      <c r="Z4" s="5"/>
      <c r="AA4" s="2">
        <v>7</v>
      </c>
      <c r="AB4" s="3">
        <v>-17.579999999999998</v>
      </c>
      <c r="AC4" s="2">
        <v>0.43</v>
      </c>
      <c r="AD4" s="3"/>
      <c r="AE4" s="2">
        <v>6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2" t="s">
        <v>73</v>
      </c>
      <c r="AV4" s="3" t="s">
        <v>74</v>
      </c>
      <c r="AW4" s="5"/>
      <c r="AX4" s="5"/>
      <c r="AY4" s="2" t="s">
        <v>75</v>
      </c>
      <c r="AZ4" s="3" t="s">
        <v>76</v>
      </c>
      <c r="BA4" s="3" t="s">
        <v>77</v>
      </c>
      <c r="BB4" s="2">
        <v>37.672780000000003</v>
      </c>
      <c r="BC4" s="2">
        <v>122.1694</v>
      </c>
      <c r="BD4" s="2">
        <v>13</v>
      </c>
      <c r="BE4" s="2" t="s">
        <v>78</v>
      </c>
    </row>
    <row r="5" spans="1:57" ht="12.75">
      <c r="A5" s="2" t="s">
        <v>57</v>
      </c>
      <c r="B5" s="2" t="s">
        <v>57</v>
      </c>
      <c r="C5" s="2" t="s">
        <v>58</v>
      </c>
      <c r="D5" s="2" t="s">
        <v>59</v>
      </c>
      <c r="E5" s="2" t="s">
        <v>60</v>
      </c>
      <c r="F5" s="2">
        <v>2007</v>
      </c>
      <c r="G5" s="2" t="s">
        <v>61</v>
      </c>
      <c r="H5" s="2" t="s">
        <v>62</v>
      </c>
      <c r="I5" s="2" t="s">
        <v>63</v>
      </c>
      <c r="J5" s="2" t="s">
        <v>64</v>
      </c>
      <c r="K5" s="2" t="s">
        <v>65</v>
      </c>
      <c r="L5" s="2">
        <v>2003</v>
      </c>
      <c r="M5" s="3" t="s">
        <v>85</v>
      </c>
      <c r="N5" s="2" t="s">
        <v>81</v>
      </c>
      <c r="O5" s="2"/>
      <c r="P5" s="3" t="s">
        <v>86</v>
      </c>
      <c r="Q5" s="2" t="s">
        <v>87</v>
      </c>
      <c r="R5" s="2"/>
      <c r="S5" s="3" t="s">
        <v>69</v>
      </c>
      <c r="T5" s="3" t="s">
        <v>70</v>
      </c>
      <c r="U5" s="2" t="s">
        <v>84</v>
      </c>
      <c r="V5" s="2" t="s">
        <v>72</v>
      </c>
      <c r="W5" s="3">
        <v>14.2</v>
      </c>
      <c r="X5" s="2">
        <v>0.26</v>
      </c>
      <c r="Y5" s="3"/>
      <c r="Z5" s="5"/>
      <c r="AA5" s="2">
        <v>7</v>
      </c>
      <c r="AB5" s="3">
        <v>14.93</v>
      </c>
      <c r="AC5" s="2">
        <v>0.78</v>
      </c>
      <c r="AD5" s="3"/>
      <c r="AE5" s="2">
        <v>6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2" t="s">
        <v>73</v>
      </c>
      <c r="AV5" s="3" t="s">
        <v>74</v>
      </c>
      <c r="AW5" s="5"/>
      <c r="AX5" s="5"/>
      <c r="AY5" s="2" t="s">
        <v>75</v>
      </c>
      <c r="AZ5" s="3" t="s">
        <v>76</v>
      </c>
      <c r="BA5" s="3" t="s">
        <v>77</v>
      </c>
      <c r="BB5" s="2">
        <v>37.672780000000003</v>
      </c>
      <c r="BC5" s="2">
        <v>122.1694</v>
      </c>
      <c r="BD5" s="5"/>
      <c r="BE5" s="2" t="s">
        <v>78</v>
      </c>
    </row>
    <row r="6" spans="1:57" ht="12.75">
      <c r="A6" s="2" t="s">
        <v>88</v>
      </c>
      <c r="B6" s="2" t="s">
        <v>89</v>
      </c>
      <c r="C6" s="2" t="s">
        <v>90</v>
      </c>
      <c r="D6" s="2" t="s">
        <v>91</v>
      </c>
      <c r="E6" s="2" t="s">
        <v>92</v>
      </c>
      <c r="F6" s="2">
        <v>2000</v>
      </c>
      <c r="G6" s="2" t="s">
        <v>93</v>
      </c>
      <c r="H6" s="2" t="s">
        <v>94</v>
      </c>
      <c r="I6" s="3" t="s">
        <v>95</v>
      </c>
      <c r="J6" s="3" t="s">
        <v>96</v>
      </c>
      <c r="K6" s="3" t="s">
        <v>97</v>
      </c>
      <c r="L6" s="3">
        <v>1998</v>
      </c>
      <c r="M6" s="3" t="s">
        <v>98</v>
      </c>
      <c r="N6" s="2" t="s">
        <v>99</v>
      </c>
      <c r="O6" s="3"/>
      <c r="P6" s="3" t="s">
        <v>100</v>
      </c>
      <c r="Q6" s="2"/>
      <c r="R6" s="5"/>
      <c r="S6" s="3" t="s">
        <v>69</v>
      </c>
      <c r="T6" s="3" t="s">
        <v>101</v>
      </c>
      <c r="U6" s="3" t="s">
        <v>84</v>
      </c>
      <c r="V6" s="3" t="s">
        <v>72</v>
      </c>
      <c r="W6" s="3">
        <v>13.193899999999999</v>
      </c>
      <c r="X6" s="4">
        <f t="shared" ref="X6:X178" si="2">ABS(Y6)*(SQRT(AA6))</f>
        <v>5.4884288507732339</v>
      </c>
      <c r="Y6" s="3">
        <v>2.4544999999999999</v>
      </c>
      <c r="Z6" s="4"/>
      <c r="AA6" s="3">
        <v>5</v>
      </c>
      <c r="AB6" s="3">
        <v>31.575800000000001</v>
      </c>
      <c r="AC6" s="4">
        <f t="shared" ref="AC6:AC113" si="3">AD6*(SQRT(AE6))</f>
        <v>13.970729116620936</v>
      </c>
      <c r="AD6" s="3">
        <v>6.2478999999999996</v>
      </c>
      <c r="AE6" s="3">
        <v>5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3" t="s">
        <v>73</v>
      </c>
      <c r="AV6" s="3" t="s">
        <v>74</v>
      </c>
      <c r="AW6" s="3" t="s">
        <v>102</v>
      </c>
      <c r="AX6" s="4"/>
      <c r="AY6" s="3" t="s">
        <v>75</v>
      </c>
      <c r="AZ6" s="3" t="s">
        <v>76</v>
      </c>
      <c r="BA6" s="3" t="s">
        <v>77</v>
      </c>
      <c r="BB6" s="3">
        <v>40.791651000000002</v>
      </c>
      <c r="BC6" s="3">
        <v>-74.100953000000004</v>
      </c>
      <c r="BD6" s="3">
        <v>100</v>
      </c>
      <c r="BE6" s="3" t="s">
        <v>103</v>
      </c>
    </row>
    <row r="7" spans="1:57" ht="12.75">
      <c r="A7" s="2" t="s">
        <v>88</v>
      </c>
      <c r="B7" s="2" t="s">
        <v>89</v>
      </c>
      <c r="C7" s="2" t="s">
        <v>90</v>
      </c>
      <c r="D7" s="2" t="s">
        <v>91</v>
      </c>
      <c r="E7" s="2" t="s">
        <v>92</v>
      </c>
      <c r="F7" s="2">
        <v>2000</v>
      </c>
      <c r="G7" s="2" t="s">
        <v>93</v>
      </c>
      <c r="H7" s="2" t="s">
        <v>94</v>
      </c>
      <c r="I7" s="3" t="s">
        <v>95</v>
      </c>
      <c r="J7" s="3" t="s">
        <v>96</v>
      </c>
      <c r="K7" s="3" t="s">
        <v>97</v>
      </c>
      <c r="L7" s="3">
        <v>1998</v>
      </c>
      <c r="M7" s="3" t="s">
        <v>104</v>
      </c>
      <c r="N7" s="2" t="s">
        <v>99</v>
      </c>
      <c r="O7" s="3"/>
      <c r="P7" s="3" t="s">
        <v>100</v>
      </c>
      <c r="Q7" s="2"/>
      <c r="R7" s="5"/>
      <c r="S7" s="3" t="s">
        <v>69</v>
      </c>
      <c r="T7" s="3" t="s">
        <v>101</v>
      </c>
      <c r="U7" s="3" t="s">
        <v>84</v>
      </c>
      <c r="V7" s="3" t="s">
        <v>72</v>
      </c>
      <c r="W7" s="3">
        <v>16.460100000000001</v>
      </c>
      <c r="X7" s="4">
        <f t="shared" si="2"/>
        <v>14.844360875430105</v>
      </c>
      <c r="Y7" s="3">
        <v>6.6386000000000003</v>
      </c>
      <c r="Z7" s="4"/>
      <c r="AA7" s="3">
        <v>5</v>
      </c>
      <c r="AB7" s="3">
        <v>27.7742</v>
      </c>
      <c r="AC7" s="4">
        <f t="shared" si="3"/>
        <v>15.091669993741581</v>
      </c>
      <c r="AD7" s="3">
        <v>6.7492000000000001</v>
      </c>
      <c r="AE7" s="3">
        <v>5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3" t="s">
        <v>73</v>
      </c>
      <c r="AV7" s="3" t="s">
        <v>74</v>
      </c>
      <c r="AW7" s="3" t="s">
        <v>102</v>
      </c>
      <c r="AX7" s="4"/>
      <c r="AY7" s="3" t="s">
        <v>75</v>
      </c>
      <c r="AZ7" s="3" t="s">
        <v>76</v>
      </c>
      <c r="BA7" s="3" t="s">
        <v>77</v>
      </c>
      <c r="BB7" s="3">
        <v>40.791651000000002</v>
      </c>
      <c r="BC7" s="3">
        <v>-74.100953000000004</v>
      </c>
      <c r="BD7" s="3">
        <v>100</v>
      </c>
      <c r="BE7" s="3" t="s">
        <v>103</v>
      </c>
    </row>
    <row r="8" spans="1:57" ht="12.75">
      <c r="A8" s="2" t="s">
        <v>88</v>
      </c>
      <c r="B8" s="2" t="s">
        <v>89</v>
      </c>
      <c r="C8" s="2" t="s">
        <v>90</v>
      </c>
      <c r="D8" s="2" t="s">
        <v>91</v>
      </c>
      <c r="E8" s="2" t="s">
        <v>92</v>
      </c>
      <c r="F8" s="2">
        <v>2000</v>
      </c>
      <c r="G8" s="2" t="s">
        <v>93</v>
      </c>
      <c r="H8" s="2" t="s">
        <v>94</v>
      </c>
      <c r="I8" s="3" t="s">
        <v>95</v>
      </c>
      <c r="J8" s="3" t="s">
        <v>96</v>
      </c>
      <c r="K8" s="3" t="s">
        <v>97</v>
      </c>
      <c r="L8" s="3">
        <v>1998</v>
      </c>
      <c r="M8" s="3" t="s">
        <v>105</v>
      </c>
      <c r="N8" s="2" t="s">
        <v>99</v>
      </c>
      <c r="O8" s="3"/>
      <c r="P8" s="3" t="s">
        <v>100</v>
      </c>
      <c r="Q8" s="2"/>
      <c r="R8" s="5"/>
      <c r="S8" s="3" t="s">
        <v>69</v>
      </c>
      <c r="T8" s="3" t="s">
        <v>101</v>
      </c>
      <c r="U8" s="3" t="s">
        <v>84</v>
      </c>
      <c r="V8" s="3" t="s">
        <v>72</v>
      </c>
      <c r="W8" s="3">
        <v>0.1109</v>
      </c>
      <c r="X8" s="4">
        <f t="shared" si="2"/>
        <v>4.8299068313995462E-2</v>
      </c>
      <c r="Y8" s="3">
        <v>2.1600000000000001E-2</v>
      </c>
      <c r="Z8" s="4"/>
      <c r="AA8" s="3">
        <v>5</v>
      </c>
      <c r="AB8" s="3">
        <v>0.2114</v>
      </c>
      <c r="AC8" s="4">
        <f t="shared" si="3"/>
        <v>0.10397716095374022</v>
      </c>
      <c r="AD8" s="3">
        <v>4.65E-2</v>
      </c>
      <c r="AE8" s="3">
        <v>5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3" t="s">
        <v>73</v>
      </c>
      <c r="AV8" s="3" t="s">
        <v>74</v>
      </c>
      <c r="AW8" s="3" t="s">
        <v>102</v>
      </c>
      <c r="AX8" s="4"/>
      <c r="AY8" s="3" t="s">
        <v>75</v>
      </c>
      <c r="AZ8" s="3" t="s">
        <v>76</v>
      </c>
      <c r="BA8" s="3" t="s">
        <v>77</v>
      </c>
      <c r="BB8" s="3">
        <v>40.791651000000002</v>
      </c>
      <c r="BC8" s="3">
        <v>-74.100953000000004</v>
      </c>
      <c r="BD8" s="3">
        <v>100</v>
      </c>
      <c r="BE8" s="3" t="s">
        <v>103</v>
      </c>
    </row>
    <row r="9" spans="1:57" ht="12.75">
      <c r="A9" s="2" t="s">
        <v>88</v>
      </c>
      <c r="B9" s="2" t="s">
        <v>89</v>
      </c>
      <c r="C9" s="2" t="s">
        <v>90</v>
      </c>
      <c r="D9" s="2" t="s">
        <v>91</v>
      </c>
      <c r="E9" s="2" t="s">
        <v>92</v>
      </c>
      <c r="F9" s="2">
        <v>2000</v>
      </c>
      <c r="G9" s="2" t="s">
        <v>93</v>
      </c>
      <c r="H9" s="2" t="s">
        <v>94</v>
      </c>
      <c r="I9" s="3" t="s">
        <v>95</v>
      </c>
      <c r="J9" s="3" t="s">
        <v>96</v>
      </c>
      <c r="K9" s="3" t="s">
        <v>97</v>
      </c>
      <c r="L9" s="3">
        <v>1998</v>
      </c>
      <c r="M9" s="3" t="s">
        <v>106</v>
      </c>
      <c r="N9" s="2" t="s">
        <v>99</v>
      </c>
      <c r="O9" s="3"/>
      <c r="P9" s="3" t="s">
        <v>100</v>
      </c>
      <c r="Q9" s="2"/>
      <c r="R9" s="5"/>
      <c r="S9" s="3" t="s">
        <v>69</v>
      </c>
      <c r="T9" s="3" t="s">
        <v>101</v>
      </c>
      <c r="U9" s="3" t="s">
        <v>84</v>
      </c>
      <c r="V9" s="3" t="s">
        <v>72</v>
      </c>
      <c r="W9" s="3">
        <v>786.96590000000003</v>
      </c>
      <c r="X9" s="4">
        <f t="shared" si="2"/>
        <v>342.91936010700829</v>
      </c>
      <c r="Y9" s="3">
        <v>153.35820000000001</v>
      </c>
      <c r="Z9" s="4"/>
      <c r="AA9" s="3">
        <v>5</v>
      </c>
      <c r="AB9" s="3">
        <v>1703.857</v>
      </c>
      <c r="AC9" s="4">
        <f t="shared" si="3"/>
        <v>550.50025866224632</v>
      </c>
      <c r="AD9" s="3">
        <v>246.19120000000001</v>
      </c>
      <c r="AE9" s="3">
        <v>5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3" t="s">
        <v>73</v>
      </c>
      <c r="AV9" s="3" t="s">
        <v>74</v>
      </c>
      <c r="AW9" s="3" t="s">
        <v>102</v>
      </c>
      <c r="AX9" s="4"/>
      <c r="AY9" s="3" t="s">
        <v>75</v>
      </c>
      <c r="AZ9" s="3" t="s">
        <v>76</v>
      </c>
      <c r="BA9" s="3" t="s">
        <v>77</v>
      </c>
      <c r="BB9" s="3">
        <v>40.791651000000002</v>
      </c>
      <c r="BC9" s="3">
        <v>-74.100953000000004</v>
      </c>
      <c r="BD9" s="3">
        <v>100</v>
      </c>
      <c r="BE9" s="3" t="s">
        <v>103</v>
      </c>
    </row>
    <row r="10" spans="1:57" ht="12.75">
      <c r="A10" s="4" t="s">
        <v>107</v>
      </c>
      <c r="B10" s="4" t="s">
        <v>108</v>
      </c>
      <c r="C10" s="4" t="s">
        <v>109</v>
      </c>
      <c r="D10" s="6" t="s">
        <v>110</v>
      </c>
      <c r="E10" s="4" t="s">
        <v>111</v>
      </c>
      <c r="F10" s="4">
        <v>2009</v>
      </c>
      <c r="G10" s="2" t="s">
        <v>61</v>
      </c>
      <c r="H10" s="4" t="s">
        <v>112</v>
      </c>
      <c r="I10" s="2" t="s">
        <v>113</v>
      </c>
      <c r="J10" s="2" t="s">
        <v>114</v>
      </c>
      <c r="K10" s="2" t="s">
        <v>115</v>
      </c>
      <c r="L10" s="2">
        <v>2007</v>
      </c>
      <c r="M10" s="3" t="s">
        <v>116</v>
      </c>
      <c r="N10" s="2" t="s">
        <v>117</v>
      </c>
      <c r="O10" s="4"/>
      <c r="P10" s="3" t="s">
        <v>118</v>
      </c>
      <c r="Q10" s="3" t="s">
        <v>119</v>
      </c>
      <c r="R10" s="4"/>
      <c r="S10" s="3" t="s">
        <v>69</v>
      </c>
      <c r="T10" s="3" t="s">
        <v>101</v>
      </c>
      <c r="U10" s="3" t="s">
        <v>84</v>
      </c>
      <c r="V10" s="3" t="s">
        <v>72</v>
      </c>
      <c r="W10" s="4">
        <v>0.55000000000000004</v>
      </c>
      <c r="X10" s="4">
        <f t="shared" si="2"/>
        <v>0.33541019662496846</v>
      </c>
      <c r="Y10" s="4">
        <v>0.15</v>
      </c>
      <c r="Z10" s="4"/>
      <c r="AA10" s="4">
        <v>5</v>
      </c>
      <c r="AB10" s="4">
        <v>0.79</v>
      </c>
      <c r="AC10" s="4">
        <f t="shared" si="3"/>
        <v>0.44721359549995798</v>
      </c>
      <c r="AD10" s="4">
        <v>0.2</v>
      </c>
      <c r="AE10" s="4">
        <v>5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4" t="s">
        <v>120</v>
      </c>
      <c r="AS10" s="4"/>
      <c r="AT10" s="4"/>
      <c r="AU10" s="3" t="s">
        <v>74</v>
      </c>
      <c r="AV10" s="3" t="s">
        <v>74</v>
      </c>
      <c r="AW10" s="3" t="s">
        <v>121</v>
      </c>
      <c r="AX10" s="4">
        <v>2751.39</v>
      </c>
      <c r="AY10" s="3" t="s">
        <v>122</v>
      </c>
      <c r="AZ10" s="3" t="s">
        <v>76</v>
      </c>
      <c r="BA10" s="3" t="s">
        <v>77</v>
      </c>
      <c r="BB10" s="4">
        <v>31.23</v>
      </c>
      <c r="BC10" s="4">
        <v>121.5</v>
      </c>
      <c r="BD10" s="4">
        <v>12</v>
      </c>
      <c r="BE10" s="5"/>
    </row>
    <row r="11" spans="1:57" ht="12.75">
      <c r="A11" s="4" t="s">
        <v>107</v>
      </c>
      <c r="B11" s="4" t="s">
        <v>108</v>
      </c>
      <c r="C11" s="4" t="s">
        <v>109</v>
      </c>
      <c r="D11" s="6" t="s">
        <v>110</v>
      </c>
      <c r="E11" s="4" t="s">
        <v>111</v>
      </c>
      <c r="F11" s="4">
        <v>2009</v>
      </c>
      <c r="G11" s="2" t="s">
        <v>61</v>
      </c>
      <c r="H11" s="4" t="s">
        <v>112</v>
      </c>
      <c r="I11" s="2" t="s">
        <v>113</v>
      </c>
      <c r="J11" s="2" t="s">
        <v>114</v>
      </c>
      <c r="K11" s="2" t="s">
        <v>115</v>
      </c>
      <c r="L11" s="2">
        <v>2007</v>
      </c>
      <c r="M11" s="3" t="s">
        <v>116</v>
      </c>
      <c r="N11" s="2" t="s">
        <v>117</v>
      </c>
      <c r="O11" s="4"/>
      <c r="P11" s="3" t="s">
        <v>118</v>
      </c>
      <c r="Q11" s="3" t="s">
        <v>119</v>
      </c>
      <c r="R11" s="4"/>
      <c r="S11" s="3" t="s">
        <v>69</v>
      </c>
      <c r="T11" s="3" t="s">
        <v>101</v>
      </c>
      <c r="U11" s="3" t="s">
        <v>84</v>
      </c>
      <c r="V11" s="3" t="s">
        <v>72</v>
      </c>
      <c r="W11" s="4">
        <v>2.14</v>
      </c>
      <c r="X11" s="4">
        <f t="shared" si="2"/>
        <v>0.46957427527495582</v>
      </c>
      <c r="Y11" s="4">
        <v>0.21</v>
      </c>
      <c r="Z11" s="4"/>
      <c r="AA11" s="4">
        <v>5</v>
      </c>
      <c r="AB11" s="4">
        <v>1.38</v>
      </c>
      <c r="AC11" s="4">
        <f t="shared" si="3"/>
        <v>0.49193495504995377</v>
      </c>
      <c r="AD11" s="4">
        <v>0.22</v>
      </c>
      <c r="AE11" s="4">
        <v>5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 t="s">
        <v>123</v>
      </c>
      <c r="AS11" s="4"/>
      <c r="AT11" s="4"/>
      <c r="AU11" s="3" t="s">
        <v>74</v>
      </c>
      <c r="AV11" s="3" t="s">
        <v>74</v>
      </c>
      <c r="AW11" s="3" t="s">
        <v>121</v>
      </c>
      <c r="AX11" s="4">
        <v>2751.39</v>
      </c>
      <c r="AY11" s="3" t="s">
        <v>122</v>
      </c>
      <c r="AZ11" s="3" t="s">
        <v>76</v>
      </c>
      <c r="BA11" s="3" t="s">
        <v>77</v>
      </c>
      <c r="BB11" s="4">
        <v>31.23</v>
      </c>
      <c r="BC11" s="4">
        <v>121.5</v>
      </c>
      <c r="BD11" s="4">
        <v>12</v>
      </c>
      <c r="BE11" s="5"/>
    </row>
    <row r="12" spans="1:57" ht="12.75">
      <c r="A12" s="4" t="s">
        <v>107</v>
      </c>
      <c r="B12" s="4" t="s">
        <v>108</v>
      </c>
      <c r="C12" s="4" t="s">
        <v>109</v>
      </c>
      <c r="D12" s="6" t="s">
        <v>110</v>
      </c>
      <c r="E12" s="4" t="s">
        <v>111</v>
      </c>
      <c r="F12" s="4">
        <v>2009</v>
      </c>
      <c r="G12" s="2" t="s">
        <v>61</v>
      </c>
      <c r="H12" s="4" t="s">
        <v>112</v>
      </c>
      <c r="I12" s="2" t="s">
        <v>113</v>
      </c>
      <c r="J12" s="2" t="s">
        <v>114</v>
      </c>
      <c r="K12" s="2" t="s">
        <v>115</v>
      </c>
      <c r="L12" s="2">
        <v>2007</v>
      </c>
      <c r="M12" s="3" t="s">
        <v>116</v>
      </c>
      <c r="N12" s="2" t="s">
        <v>117</v>
      </c>
      <c r="O12" s="4"/>
      <c r="P12" s="3" t="s">
        <v>118</v>
      </c>
      <c r="Q12" s="3" t="s">
        <v>119</v>
      </c>
      <c r="R12" s="4"/>
      <c r="S12" s="3" t="s">
        <v>69</v>
      </c>
      <c r="T12" s="3" t="s">
        <v>101</v>
      </c>
      <c r="U12" s="3" t="s">
        <v>84</v>
      </c>
      <c r="V12" s="3" t="s">
        <v>72</v>
      </c>
      <c r="W12" s="4">
        <v>1.69</v>
      </c>
      <c r="X12" s="4">
        <f t="shared" si="2"/>
        <v>0.67082039324993692</v>
      </c>
      <c r="Y12" s="4">
        <v>0.3</v>
      </c>
      <c r="Z12" s="4"/>
      <c r="AA12" s="4">
        <v>5</v>
      </c>
      <c r="AB12" s="4">
        <v>1.23</v>
      </c>
      <c r="AC12" s="4">
        <f t="shared" si="3"/>
        <v>0.73790243257493071</v>
      </c>
      <c r="AD12" s="4">
        <v>0.33</v>
      </c>
      <c r="AE12" s="4">
        <v>5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 t="s">
        <v>124</v>
      </c>
      <c r="AS12" s="4"/>
      <c r="AT12" s="4"/>
      <c r="AU12" s="3" t="s">
        <v>74</v>
      </c>
      <c r="AV12" s="3" t="s">
        <v>74</v>
      </c>
      <c r="AW12" s="3" t="s">
        <v>121</v>
      </c>
      <c r="AX12" s="4">
        <v>2751.39</v>
      </c>
      <c r="AY12" s="3" t="s">
        <v>122</v>
      </c>
      <c r="AZ12" s="3" t="s">
        <v>76</v>
      </c>
      <c r="BA12" s="3" t="s">
        <v>77</v>
      </c>
      <c r="BB12" s="4">
        <v>31.23</v>
      </c>
      <c r="BC12" s="4">
        <v>121.5</v>
      </c>
      <c r="BD12" s="4">
        <v>12</v>
      </c>
      <c r="BE12" s="5"/>
    </row>
    <row r="13" spans="1:57" ht="12.75">
      <c r="A13" s="4" t="s">
        <v>107</v>
      </c>
      <c r="B13" s="4" t="s">
        <v>108</v>
      </c>
      <c r="C13" s="4" t="s">
        <v>109</v>
      </c>
      <c r="D13" s="6" t="s">
        <v>110</v>
      </c>
      <c r="E13" s="4" t="s">
        <v>111</v>
      </c>
      <c r="F13" s="4">
        <v>2009</v>
      </c>
      <c r="G13" s="2" t="s">
        <v>61</v>
      </c>
      <c r="H13" s="4" t="s">
        <v>112</v>
      </c>
      <c r="I13" s="3" t="s">
        <v>125</v>
      </c>
      <c r="J13" s="2" t="s">
        <v>96</v>
      </c>
      <c r="K13" s="2" t="s">
        <v>126</v>
      </c>
      <c r="L13" s="2">
        <v>2008</v>
      </c>
      <c r="M13" s="3" t="s">
        <v>116</v>
      </c>
      <c r="N13" s="2" t="s">
        <v>117</v>
      </c>
      <c r="O13" s="4"/>
      <c r="P13" s="3" t="s">
        <v>118</v>
      </c>
      <c r="Q13" s="3" t="s">
        <v>119</v>
      </c>
      <c r="R13" s="4"/>
      <c r="S13" s="3" t="s">
        <v>69</v>
      </c>
      <c r="T13" s="3" t="s">
        <v>101</v>
      </c>
      <c r="U13" s="3" t="s">
        <v>84</v>
      </c>
      <c r="V13" s="3" t="s">
        <v>72</v>
      </c>
      <c r="W13" s="4">
        <v>3.02</v>
      </c>
      <c r="X13" s="4">
        <f t="shared" si="2"/>
        <v>0.46957427527495582</v>
      </c>
      <c r="Y13" s="4">
        <v>0.21</v>
      </c>
      <c r="Z13" s="4"/>
      <c r="AA13" s="4">
        <v>5</v>
      </c>
      <c r="AB13" s="4">
        <v>2.73</v>
      </c>
      <c r="AC13" s="4">
        <f t="shared" si="3"/>
        <v>0.93914855054991164</v>
      </c>
      <c r="AD13" s="4">
        <v>0.42</v>
      </c>
      <c r="AE13" s="4">
        <v>5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 t="s">
        <v>123</v>
      </c>
      <c r="AS13" s="4"/>
      <c r="AT13" s="4"/>
      <c r="AU13" s="3" t="s">
        <v>74</v>
      </c>
      <c r="AV13" s="3" t="s">
        <v>74</v>
      </c>
      <c r="AW13" s="2" t="s">
        <v>127</v>
      </c>
      <c r="AX13" s="4">
        <v>3567.42</v>
      </c>
      <c r="AY13" s="3" t="s">
        <v>122</v>
      </c>
      <c r="AZ13" s="3" t="s">
        <v>76</v>
      </c>
      <c r="BA13" s="3" t="s">
        <v>77</v>
      </c>
      <c r="BB13" s="4">
        <v>31.03</v>
      </c>
      <c r="BC13" s="4">
        <v>121.46</v>
      </c>
      <c r="BD13" s="4">
        <v>13</v>
      </c>
      <c r="BE13" s="5"/>
    </row>
    <row r="14" spans="1:57" ht="12.75">
      <c r="A14" s="4" t="s">
        <v>107</v>
      </c>
      <c r="B14" s="4" t="s">
        <v>108</v>
      </c>
      <c r="C14" s="4" t="s">
        <v>109</v>
      </c>
      <c r="D14" s="6" t="s">
        <v>110</v>
      </c>
      <c r="E14" s="4" t="s">
        <v>111</v>
      </c>
      <c r="F14" s="4">
        <v>2009</v>
      </c>
      <c r="G14" s="2" t="s">
        <v>61</v>
      </c>
      <c r="H14" s="4" t="s">
        <v>112</v>
      </c>
      <c r="I14" s="2" t="s">
        <v>128</v>
      </c>
      <c r="J14" s="2" t="s">
        <v>114</v>
      </c>
      <c r="K14" s="2" t="s">
        <v>115</v>
      </c>
      <c r="L14" s="2">
        <v>2007</v>
      </c>
      <c r="M14" s="3" t="s">
        <v>116</v>
      </c>
      <c r="N14" s="2" t="s">
        <v>117</v>
      </c>
      <c r="O14" s="4"/>
      <c r="P14" s="3" t="s">
        <v>118</v>
      </c>
      <c r="Q14" s="3" t="s">
        <v>119</v>
      </c>
      <c r="R14" s="4"/>
      <c r="S14" s="3" t="s">
        <v>69</v>
      </c>
      <c r="T14" s="3" t="s">
        <v>101</v>
      </c>
      <c r="U14" s="3" t="s">
        <v>84</v>
      </c>
      <c r="V14" s="3" t="s">
        <v>72</v>
      </c>
      <c r="W14" s="4">
        <v>3.43</v>
      </c>
      <c r="X14" s="4">
        <f t="shared" si="2"/>
        <v>1.8782971010998233</v>
      </c>
      <c r="Y14" s="4">
        <v>0.84</v>
      </c>
      <c r="Z14" s="4"/>
      <c r="AA14" s="4">
        <v>5</v>
      </c>
      <c r="AB14" s="4">
        <v>2.91</v>
      </c>
      <c r="AC14" s="4">
        <f t="shared" si="3"/>
        <v>1.1403946685248929</v>
      </c>
      <c r="AD14" s="4">
        <v>0.51</v>
      </c>
      <c r="AE14" s="4">
        <v>5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 t="s">
        <v>123</v>
      </c>
      <c r="AS14" s="4"/>
      <c r="AT14" s="4"/>
      <c r="AU14" s="3" t="s">
        <v>74</v>
      </c>
      <c r="AV14" s="3" t="s">
        <v>74</v>
      </c>
      <c r="AW14" s="4"/>
      <c r="AX14" s="4">
        <v>3567.42</v>
      </c>
      <c r="AY14" s="3" t="s">
        <v>122</v>
      </c>
      <c r="AZ14" s="3" t="s">
        <v>76</v>
      </c>
      <c r="BA14" s="3" t="s">
        <v>77</v>
      </c>
      <c r="BB14" s="4">
        <v>31.03</v>
      </c>
      <c r="BC14" s="4">
        <v>121.46</v>
      </c>
      <c r="BD14" s="4">
        <v>12</v>
      </c>
      <c r="BE14" s="5"/>
    </row>
    <row r="15" spans="1:57" ht="12.75">
      <c r="A15" s="4" t="s">
        <v>107</v>
      </c>
      <c r="B15" s="4" t="s">
        <v>108</v>
      </c>
      <c r="C15" s="4" t="s">
        <v>109</v>
      </c>
      <c r="D15" s="6" t="s">
        <v>110</v>
      </c>
      <c r="E15" s="4" t="s">
        <v>111</v>
      </c>
      <c r="F15" s="4">
        <v>2009</v>
      </c>
      <c r="G15" s="2" t="s">
        <v>61</v>
      </c>
      <c r="H15" s="4" t="s">
        <v>112</v>
      </c>
      <c r="I15" s="3" t="s">
        <v>125</v>
      </c>
      <c r="J15" s="2" t="s">
        <v>96</v>
      </c>
      <c r="K15" s="2" t="s">
        <v>126</v>
      </c>
      <c r="L15" s="2">
        <v>2008</v>
      </c>
      <c r="M15" s="3" t="s">
        <v>116</v>
      </c>
      <c r="N15" s="2" t="s">
        <v>117</v>
      </c>
      <c r="O15" s="4"/>
      <c r="P15" s="3" t="s">
        <v>118</v>
      </c>
      <c r="Q15" s="3" t="s">
        <v>119</v>
      </c>
      <c r="R15" s="4"/>
      <c r="S15" s="3" t="s">
        <v>69</v>
      </c>
      <c r="T15" s="3" t="s">
        <v>101</v>
      </c>
      <c r="U15" s="3" t="s">
        <v>84</v>
      </c>
      <c r="V15" s="3" t="s">
        <v>72</v>
      </c>
      <c r="W15" s="4">
        <v>5.88</v>
      </c>
      <c r="X15" s="4">
        <f t="shared" si="2"/>
        <v>0.87206651122491807</v>
      </c>
      <c r="Y15" s="4">
        <v>0.39</v>
      </c>
      <c r="Z15" s="4"/>
      <c r="AA15" s="4">
        <v>5</v>
      </c>
      <c r="AB15" s="4">
        <v>4.76</v>
      </c>
      <c r="AC15" s="4">
        <f t="shared" si="3"/>
        <v>1.5205262246998572</v>
      </c>
      <c r="AD15" s="4">
        <v>0.68</v>
      </c>
      <c r="AE15" s="4">
        <v>5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4" t="s">
        <v>120</v>
      </c>
      <c r="AS15" s="4"/>
      <c r="AT15" s="4"/>
      <c r="AU15" s="3" t="s">
        <v>74</v>
      </c>
      <c r="AV15" s="3" t="s">
        <v>74</v>
      </c>
      <c r="AW15" s="2" t="s">
        <v>127</v>
      </c>
      <c r="AX15" s="4">
        <v>3567.42</v>
      </c>
      <c r="AY15" s="3" t="s">
        <v>122</v>
      </c>
      <c r="AZ15" s="3" t="s">
        <v>76</v>
      </c>
      <c r="BA15" s="3" t="s">
        <v>77</v>
      </c>
      <c r="BB15" s="4">
        <v>31.03</v>
      </c>
      <c r="BC15" s="4">
        <v>121.46</v>
      </c>
      <c r="BD15" s="4">
        <v>13</v>
      </c>
      <c r="BE15" s="5"/>
    </row>
    <row r="16" spans="1:57" ht="12.75">
      <c r="A16" s="4" t="s">
        <v>107</v>
      </c>
      <c r="B16" s="4" t="s">
        <v>108</v>
      </c>
      <c r="C16" s="4" t="s">
        <v>109</v>
      </c>
      <c r="D16" s="6" t="s">
        <v>110</v>
      </c>
      <c r="E16" s="4" t="s">
        <v>111</v>
      </c>
      <c r="F16" s="4">
        <v>2009</v>
      </c>
      <c r="G16" s="2" t="s">
        <v>61</v>
      </c>
      <c r="H16" s="4" t="s">
        <v>112</v>
      </c>
      <c r="I16" s="3" t="s">
        <v>113</v>
      </c>
      <c r="J16" s="2" t="s">
        <v>96</v>
      </c>
      <c r="K16" s="2" t="s">
        <v>126</v>
      </c>
      <c r="L16" s="2">
        <v>2008</v>
      </c>
      <c r="M16" s="3" t="s">
        <v>116</v>
      </c>
      <c r="N16" s="2" t="s">
        <v>117</v>
      </c>
      <c r="O16" s="4"/>
      <c r="P16" s="3" t="s">
        <v>118</v>
      </c>
      <c r="Q16" s="3" t="s">
        <v>119</v>
      </c>
      <c r="R16" s="4"/>
      <c r="S16" s="3" t="s">
        <v>69</v>
      </c>
      <c r="T16" s="3" t="s">
        <v>101</v>
      </c>
      <c r="U16" s="3" t="s">
        <v>84</v>
      </c>
      <c r="V16" s="3" t="s">
        <v>72</v>
      </c>
      <c r="W16" s="4">
        <v>5</v>
      </c>
      <c r="X16" s="4">
        <f t="shared" si="2"/>
        <v>1.9006577808748213</v>
      </c>
      <c r="Y16" s="4">
        <v>0.85</v>
      </c>
      <c r="Z16" s="4"/>
      <c r="AA16" s="4">
        <v>5</v>
      </c>
      <c r="AB16" s="4">
        <v>2.95</v>
      </c>
      <c r="AC16" s="4">
        <f t="shared" si="3"/>
        <v>1.9901004999748129</v>
      </c>
      <c r="AD16" s="4">
        <v>0.89</v>
      </c>
      <c r="AE16" s="4">
        <v>5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4" t="s">
        <v>124</v>
      </c>
      <c r="AS16" s="4"/>
      <c r="AT16" s="4"/>
      <c r="AU16" s="3" t="s">
        <v>74</v>
      </c>
      <c r="AV16" s="3" t="s">
        <v>74</v>
      </c>
      <c r="AW16" s="3" t="s">
        <v>121</v>
      </c>
      <c r="AX16" s="4">
        <v>2751.39</v>
      </c>
      <c r="AY16" s="3" t="s">
        <v>122</v>
      </c>
      <c r="AZ16" s="3" t="s">
        <v>76</v>
      </c>
      <c r="BA16" s="3" t="s">
        <v>77</v>
      </c>
      <c r="BB16" s="4">
        <v>31.23</v>
      </c>
      <c r="BC16" s="4">
        <v>121.5</v>
      </c>
      <c r="BD16" s="4">
        <v>13</v>
      </c>
      <c r="BE16" s="5"/>
    </row>
    <row r="17" spans="1:57" ht="12.75">
      <c r="A17" s="4" t="s">
        <v>107</v>
      </c>
      <c r="B17" s="4" t="s">
        <v>108</v>
      </c>
      <c r="C17" s="4" t="s">
        <v>109</v>
      </c>
      <c r="D17" s="6" t="s">
        <v>110</v>
      </c>
      <c r="E17" s="4" t="s">
        <v>111</v>
      </c>
      <c r="F17" s="4">
        <v>2009</v>
      </c>
      <c r="G17" s="2" t="s">
        <v>61</v>
      </c>
      <c r="H17" s="4" t="s">
        <v>112</v>
      </c>
      <c r="I17" s="3" t="s">
        <v>113</v>
      </c>
      <c r="J17" s="2" t="s">
        <v>96</v>
      </c>
      <c r="K17" s="2" t="s">
        <v>126</v>
      </c>
      <c r="L17" s="2">
        <v>2008</v>
      </c>
      <c r="M17" s="3" t="s">
        <v>116</v>
      </c>
      <c r="N17" s="2" t="s">
        <v>117</v>
      </c>
      <c r="O17" s="4"/>
      <c r="P17" s="3" t="s">
        <v>118</v>
      </c>
      <c r="Q17" s="3" t="s">
        <v>119</v>
      </c>
      <c r="R17" s="4"/>
      <c r="S17" s="3" t="s">
        <v>69</v>
      </c>
      <c r="T17" s="3" t="s">
        <v>101</v>
      </c>
      <c r="U17" s="3" t="s">
        <v>84</v>
      </c>
      <c r="V17" s="3" t="s">
        <v>72</v>
      </c>
      <c r="W17" s="4">
        <v>8.9600000000000009</v>
      </c>
      <c r="X17" s="4">
        <f t="shared" si="2"/>
        <v>4.4050539156745856</v>
      </c>
      <c r="Y17" s="4">
        <v>1.97</v>
      </c>
      <c r="Z17" s="4"/>
      <c r="AA17" s="4">
        <v>5</v>
      </c>
      <c r="AB17" s="4">
        <v>5.5</v>
      </c>
      <c r="AC17" s="4">
        <f t="shared" si="3"/>
        <v>2.1913466179497938</v>
      </c>
      <c r="AD17" s="4">
        <v>0.98</v>
      </c>
      <c r="AE17" s="4">
        <v>5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4" t="s">
        <v>123</v>
      </c>
      <c r="AS17" s="4"/>
      <c r="AT17" s="4"/>
      <c r="AU17" s="3" t="s">
        <v>74</v>
      </c>
      <c r="AV17" s="3" t="s">
        <v>74</v>
      </c>
      <c r="AW17" s="3" t="s">
        <v>121</v>
      </c>
      <c r="AX17" s="4">
        <v>2751.39</v>
      </c>
      <c r="AY17" s="3" t="s">
        <v>122</v>
      </c>
      <c r="AZ17" s="3" t="s">
        <v>76</v>
      </c>
      <c r="BA17" s="3" t="s">
        <v>77</v>
      </c>
      <c r="BB17" s="4">
        <v>31.23</v>
      </c>
      <c r="BC17" s="4">
        <v>121.5</v>
      </c>
      <c r="BD17" s="4">
        <v>13</v>
      </c>
      <c r="BE17" s="5"/>
    </row>
    <row r="18" spans="1:57" ht="12.75">
      <c r="A18" s="4" t="s">
        <v>107</v>
      </c>
      <c r="B18" s="4" t="s">
        <v>108</v>
      </c>
      <c r="C18" s="4" t="s">
        <v>109</v>
      </c>
      <c r="D18" s="6" t="s">
        <v>110</v>
      </c>
      <c r="E18" s="4" t="s">
        <v>111</v>
      </c>
      <c r="F18" s="4">
        <v>2009</v>
      </c>
      <c r="G18" s="2" t="s">
        <v>61</v>
      </c>
      <c r="H18" s="4" t="s">
        <v>112</v>
      </c>
      <c r="I18" s="2" t="s">
        <v>128</v>
      </c>
      <c r="J18" s="2" t="s">
        <v>114</v>
      </c>
      <c r="K18" s="2" t="s">
        <v>115</v>
      </c>
      <c r="L18" s="2">
        <v>2007</v>
      </c>
      <c r="M18" s="3" t="s">
        <v>116</v>
      </c>
      <c r="N18" s="2" t="s">
        <v>117</v>
      </c>
      <c r="O18" s="4"/>
      <c r="P18" s="3" t="s">
        <v>118</v>
      </c>
      <c r="Q18" s="3" t="s">
        <v>119</v>
      </c>
      <c r="R18" s="4"/>
      <c r="S18" s="3" t="s">
        <v>69</v>
      </c>
      <c r="T18" s="3" t="s">
        <v>101</v>
      </c>
      <c r="U18" s="3" t="s">
        <v>84</v>
      </c>
      <c r="V18" s="3" t="s">
        <v>72</v>
      </c>
      <c r="W18" s="4">
        <v>2.93</v>
      </c>
      <c r="X18" s="4">
        <f t="shared" si="2"/>
        <v>1.6994116628998404</v>
      </c>
      <c r="Y18" s="4">
        <v>0.76</v>
      </c>
      <c r="Z18" s="4"/>
      <c r="AA18" s="4">
        <v>5</v>
      </c>
      <c r="AB18" s="4">
        <v>4.79</v>
      </c>
      <c r="AC18" s="4">
        <f t="shared" si="3"/>
        <v>2.6385602134497517</v>
      </c>
      <c r="AD18" s="4">
        <v>1.18</v>
      </c>
      <c r="AE18" s="4">
        <v>5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4" t="s">
        <v>124</v>
      </c>
      <c r="AS18" s="4"/>
      <c r="AT18" s="4"/>
      <c r="AU18" s="3" t="s">
        <v>74</v>
      </c>
      <c r="AV18" s="3" t="s">
        <v>74</v>
      </c>
      <c r="AW18" s="4"/>
      <c r="AX18" s="4">
        <v>3567.42</v>
      </c>
      <c r="AY18" s="3" t="s">
        <v>122</v>
      </c>
      <c r="AZ18" s="3" t="s">
        <v>76</v>
      </c>
      <c r="BA18" s="3" t="s">
        <v>77</v>
      </c>
      <c r="BB18" s="4">
        <v>31.03</v>
      </c>
      <c r="BC18" s="4">
        <v>121.46</v>
      </c>
      <c r="BD18" s="4">
        <v>12</v>
      </c>
      <c r="BE18" s="5"/>
    </row>
    <row r="19" spans="1:57" ht="12.75">
      <c r="A19" s="4" t="s">
        <v>107</v>
      </c>
      <c r="B19" s="4" t="s">
        <v>108</v>
      </c>
      <c r="C19" s="4" t="s">
        <v>109</v>
      </c>
      <c r="D19" s="6" t="s">
        <v>110</v>
      </c>
      <c r="E19" s="4" t="s">
        <v>111</v>
      </c>
      <c r="F19" s="4">
        <v>2009</v>
      </c>
      <c r="G19" s="2" t="s">
        <v>61</v>
      </c>
      <c r="H19" s="4" t="s">
        <v>112</v>
      </c>
      <c r="I19" s="3" t="s">
        <v>125</v>
      </c>
      <c r="J19" s="2" t="s">
        <v>64</v>
      </c>
      <c r="K19" s="2" t="s">
        <v>129</v>
      </c>
      <c r="L19" s="2">
        <v>2008</v>
      </c>
      <c r="M19" s="3" t="s">
        <v>116</v>
      </c>
      <c r="N19" s="2" t="s">
        <v>117</v>
      </c>
      <c r="O19" s="4"/>
      <c r="P19" s="3" t="s">
        <v>118</v>
      </c>
      <c r="Q19" s="3" t="s">
        <v>119</v>
      </c>
      <c r="R19" s="4"/>
      <c r="S19" s="3" t="s">
        <v>69</v>
      </c>
      <c r="T19" s="3" t="s">
        <v>101</v>
      </c>
      <c r="U19" s="3" t="s">
        <v>84</v>
      </c>
      <c r="V19" s="3" t="s">
        <v>72</v>
      </c>
      <c r="W19" s="4">
        <v>3.91</v>
      </c>
      <c r="X19" s="4">
        <f t="shared" si="2"/>
        <v>0.89442719099991597</v>
      </c>
      <c r="Y19" s="4">
        <v>0.4</v>
      </c>
      <c r="Z19" s="4"/>
      <c r="AA19" s="4">
        <v>5</v>
      </c>
      <c r="AB19" s="4">
        <v>4.54</v>
      </c>
      <c r="AC19" s="4">
        <f t="shared" si="3"/>
        <v>2.8845276909747288</v>
      </c>
      <c r="AD19" s="4">
        <v>1.29</v>
      </c>
      <c r="AE19" s="4">
        <v>5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 t="s">
        <v>124</v>
      </c>
      <c r="AS19" s="4"/>
      <c r="AT19" s="4"/>
      <c r="AU19" s="3" t="s">
        <v>74</v>
      </c>
      <c r="AV19" s="3" t="s">
        <v>74</v>
      </c>
      <c r="AW19" s="2" t="s">
        <v>127</v>
      </c>
      <c r="AX19" s="4">
        <v>3567.42</v>
      </c>
      <c r="AY19" s="3" t="s">
        <v>122</v>
      </c>
      <c r="AZ19" s="3" t="s">
        <v>76</v>
      </c>
      <c r="BA19" s="3" t="s">
        <v>77</v>
      </c>
      <c r="BB19" s="4">
        <v>31.03</v>
      </c>
      <c r="BC19" s="4">
        <v>121.46</v>
      </c>
      <c r="BD19" s="4">
        <v>13</v>
      </c>
      <c r="BE19" s="5"/>
    </row>
    <row r="20" spans="1:57" ht="12.75">
      <c r="A20" s="4" t="s">
        <v>107</v>
      </c>
      <c r="B20" s="4" t="s">
        <v>108</v>
      </c>
      <c r="C20" s="4" t="s">
        <v>109</v>
      </c>
      <c r="D20" s="6" t="s">
        <v>110</v>
      </c>
      <c r="E20" s="4" t="s">
        <v>111</v>
      </c>
      <c r="F20" s="4">
        <v>2009</v>
      </c>
      <c r="G20" s="2" t="s">
        <v>61</v>
      </c>
      <c r="H20" s="4" t="s">
        <v>112</v>
      </c>
      <c r="I20" s="3" t="s">
        <v>125</v>
      </c>
      <c r="J20" s="2" t="s">
        <v>96</v>
      </c>
      <c r="K20" s="2" t="s">
        <v>126</v>
      </c>
      <c r="L20" s="2">
        <v>2008</v>
      </c>
      <c r="M20" s="3" t="s">
        <v>116</v>
      </c>
      <c r="N20" s="2" t="s">
        <v>117</v>
      </c>
      <c r="O20" s="4"/>
      <c r="P20" s="3" t="s">
        <v>118</v>
      </c>
      <c r="Q20" s="3" t="s">
        <v>119</v>
      </c>
      <c r="R20" s="4"/>
      <c r="S20" s="3" t="s">
        <v>69</v>
      </c>
      <c r="T20" s="3" t="s">
        <v>101</v>
      </c>
      <c r="U20" s="3" t="s">
        <v>84</v>
      </c>
      <c r="V20" s="3" t="s">
        <v>72</v>
      </c>
      <c r="W20" s="4">
        <v>1.68</v>
      </c>
      <c r="X20" s="4">
        <f t="shared" si="2"/>
        <v>0.87206651122491807</v>
      </c>
      <c r="Y20" s="4">
        <v>0.39</v>
      </c>
      <c r="Z20" s="4"/>
      <c r="AA20" s="4">
        <v>5</v>
      </c>
      <c r="AB20" s="4">
        <v>3.72</v>
      </c>
      <c r="AC20" s="4">
        <f t="shared" si="3"/>
        <v>2.9739704100747204</v>
      </c>
      <c r="AD20" s="4">
        <v>1.33</v>
      </c>
      <c r="AE20" s="4">
        <v>5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 t="s">
        <v>124</v>
      </c>
      <c r="AS20" s="4"/>
      <c r="AT20" s="4"/>
      <c r="AU20" s="3" t="s">
        <v>74</v>
      </c>
      <c r="AV20" s="3" t="s">
        <v>74</v>
      </c>
      <c r="AW20" s="2" t="s">
        <v>127</v>
      </c>
      <c r="AX20" s="4">
        <v>3567.42</v>
      </c>
      <c r="AY20" s="3" t="s">
        <v>122</v>
      </c>
      <c r="AZ20" s="3" t="s">
        <v>76</v>
      </c>
      <c r="BA20" s="3" t="s">
        <v>77</v>
      </c>
      <c r="BB20" s="4">
        <v>31.03</v>
      </c>
      <c r="BC20" s="4">
        <v>121.46</v>
      </c>
      <c r="BD20" s="4">
        <v>13</v>
      </c>
      <c r="BE20" s="5"/>
    </row>
    <row r="21" spans="1:57" ht="12.75">
      <c r="A21" s="4" t="s">
        <v>107</v>
      </c>
      <c r="B21" s="4" t="s">
        <v>108</v>
      </c>
      <c r="C21" s="4" t="s">
        <v>109</v>
      </c>
      <c r="D21" s="6" t="s">
        <v>110</v>
      </c>
      <c r="E21" s="4" t="s">
        <v>111</v>
      </c>
      <c r="F21" s="4">
        <v>2009</v>
      </c>
      <c r="G21" s="2" t="s">
        <v>61</v>
      </c>
      <c r="H21" s="4" t="s">
        <v>112</v>
      </c>
      <c r="I21" s="2" t="s">
        <v>128</v>
      </c>
      <c r="J21" s="2" t="s">
        <v>114</v>
      </c>
      <c r="K21" s="2" t="s">
        <v>115</v>
      </c>
      <c r="L21" s="2">
        <v>2007</v>
      </c>
      <c r="M21" s="3" t="s">
        <v>116</v>
      </c>
      <c r="N21" s="2" t="s">
        <v>117</v>
      </c>
      <c r="O21" s="4"/>
      <c r="P21" s="3" t="s">
        <v>118</v>
      </c>
      <c r="Q21" s="3" t="s">
        <v>119</v>
      </c>
      <c r="R21" s="4"/>
      <c r="S21" s="3" t="s">
        <v>69</v>
      </c>
      <c r="T21" s="3" t="s">
        <v>101</v>
      </c>
      <c r="U21" s="3" t="s">
        <v>84</v>
      </c>
      <c r="V21" s="3" t="s">
        <v>72</v>
      </c>
      <c r="W21" s="4">
        <v>5.6</v>
      </c>
      <c r="X21" s="4">
        <f t="shared" si="2"/>
        <v>1.6994116628998404</v>
      </c>
      <c r="Y21" s="4">
        <v>0.76</v>
      </c>
      <c r="Z21" s="4"/>
      <c r="AA21" s="4">
        <v>5</v>
      </c>
      <c r="AB21" s="4">
        <v>8.2200000000000006</v>
      </c>
      <c r="AC21" s="4">
        <f t="shared" si="3"/>
        <v>3.1975772078246991</v>
      </c>
      <c r="AD21" s="4">
        <v>1.43</v>
      </c>
      <c r="AE21" s="4">
        <v>5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 t="s">
        <v>120</v>
      </c>
      <c r="AS21" s="4"/>
      <c r="AT21" s="4"/>
      <c r="AU21" s="3" t="s">
        <v>74</v>
      </c>
      <c r="AV21" s="3" t="s">
        <v>74</v>
      </c>
      <c r="AW21" s="4"/>
      <c r="AX21" s="4">
        <v>3567.42</v>
      </c>
      <c r="AY21" s="3" t="s">
        <v>122</v>
      </c>
      <c r="AZ21" s="3" t="s">
        <v>76</v>
      </c>
      <c r="BA21" s="3" t="s">
        <v>77</v>
      </c>
      <c r="BB21" s="4">
        <v>31.03</v>
      </c>
      <c r="BC21" s="4">
        <v>121.46</v>
      </c>
      <c r="BD21" s="4">
        <v>12</v>
      </c>
      <c r="BE21" s="5"/>
    </row>
    <row r="22" spans="1:57" ht="12.75">
      <c r="A22" s="4" t="s">
        <v>107</v>
      </c>
      <c r="B22" s="4" t="s">
        <v>108</v>
      </c>
      <c r="C22" s="4" t="s">
        <v>109</v>
      </c>
      <c r="D22" s="6" t="s">
        <v>110</v>
      </c>
      <c r="E22" s="4" t="s">
        <v>111</v>
      </c>
      <c r="F22" s="4">
        <v>2009</v>
      </c>
      <c r="G22" s="2" t="s">
        <v>61</v>
      </c>
      <c r="H22" s="4" t="s">
        <v>112</v>
      </c>
      <c r="I22" s="3" t="s">
        <v>113</v>
      </c>
      <c r="J22" s="2" t="s">
        <v>96</v>
      </c>
      <c r="K22" s="2" t="s">
        <v>126</v>
      </c>
      <c r="L22" s="2">
        <v>2008</v>
      </c>
      <c r="M22" s="3" t="s">
        <v>116</v>
      </c>
      <c r="N22" s="2" t="s">
        <v>117</v>
      </c>
      <c r="O22" s="4"/>
      <c r="P22" s="3" t="s">
        <v>118</v>
      </c>
      <c r="Q22" s="3" t="s">
        <v>119</v>
      </c>
      <c r="R22" s="4"/>
      <c r="S22" s="3" t="s">
        <v>69</v>
      </c>
      <c r="T22" s="3" t="s">
        <v>101</v>
      </c>
      <c r="U22" s="3" t="s">
        <v>84</v>
      </c>
      <c r="V22" s="3" t="s">
        <v>72</v>
      </c>
      <c r="W22" s="4">
        <v>6.06</v>
      </c>
      <c r="X22" s="4">
        <f t="shared" si="2"/>
        <v>2.5491174943497601</v>
      </c>
      <c r="Y22" s="4">
        <v>1.1399999999999999</v>
      </c>
      <c r="Z22" s="4"/>
      <c r="AA22" s="4">
        <v>5</v>
      </c>
      <c r="AB22" s="4">
        <v>6.75</v>
      </c>
      <c r="AC22" s="4">
        <f t="shared" si="3"/>
        <v>3.5329874044496679</v>
      </c>
      <c r="AD22" s="4">
        <v>1.58</v>
      </c>
      <c r="AE22" s="4">
        <v>5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4" t="s">
        <v>120</v>
      </c>
      <c r="AS22" s="4"/>
      <c r="AT22" s="4"/>
      <c r="AU22" s="3" t="s">
        <v>74</v>
      </c>
      <c r="AV22" s="3" t="s">
        <v>74</v>
      </c>
      <c r="AW22" s="3" t="s">
        <v>121</v>
      </c>
      <c r="AX22" s="4">
        <v>2751.39</v>
      </c>
      <c r="AY22" s="3" t="s">
        <v>122</v>
      </c>
      <c r="AZ22" s="3" t="s">
        <v>76</v>
      </c>
      <c r="BA22" s="3" t="s">
        <v>77</v>
      </c>
      <c r="BB22" s="4">
        <v>31.23</v>
      </c>
      <c r="BC22" s="4">
        <v>121.5</v>
      </c>
      <c r="BD22" s="4">
        <v>13</v>
      </c>
      <c r="BE22" s="5"/>
    </row>
    <row r="23" spans="1:57" ht="12.75">
      <c r="A23" s="4" t="s">
        <v>107</v>
      </c>
      <c r="B23" s="4" t="s">
        <v>108</v>
      </c>
      <c r="C23" s="4" t="s">
        <v>109</v>
      </c>
      <c r="D23" s="6" t="s">
        <v>110</v>
      </c>
      <c r="E23" s="4" t="s">
        <v>111</v>
      </c>
      <c r="F23" s="4">
        <v>2009</v>
      </c>
      <c r="G23" s="2" t="s">
        <v>61</v>
      </c>
      <c r="H23" s="4" t="s">
        <v>112</v>
      </c>
      <c r="I23" s="3" t="s">
        <v>125</v>
      </c>
      <c r="J23" s="2" t="s">
        <v>64</v>
      </c>
      <c r="K23" s="2" t="s">
        <v>129</v>
      </c>
      <c r="L23" s="2">
        <v>2008</v>
      </c>
      <c r="M23" s="3" t="s">
        <v>116</v>
      </c>
      <c r="N23" s="2" t="s">
        <v>117</v>
      </c>
      <c r="O23" s="4"/>
      <c r="P23" s="3" t="s">
        <v>118</v>
      </c>
      <c r="Q23" s="3" t="s">
        <v>119</v>
      </c>
      <c r="R23" s="4"/>
      <c r="S23" s="3" t="s">
        <v>69</v>
      </c>
      <c r="T23" s="3" t="s">
        <v>101</v>
      </c>
      <c r="U23" s="3" t="s">
        <v>84</v>
      </c>
      <c r="V23" s="3" t="s">
        <v>72</v>
      </c>
      <c r="W23" s="4">
        <v>6.12</v>
      </c>
      <c r="X23" s="4">
        <f t="shared" si="2"/>
        <v>1.2521980673998825</v>
      </c>
      <c r="Y23" s="4">
        <v>0.56000000000000005</v>
      </c>
      <c r="Z23" s="4"/>
      <c r="AA23" s="4">
        <v>5</v>
      </c>
      <c r="AB23" s="4">
        <v>6.97</v>
      </c>
      <c r="AC23" s="4">
        <f t="shared" si="3"/>
        <v>3.9131189606246322</v>
      </c>
      <c r="AD23" s="4">
        <v>1.75</v>
      </c>
      <c r="AE23" s="4">
        <v>5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4" t="s">
        <v>120</v>
      </c>
      <c r="AS23" s="4"/>
      <c r="AT23" s="4"/>
      <c r="AU23" s="3" t="s">
        <v>74</v>
      </c>
      <c r="AV23" s="3" t="s">
        <v>74</v>
      </c>
      <c r="AW23" s="2" t="s">
        <v>127</v>
      </c>
      <c r="AX23" s="4">
        <v>3567.42</v>
      </c>
      <c r="AY23" s="3" t="s">
        <v>122</v>
      </c>
      <c r="AZ23" s="3" t="s">
        <v>76</v>
      </c>
      <c r="BA23" s="3" t="s">
        <v>77</v>
      </c>
      <c r="BB23" s="4">
        <v>31.03</v>
      </c>
      <c r="BC23" s="4">
        <v>121.46</v>
      </c>
      <c r="BD23" s="4">
        <v>13</v>
      </c>
      <c r="BE23" s="5"/>
    </row>
    <row r="24" spans="1:57" ht="12.75">
      <c r="A24" s="4" t="s">
        <v>107</v>
      </c>
      <c r="B24" s="4" t="s">
        <v>108</v>
      </c>
      <c r="C24" s="4" t="s">
        <v>109</v>
      </c>
      <c r="D24" s="6" t="s">
        <v>110</v>
      </c>
      <c r="E24" s="4" t="s">
        <v>111</v>
      </c>
      <c r="F24" s="4">
        <v>2009</v>
      </c>
      <c r="G24" s="2" t="s">
        <v>61</v>
      </c>
      <c r="H24" s="4" t="s">
        <v>112</v>
      </c>
      <c r="I24" s="3" t="s">
        <v>113</v>
      </c>
      <c r="J24" s="2" t="s">
        <v>64</v>
      </c>
      <c r="K24" s="2" t="s">
        <v>129</v>
      </c>
      <c r="L24" s="2">
        <v>2008</v>
      </c>
      <c r="M24" s="3" t="s">
        <v>116</v>
      </c>
      <c r="N24" s="2" t="s">
        <v>117</v>
      </c>
      <c r="O24" s="4"/>
      <c r="P24" s="3" t="s">
        <v>118</v>
      </c>
      <c r="Q24" s="3" t="s">
        <v>119</v>
      </c>
      <c r="R24" s="4"/>
      <c r="S24" s="3" t="s">
        <v>69</v>
      </c>
      <c r="T24" s="3" t="s">
        <v>101</v>
      </c>
      <c r="U24" s="3" t="s">
        <v>84</v>
      </c>
      <c r="V24" s="3" t="s">
        <v>72</v>
      </c>
      <c r="W24" s="4">
        <v>6.49</v>
      </c>
      <c r="X24" s="4">
        <f t="shared" si="2"/>
        <v>3.1752165280497016</v>
      </c>
      <c r="Y24" s="4">
        <v>1.42</v>
      </c>
      <c r="Z24" s="4"/>
      <c r="AA24" s="4">
        <v>5</v>
      </c>
      <c r="AB24" s="4">
        <v>8.07</v>
      </c>
      <c r="AC24" s="4">
        <f t="shared" si="3"/>
        <v>4.7181034325245559</v>
      </c>
      <c r="AD24" s="4">
        <v>2.11</v>
      </c>
      <c r="AE24" s="4">
        <v>5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4" t="s">
        <v>124</v>
      </c>
      <c r="AS24" s="4"/>
      <c r="AT24" s="4"/>
      <c r="AU24" s="3" t="s">
        <v>74</v>
      </c>
      <c r="AV24" s="3" t="s">
        <v>74</v>
      </c>
      <c r="AW24" s="3" t="s">
        <v>121</v>
      </c>
      <c r="AX24" s="4">
        <v>2751.39</v>
      </c>
      <c r="AY24" s="3" t="s">
        <v>122</v>
      </c>
      <c r="AZ24" s="3" t="s">
        <v>76</v>
      </c>
      <c r="BA24" s="3" t="s">
        <v>77</v>
      </c>
      <c r="BB24" s="4">
        <v>31.23</v>
      </c>
      <c r="BC24" s="4">
        <v>121.5</v>
      </c>
      <c r="BD24" s="4">
        <v>13</v>
      </c>
      <c r="BE24" s="5"/>
    </row>
    <row r="25" spans="1:57" ht="12.75">
      <c r="A25" s="4" t="s">
        <v>107</v>
      </c>
      <c r="B25" s="4" t="s">
        <v>108</v>
      </c>
      <c r="C25" s="4" t="s">
        <v>109</v>
      </c>
      <c r="D25" s="6" t="s">
        <v>110</v>
      </c>
      <c r="E25" s="4" t="s">
        <v>111</v>
      </c>
      <c r="F25" s="4">
        <v>2009</v>
      </c>
      <c r="G25" s="2" t="s">
        <v>61</v>
      </c>
      <c r="H25" s="4" t="s">
        <v>112</v>
      </c>
      <c r="I25" s="3" t="s">
        <v>125</v>
      </c>
      <c r="J25" s="2" t="s">
        <v>64</v>
      </c>
      <c r="K25" s="2" t="s">
        <v>129</v>
      </c>
      <c r="L25" s="2">
        <v>2008</v>
      </c>
      <c r="M25" s="3" t="s">
        <v>116</v>
      </c>
      <c r="N25" s="2" t="s">
        <v>117</v>
      </c>
      <c r="O25" s="4"/>
      <c r="P25" s="3" t="s">
        <v>118</v>
      </c>
      <c r="Q25" s="3" t="s">
        <v>119</v>
      </c>
      <c r="R25" s="4"/>
      <c r="S25" s="3" t="s">
        <v>69</v>
      </c>
      <c r="T25" s="3" t="s">
        <v>101</v>
      </c>
      <c r="U25" s="3" t="s">
        <v>84</v>
      </c>
      <c r="V25" s="3" t="s">
        <v>72</v>
      </c>
      <c r="W25" s="4">
        <v>7.48</v>
      </c>
      <c r="X25" s="4">
        <f t="shared" si="2"/>
        <v>2.9516097302997228</v>
      </c>
      <c r="Y25" s="4">
        <v>1.32</v>
      </c>
      <c r="Z25" s="4"/>
      <c r="AA25" s="4">
        <v>5</v>
      </c>
      <c r="AB25" s="4">
        <v>10.119999999999999</v>
      </c>
      <c r="AC25" s="4">
        <f t="shared" si="3"/>
        <v>5.4560058650994874</v>
      </c>
      <c r="AD25" s="4">
        <v>2.44</v>
      </c>
      <c r="AE25" s="4">
        <v>5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4" t="s">
        <v>123</v>
      </c>
      <c r="AS25" s="4"/>
      <c r="AT25" s="4"/>
      <c r="AU25" s="3" t="s">
        <v>74</v>
      </c>
      <c r="AV25" s="3" t="s">
        <v>74</v>
      </c>
      <c r="AW25" s="2" t="s">
        <v>127</v>
      </c>
      <c r="AX25" s="4">
        <v>3567.42</v>
      </c>
      <c r="AY25" s="3" t="s">
        <v>122</v>
      </c>
      <c r="AZ25" s="3" t="s">
        <v>76</v>
      </c>
      <c r="BA25" s="3" t="s">
        <v>77</v>
      </c>
      <c r="BB25" s="4">
        <v>31.03</v>
      </c>
      <c r="BC25" s="4">
        <v>121.46</v>
      </c>
      <c r="BD25" s="4">
        <v>13</v>
      </c>
      <c r="BE25" s="5"/>
    </row>
    <row r="26" spans="1:57" ht="12.75">
      <c r="A26" s="4" t="s">
        <v>107</v>
      </c>
      <c r="B26" s="4" t="s">
        <v>108</v>
      </c>
      <c r="C26" s="4" t="s">
        <v>109</v>
      </c>
      <c r="D26" s="6" t="s">
        <v>110</v>
      </c>
      <c r="E26" s="4" t="s">
        <v>111</v>
      </c>
      <c r="F26" s="4">
        <v>2009</v>
      </c>
      <c r="G26" s="2" t="s">
        <v>61</v>
      </c>
      <c r="H26" s="4" t="s">
        <v>112</v>
      </c>
      <c r="I26" s="3" t="s">
        <v>113</v>
      </c>
      <c r="J26" s="2" t="s">
        <v>64</v>
      </c>
      <c r="K26" s="2" t="s">
        <v>129</v>
      </c>
      <c r="L26" s="2">
        <v>2008</v>
      </c>
      <c r="M26" s="3" t="s">
        <v>116</v>
      </c>
      <c r="N26" s="2" t="s">
        <v>117</v>
      </c>
      <c r="O26" s="4"/>
      <c r="P26" s="3" t="s">
        <v>118</v>
      </c>
      <c r="Q26" s="3" t="s">
        <v>119</v>
      </c>
      <c r="R26" s="4"/>
      <c r="S26" s="3" t="s">
        <v>69</v>
      </c>
      <c r="T26" s="3" t="s">
        <v>101</v>
      </c>
      <c r="U26" s="3" t="s">
        <v>84</v>
      </c>
      <c r="V26" s="3" t="s">
        <v>72</v>
      </c>
      <c r="W26" s="4">
        <v>8.8000000000000007</v>
      </c>
      <c r="X26" s="4">
        <f t="shared" si="2"/>
        <v>3.4211840055746783</v>
      </c>
      <c r="Y26" s="4">
        <v>1.53</v>
      </c>
      <c r="Z26" s="4"/>
      <c r="AA26" s="4">
        <v>5</v>
      </c>
      <c r="AB26" s="4">
        <v>7.19</v>
      </c>
      <c r="AC26" s="4">
        <f t="shared" si="3"/>
        <v>5.4783665448744854</v>
      </c>
      <c r="AD26" s="4">
        <v>2.4500000000000002</v>
      </c>
      <c r="AE26" s="4">
        <v>5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4" t="s">
        <v>123</v>
      </c>
      <c r="AS26" s="4"/>
      <c r="AT26" s="4"/>
      <c r="AU26" s="3" t="s">
        <v>74</v>
      </c>
      <c r="AV26" s="3" t="s">
        <v>74</v>
      </c>
      <c r="AW26" s="3" t="s">
        <v>121</v>
      </c>
      <c r="AX26" s="4">
        <v>2751.39</v>
      </c>
      <c r="AY26" s="3" t="s">
        <v>122</v>
      </c>
      <c r="AZ26" s="3" t="s">
        <v>76</v>
      </c>
      <c r="BA26" s="3" t="s">
        <v>77</v>
      </c>
      <c r="BB26" s="4">
        <v>31.23</v>
      </c>
      <c r="BC26" s="4">
        <v>121.5</v>
      </c>
      <c r="BD26" s="4">
        <v>13</v>
      </c>
      <c r="BE26" s="5"/>
    </row>
    <row r="27" spans="1:57" ht="12.75">
      <c r="A27" s="4" t="s">
        <v>107</v>
      </c>
      <c r="B27" s="4" t="s">
        <v>108</v>
      </c>
      <c r="C27" s="4" t="s">
        <v>109</v>
      </c>
      <c r="D27" s="6" t="s">
        <v>110</v>
      </c>
      <c r="E27" s="4" t="s">
        <v>111</v>
      </c>
      <c r="F27" s="4">
        <v>2009</v>
      </c>
      <c r="G27" s="2" t="s">
        <v>61</v>
      </c>
      <c r="H27" s="4" t="s">
        <v>112</v>
      </c>
      <c r="I27" s="3" t="s">
        <v>113</v>
      </c>
      <c r="J27" s="2" t="s">
        <v>64</v>
      </c>
      <c r="K27" s="2" t="s">
        <v>129</v>
      </c>
      <c r="L27" s="2">
        <v>2008</v>
      </c>
      <c r="M27" s="3" t="s">
        <v>116</v>
      </c>
      <c r="N27" s="2" t="s">
        <v>117</v>
      </c>
      <c r="O27" s="4"/>
      <c r="P27" s="3" t="s">
        <v>118</v>
      </c>
      <c r="Q27" s="3" t="s">
        <v>119</v>
      </c>
      <c r="R27" s="4"/>
      <c r="S27" s="3" t="s">
        <v>69</v>
      </c>
      <c r="T27" s="3" t="s">
        <v>101</v>
      </c>
      <c r="U27" s="3" t="s">
        <v>84</v>
      </c>
      <c r="V27" s="3" t="s">
        <v>72</v>
      </c>
      <c r="W27" s="4">
        <v>10.83</v>
      </c>
      <c r="X27" s="4">
        <f t="shared" si="2"/>
        <v>3.4659053651246743</v>
      </c>
      <c r="Y27" s="4">
        <v>1.55</v>
      </c>
      <c r="Z27" s="4"/>
      <c r="AA27" s="4">
        <v>5</v>
      </c>
      <c r="AB27" s="4">
        <v>13.28</v>
      </c>
      <c r="AC27" s="4">
        <f t="shared" si="3"/>
        <v>6.2162689774494151</v>
      </c>
      <c r="AD27" s="4">
        <v>2.78</v>
      </c>
      <c r="AE27" s="4">
        <v>5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4" t="s">
        <v>120</v>
      </c>
      <c r="AS27" s="4"/>
      <c r="AT27" s="4"/>
      <c r="AU27" s="3" t="s">
        <v>74</v>
      </c>
      <c r="AV27" s="3" t="s">
        <v>74</v>
      </c>
      <c r="AW27" s="3" t="s">
        <v>121</v>
      </c>
      <c r="AX27" s="4">
        <v>2751.39</v>
      </c>
      <c r="AY27" s="3" t="s">
        <v>122</v>
      </c>
      <c r="AZ27" s="3" t="s">
        <v>76</v>
      </c>
      <c r="BA27" s="3" t="s">
        <v>77</v>
      </c>
      <c r="BB27" s="4">
        <v>31.23</v>
      </c>
      <c r="BC27" s="4">
        <v>121.5</v>
      </c>
      <c r="BD27" s="4">
        <v>13</v>
      </c>
      <c r="BE27" s="5"/>
    </row>
    <row r="28" spans="1:57" ht="12.75">
      <c r="A28" s="4" t="s">
        <v>107</v>
      </c>
      <c r="B28" s="4" t="s">
        <v>108</v>
      </c>
      <c r="C28" s="4" t="s">
        <v>109</v>
      </c>
      <c r="D28" s="6" t="s">
        <v>110</v>
      </c>
      <c r="E28" s="4" t="s">
        <v>111</v>
      </c>
      <c r="F28" s="4">
        <v>2009</v>
      </c>
      <c r="G28" s="2" t="s">
        <v>61</v>
      </c>
      <c r="H28" s="4" t="s">
        <v>112</v>
      </c>
      <c r="I28" s="2" t="s">
        <v>128</v>
      </c>
      <c r="J28" s="2" t="s">
        <v>114</v>
      </c>
      <c r="K28" s="2" t="s">
        <v>115</v>
      </c>
      <c r="L28" s="2">
        <v>2007</v>
      </c>
      <c r="M28" s="3" t="s">
        <v>130</v>
      </c>
      <c r="N28" s="3" t="s">
        <v>131</v>
      </c>
      <c r="O28" s="4"/>
      <c r="P28" s="3" t="s">
        <v>132</v>
      </c>
      <c r="Q28" s="3" t="s">
        <v>133</v>
      </c>
      <c r="R28" s="4"/>
      <c r="S28" s="3" t="s">
        <v>134</v>
      </c>
      <c r="T28" s="3" t="s">
        <v>135</v>
      </c>
      <c r="U28" s="3" t="s">
        <v>84</v>
      </c>
      <c r="V28" s="3" t="s">
        <v>72</v>
      </c>
      <c r="W28" s="4">
        <v>27.88</v>
      </c>
      <c r="X28" s="4">
        <f t="shared" si="2"/>
        <v>3.4211840055746783</v>
      </c>
      <c r="Y28" s="4">
        <v>1.53</v>
      </c>
      <c r="Z28" s="4"/>
      <c r="AA28" s="4">
        <v>5</v>
      </c>
      <c r="AB28" s="4">
        <v>24.34</v>
      </c>
      <c r="AC28" s="4">
        <f t="shared" si="3"/>
        <v>1.2969194269498781</v>
      </c>
      <c r="AD28" s="4">
        <v>0.57999999999999996</v>
      </c>
      <c r="AE28" s="4">
        <v>5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4" t="s">
        <v>120</v>
      </c>
      <c r="AS28" s="4"/>
      <c r="AT28" s="4"/>
      <c r="AU28" s="3" t="s">
        <v>74</v>
      </c>
      <c r="AV28" s="3" t="s">
        <v>74</v>
      </c>
      <c r="AW28" s="4"/>
      <c r="AX28" s="4">
        <v>3567.42</v>
      </c>
      <c r="AY28" s="3" t="s">
        <v>122</v>
      </c>
      <c r="AZ28" s="3" t="s">
        <v>76</v>
      </c>
      <c r="BA28" s="3" t="s">
        <v>77</v>
      </c>
      <c r="BB28" s="4">
        <v>31.03</v>
      </c>
      <c r="BC28" s="4">
        <v>121.46</v>
      </c>
      <c r="BD28" s="4">
        <v>12</v>
      </c>
      <c r="BE28" s="5"/>
    </row>
    <row r="29" spans="1:57" ht="12.75">
      <c r="A29" s="4" t="s">
        <v>107</v>
      </c>
      <c r="B29" s="4" t="s">
        <v>108</v>
      </c>
      <c r="C29" s="4" t="s">
        <v>109</v>
      </c>
      <c r="D29" s="6" t="s">
        <v>110</v>
      </c>
      <c r="E29" s="4" t="s">
        <v>111</v>
      </c>
      <c r="F29" s="4">
        <v>2009</v>
      </c>
      <c r="G29" s="2" t="s">
        <v>61</v>
      </c>
      <c r="H29" s="4" t="s">
        <v>112</v>
      </c>
      <c r="I29" s="2" t="s">
        <v>113</v>
      </c>
      <c r="J29" s="2" t="s">
        <v>114</v>
      </c>
      <c r="K29" s="2" t="s">
        <v>115</v>
      </c>
      <c r="L29" s="2">
        <v>2007</v>
      </c>
      <c r="M29" s="3" t="s">
        <v>130</v>
      </c>
      <c r="N29" s="3" t="s">
        <v>131</v>
      </c>
      <c r="O29" s="3"/>
      <c r="P29" s="3" t="s">
        <v>132</v>
      </c>
      <c r="Q29" s="3" t="s">
        <v>133</v>
      </c>
      <c r="R29" s="4"/>
      <c r="S29" s="3" t="s">
        <v>134</v>
      </c>
      <c r="T29" s="3" t="s">
        <v>135</v>
      </c>
      <c r="U29" s="3" t="s">
        <v>84</v>
      </c>
      <c r="V29" s="3" t="s">
        <v>72</v>
      </c>
      <c r="W29" s="4">
        <v>27.32</v>
      </c>
      <c r="X29" s="4">
        <f t="shared" si="2"/>
        <v>3.3541019662496847</v>
      </c>
      <c r="Y29" s="4">
        <v>1.5</v>
      </c>
      <c r="Z29" s="4"/>
      <c r="AA29" s="4">
        <v>5</v>
      </c>
      <c r="AB29" s="4">
        <v>24.84</v>
      </c>
      <c r="AC29" s="4">
        <f t="shared" si="3"/>
        <v>2.437314095474771</v>
      </c>
      <c r="AD29" s="4">
        <v>1.0900000000000001</v>
      </c>
      <c r="AE29" s="4">
        <v>5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4" t="s">
        <v>123</v>
      </c>
      <c r="AS29" s="4"/>
      <c r="AT29" s="4"/>
      <c r="AU29" s="3" t="s">
        <v>74</v>
      </c>
      <c r="AV29" s="3" t="s">
        <v>74</v>
      </c>
      <c r="AW29" s="3" t="s">
        <v>121</v>
      </c>
      <c r="AX29" s="4">
        <v>2751.39</v>
      </c>
      <c r="AY29" s="3" t="s">
        <v>122</v>
      </c>
      <c r="AZ29" s="3" t="s">
        <v>76</v>
      </c>
      <c r="BA29" s="3" t="s">
        <v>77</v>
      </c>
      <c r="BB29" s="4">
        <v>31.23</v>
      </c>
      <c r="BC29" s="4">
        <v>121.5</v>
      </c>
      <c r="BD29" s="4">
        <v>12</v>
      </c>
      <c r="BE29" s="5"/>
    </row>
    <row r="30" spans="1:57" ht="12.75">
      <c r="A30" s="4" t="s">
        <v>107</v>
      </c>
      <c r="B30" s="4" t="s">
        <v>108</v>
      </c>
      <c r="C30" s="4" t="s">
        <v>109</v>
      </c>
      <c r="D30" s="6" t="s">
        <v>110</v>
      </c>
      <c r="E30" s="4" t="s">
        <v>111</v>
      </c>
      <c r="F30" s="4">
        <v>2009</v>
      </c>
      <c r="G30" s="2" t="s">
        <v>61</v>
      </c>
      <c r="H30" s="4" t="s">
        <v>112</v>
      </c>
      <c r="I30" s="2" t="s">
        <v>113</v>
      </c>
      <c r="J30" s="2" t="s">
        <v>114</v>
      </c>
      <c r="K30" s="2" t="s">
        <v>115</v>
      </c>
      <c r="L30" s="2">
        <v>2007</v>
      </c>
      <c r="M30" s="3" t="s">
        <v>130</v>
      </c>
      <c r="N30" s="3" t="s">
        <v>131</v>
      </c>
      <c r="O30" s="3"/>
      <c r="P30" s="3" t="s">
        <v>132</v>
      </c>
      <c r="Q30" s="3" t="s">
        <v>133</v>
      </c>
      <c r="R30" s="4"/>
      <c r="S30" s="3" t="s">
        <v>134</v>
      </c>
      <c r="T30" s="3" t="s">
        <v>135</v>
      </c>
      <c r="U30" s="3" t="s">
        <v>84</v>
      </c>
      <c r="V30" s="3" t="s">
        <v>72</v>
      </c>
      <c r="W30" s="4">
        <v>19.54</v>
      </c>
      <c r="X30" s="4">
        <f t="shared" si="2"/>
        <v>4.6286607134245648</v>
      </c>
      <c r="Y30" s="4">
        <v>2.0699999999999998</v>
      </c>
      <c r="Z30" s="4"/>
      <c r="AA30" s="4">
        <v>5</v>
      </c>
      <c r="AB30" s="4">
        <v>15.4</v>
      </c>
      <c r="AC30" s="4">
        <f t="shared" si="3"/>
        <v>3.3541019662496847</v>
      </c>
      <c r="AD30" s="4">
        <v>1.5</v>
      </c>
      <c r="AE30" s="4">
        <v>5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4" t="s">
        <v>124</v>
      </c>
      <c r="AS30" s="4"/>
      <c r="AT30" s="4"/>
      <c r="AU30" s="3" t="s">
        <v>74</v>
      </c>
      <c r="AV30" s="3" t="s">
        <v>74</v>
      </c>
      <c r="AW30" s="3" t="s">
        <v>121</v>
      </c>
      <c r="AX30" s="4">
        <v>2751.39</v>
      </c>
      <c r="AY30" s="3" t="s">
        <v>122</v>
      </c>
      <c r="AZ30" s="3" t="s">
        <v>76</v>
      </c>
      <c r="BA30" s="3" t="s">
        <v>77</v>
      </c>
      <c r="BB30" s="4">
        <v>31.23</v>
      </c>
      <c r="BC30" s="4">
        <v>121.5</v>
      </c>
      <c r="BD30" s="4">
        <v>12</v>
      </c>
      <c r="BE30" s="5"/>
    </row>
    <row r="31" spans="1:57" ht="12.75">
      <c r="A31" s="4" t="s">
        <v>107</v>
      </c>
      <c r="B31" s="4" t="s">
        <v>108</v>
      </c>
      <c r="C31" s="4" t="s">
        <v>109</v>
      </c>
      <c r="D31" s="6" t="s">
        <v>110</v>
      </c>
      <c r="E31" s="4" t="s">
        <v>111</v>
      </c>
      <c r="F31" s="4">
        <v>2009</v>
      </c>
      <c r="G31" s="2" t="s">
        <v>61</v>
      </c>
      <c r="H31" s="4" t="s">
        <v>112</v>
      </c>
      <c r="I31" s="2" t="s">
        <v>128</v>
      </c>
      <c r="J31" s="2" t="s">
        <v>114</v>
      </c>
      <c r="K31" s="2" t="s">
        <v>115</v>
      </c>
      <c r="L31" s="2">
        <v>2007</v>
      </c>
      <c r="M31" s="3" t="s">
        <v>130</v>
      </c>
      <c r="N31" s="3" t="s">
        <v>131</v>
      </c>
      <c r="O31" s="4"/>
      <c r="P31" s="3" t="s">
        <v>132</v>
      </c>
      <c r="Q31" s="3" t="s">
        <v>133</v>
      </c>
      <c r="R31" s="4"/>
      <c r="S31" s="3" t="s">
        <v>134</v>
      </c>
      <c r="T31" s="3" t="s">
        <v>135</v>
      </c>
      <c r="U31" s="3" t="s">
        <v>84</v>
      </c>
      <c r="V31" s="3" t="s">
        <v>72</v>
      </c>
      <c r="W31" s="4">
        <v>22.58</v>
      </c>
      <c r="X31" s="4">
        <f t="shared" si="2"/>
        <v>3.5777087639996639</v>
      </c>
      <c r="Y31" s="4">
        <v>1.6</v>
      </c>
      <c r="Z31" s="4"/>
      <c r="AA31" s="4">
        <v>5</v>
      </c>
      <c r="AB31" s="4">
        <v>20.68</v>
      </c>
      <c r="AC31" s="4">
        <f t="shared" si="3"/>
        <v>3.4211840055746783</v>
      </c>
      <c r="AD31" s="4">
        <v>1.53</v>
      </c>
      <c r="AE31" s="4">
        <v>5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4" t="s">
        <v>124</v>
      </c>
      <c r="AS31" s="4"/>
      <c r="AT31" s="4"/>
      <c r="AU31" s="3" t="s">
        <v>74</v>
      </c>
      <c r="AV31" s="3" t="s">
        <v>74</v>
      </c>
      <c r="AW31" s="4"/>
      <c r="AX31" s="4">
        <v>3567.42</v>
      </c>
      <c r="AY31" s="3" t="s">
        <v>122</v>
      </c>
      <c r="AZ31" s="3" t="s">
        <v>76</v>
      </c>
      <c r="BA31" s="3" t="s">
        <v>77</v>
      </c>
      <c r="BB31" s="4">
        <v>31.03</v>
      </c>
      <c r="BC31" s="4">
        <v>121.46</v>
      </c>
      <c r="BD31" s="4">
        <v>12</v>
      </c>
      <c r="BE31" s="5"/>
    </row>
    <row r="32" spans="1:57" ht="12.75">
      <c r="A32" s="4" t="s">
        <v>107</v>
      </c>
      <c r="B32" s="4" t="s">
        <v>108</v>
      </c>
      <c r="C32" s="4" t="s">
        <v>109</v>
      </c>
      <c r="D32" s="6" t="s">
        <v>110</v>
      </c>
      <c r="E32" s="4" t="s">
        <v>111</v>
      </c>
      <c r="F32" s="4">
        <v>2009</v>
      </c>
      <c r="G32" s="2" t="s">
        <v>61</v>
      </c>
      <c r="H32" s="4" t="s">
        <v>112</v>
      </c>
      <c r="I32" s="2" t="s">
        <v>128</v>
      </c>
      <c r="J32" s="2" t="s">
        <v>114</v>
      </c>
      <c r="K32" s="2" t="s">
        <v>115</v>
      </c>
      <c r="L32" s="2">
        <v>2007</v>
      </c>
      <c r="M32" s="3" t="s">
        <v>130</v>
      </c>
      <c r="N32" s="3" t="s">
        <v>131</v>
      </c>
      <c r="O32" s="4"/>
      <c r="P32" s="3" t="s">
        <v>132</v>
      </c>
      <c r="Q32" s="3" t="s">
        <v>133</v>
      </c>
      <c r="R32" s="4"/>
      <c r="S32" s="3" t="s">
        <v>134</v>
      </c>
      <c r="T32" s="3" t="s">
        <v>135</v>
      </c>
      <c r="U32" s="3" t="s">
        <v>84</v>
      </c>
      <c r="V32" s="3" t="s">
        <v>72</v>
      </c>
      <c r="W32" s="4">
        <v>18.48</v>
      </c>
      <c r="X32" s="4">
        <f t="shared" si="2"/>
        <v>3.667151483099655</v>
      </c>
      <c r="Y32" s="4">
        <v>1.64</v>
      </c>
      <c r="Z32" s="4"/>
      <c r="AA32" s="4">
        <v>5</v>
      </c>
      <c r="AB32" s="4">
        <v>19.2</v>
      </c>
      <c r="AC32" s="4">
        <f t="shared" si="3"/>
        <v>5.4112845055494914</v>
      </c>
      <c r="AD32" s="4">
        <v>2.42</v>
      </c>
      <c r="AE32" s="4">
        <v>5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4" t="s">
        <v>123</v>
      </c>
      <c r="AS32" s="4"/>
      <c r="AT32" s="4"/>
      <c r="AU32" s="3" t="s">
        <v>74</v>
      </c>
      <c r="AV32" s="3" t="s">
        <v>74</v>
      </c>
      <c r="AW32" s="4"/>
      <c r="AX32" s="4">
        <v>3567.42</v>
      </c>
      <c r="AY32" s="3" t="s">
        <v>122</v>
      </c>
      <c r="AZ32" s="3" t="s">
        <v>76</v>
      </c>
      <c r="BA32" s="3" t="s">
        <v>77</v>
      </c>
      <c r="BB32" s="4">
        <v>31.03</v>
      </c>
      <c r="BC32" s="4">
        <v>121.46</v>
      </c>
      <c r="BD32" s="4">
        <v>12</v>
      </c>
      <c r="BE32" s="5"/>
    </row>
    <row r="33" spans="1:57" ht="12.75">
      <c r="A33" s="4" t="s">
        <v>107</v>
      </c>
      <c r="B33" s="4" t="s">
        <v>108</v>
      </c>
      <c r="C33" s="4" t="s">
        <v>109</v>
      </c>
      <c r="D33" s="6" t="s">
        <v>110</v>
      </c>
      <c r="E33" s="4" t="s">
        <v>111</v>
      </c>
      <c r="F33" s="4">
        <v>2009</v>
      </c>
      <c r="G33" s="2" t="s">
        <v>61</v>
      </c>
      <c r="H33" s="4" t="s">
        <v>112</v>
      </c>
      <c r="I33" s="2" t="s">
        <v>113</v>
      </c>
      <c r="J33" s="2" t="s">
        <v>114</v>
      </c>
      <c r="K33" s="2" t="s">
        <v>115</v>
      </c>
      <c r="L33" s="2">
        <v>2007</v>
      </c>
      <c r="M33" s="3" t="s">
        <v>130</v>
      </c>
      <c r="N33" s="3" t="s">
        <v>131</v>
      </c>
      <c r="O33" s="3"/>
      <c r="P33" s="3" t="s">
        <v>132</v>
      </c>
      <c r="Q33" s="3" t="s">
        <v>133</v>
      </c>
      <c r="R33" s="4"/>
      <c r="S33" s="3" t="s">
        <v>134</v>
      </c>
      <c r="T33" s="3" t="s">
        <v>135</v>
      </c>
      <c r="U33" s="3" t="s">
        <v>84</v>
      </c>
      <c r="V33" s="3" t="s">
        <v>72</v>
      </c>
      <c r="W33" s="4">
        <v>21.74</v>
      </c>
      <c r="X33" s="4">
        <f t="shared" si="2"/>
        <v>5.7019733426244636</v>
      </c>
      <c r="Y33" s="4">
        <v>2.5499999999999998</v>
      </c>
      <c r="Z33" s="4"/>
      <c r="AA33" s="4">
        <v>5</v>
      </c>
      <c r="AB33" s="4">
        <v>31.3</v>
      </c>
      <c r="AC33" s="4">
        <f t="shared" si="3"/>
        <v>7.1554175279993277</v>
      </c>
      <c r="AD33" s="4">
        <v>3.2</v>
      </c>
      <c r="AE33" s="4">
        <v>5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4" t="s">
        <v>120</v>
      </c>
      <c r="AS33" s="4"/>
      <c r="AT33" s="4"/>
      <c r="AU33" s="3" t="s">
        <v>74</v>
      </c>
      <c r="AV33" s="3" t="s">
        <v>74</v>
      </c>
      <c r="AW33" s="3" t="s">
        <v>121</v>
      </c>
      <c r="AX33" s="4">
        <v>2751.39</v>
      </c>
      <c r="AY33" s="3" t="s">
        <v>122</v>
      </c>
      <c r="AZ33" s="3" t="s">
        <v>76</v>
      </c>
      <c r="BA33" s="3" t="s">
        <v>77</v>
      </c>
      <c r="BB33" s="4">
        <v>31.23</v>
      </c>
      <c r="BC33" s="4">
        <v>121.5</v>
      </c>
      <c r="BD33" s="4">
        <v>12</v>
      </c>
      <c r="BE33" s="5"/>
    </row>
    <row r="34" spans="1:57" ht="12.75">
      <c r="A34" s="4" t="s">
        <v>107</v>
      </c>
      <c r="B34" s="4" t="s">
        <v>108</v>
      </c>
      <c r="C34" s="4" t="s">
        <v>109</v>
      </c>
      <c r="D34" s="6" t="s">
        <v>110</v>
      </c>
      <c r="E34" s="4" t="s">
        <v>111</v>
      </c>
      <c r="F34" s="4">
        <v>2009</v>
      </c>
      <c r="G34" s="2" t="s">
        <v>61</v>
      </c>
      <c r="H34" s="4" t="s">
        <v>112</v>
      </c>
      <c r="I34" s="2" t="s">
        <v>128</v>
      </c>
      <c r="J34" s="2" t="s">
        <v>114</v>
      </c>
      <c r="K34" s="2" t="s">
        <v>115</v>
      </c>
      <c r="L34" s="2">
        <v>2007</v>
      </c>
      <c r="M34" s="3" t="s">
        <v>136</v>
      </c>
      <c r="N34" s="3" t="s">
        <v>131</v>
      </c>
      <c r="O34" s="4"/>
      <c r="P34" s="3" t="s">
        <v>132</v>
      </c>
      <c r="Q34" s="3" t="s">
        <v>133</v>
      </c>
      <c r="R34" s="4"/>
      <c r="S34" s="3" t="s">
        <v>134</v>
      </c>
      <c r="T34" s="3" t="s">
        <v>135</v>
      </c>
      <c r="U34" s="3" t="s">
        <v>84</v>
      </c>
      <c r="V34" s="3" t="s">
        <v>72</v>
      </c>
      <c r="W34" s="4">
        <v>32.880000000000003</v>
      </c>
      <c r="X34" s="4">
        <f t="shared" si="2"/>
        <v>5.5678092639744774</v>
      </c>
      <c r="Y34" s="4">
        <v>2.4900000000000002</v>
      </c>
      <c r="Z34" s="4"/>
      <c r="AA34" s="4">
        <v>5</v>
      </c>
      <c r="AB34" s="4">
        <v>39.44</v>
      </c>
      <c r="AC34" s="4">
        <f t="shared" si="3"/>
        <v>2.2137072977247918</v>
      </c>
      <c r="AD34" s="4">
        <v>0.99</v>
      </c>
      <c r="AE34" s="4">
        <v>5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4" t="s">
        <v>120</v>
      </c>
      <c r="AS34" s="4"/>
      <c r="AT34" s="4"/>
      <c r="AU34" s="3" t="s">
        <v>74</v>
      </c>
      <c r="AV34" s="3" t="s">
        <v>74</v>
      </c>
      <c r="AW34" s="4"/>
      <c r="AX34" s="4">
        <v>3567.42</v>
      </c>
      <c r="AY34" s="3" t="s">
        <v>122</v>
      </c>
      <c r="AZ34" s="3" t="s">
        <v>76</v>
      </c>
      <c r="BA34" s="3" t="s">
        <v>77</v>
      </c>
      <c r="BB34" s="4">
        <v>31.03</v>
      </c>
      <c r="BC34" s="4">
        <v>121.46</v>
      </c>
      <c r="BD34" s="4">
        <v>12</v>
      </c>
      <c r="BE34" s="5"/>
    </row>
    <row r="35" spans="1:57" ht="12.75">
      <c r="A35" s="4" t="s">
        <v>107</v>
      </c>
      <c r="B35" s="4" t="s">
        <v>108</v>
      </c>
      <c r="C35" s="4" t="s">
        <v>109</v>
      </c>
      <c r="D35" s="6" t="s">
        <v>110</v>
      </c>
      <c r="E35" s="4" t="s">
        <v>111</v>
      </c>
      <c r="F35" s="4">
        <v>2009</v>
      </c>
      <c r="G35" s="2" t="s">
        <v>61</v>
      </c>
      <c r="H35" s="4" t="s">
        <v>112</v>
      </c>
      <c r="I35" s="2" t="s">
        <v>128</v>
      </c>
      <c r="J35" s="2" t="s">
        <v>114</v>
      </c>
      <c r="K35" s="2" t="s">
        <v>115</v>
      </c>
      <c r="L35" s="2">
        <v>2007</v>
      </c>
      <c r="M35" s="3" t="s">
        <v>136</v>
      </c>
      <c r="N35" s="3" t="s">
        <v>131</v>
      </c>
      <c r="O35" s="4"/>
      <c r="P35" s="3" t="s">
        <v>132</v>
      </c>
      <c r="Q35" s="3" t="s">
        <v>133</v>
      </c>
      <c r="R35" s="4"/>
      <c r="S35" s="3" t="s">
        <v>134</v>
      </c>
      <c r="T35" s="3" t="s">
        <v>135</v>
      </c>
      <c r="U35" s="3" t="s">
        <v>84</v>
      </c>
      <c r="V35" s="3" t="s">
        <v>72</v>
      </c>
      <c r="W35" s="4">
        <v>40.119999999999997</v>
      </c>
      <c r="X35" s="4">
        <f t="shared" si="2"/>
        <v>5.3889238257744934</v>
      </c>
      <c r="Y35" s="4">
        <v>2.41</v>
      </c>
      <c r="Z35" s="4"/>
      <c r="AA35" s="4">
        <v>5</v>
      </c>
      <c r="AB35" s="4">
        <v>41.56</v>
      </c>
      <c r="AC35" s="4">
        <f t="shared" si="3"/>
        <v>3.8236762415246406</v>
      </c>
      <c r="AD35" s="4">
        <v>1.71</v>
      </c>
      <c r="AE35" s="4">
        <v>5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4" t="s">
        <v>124</v>
      </c>
      <c r="AS35" s="4"/>
      <c r="AT35" s="4"/>
      <c r="AU35" s="3" t="s">
        <v>74</v>
      </c>
      <c r="AV35" s="3" t="s">
        <v>74</v>
      </c>
      <c r="AW35" s="4"/>
      <c r="AX35" s="4">
        <v>3567.42</v>
      </c>
      <c r="AY35" s="3" t="s">
        <v>122</v>
      </c>
      <c r="AZ35" s="3" t="s">
        <v>76</v>
      </c>
      <c r="BA35" s="3" t="s">
        <v>77</v>
      </c>
      <c r="BB35" s="4">
        <v>31.03</v>
      </c>
      <c r="BC35" s="4">
        <v>121.46</v>
      </c>
      <c r="BD35" s="4">
        <v>12</v>
      </c>
      <c r="BE35" s="5"/>
    </row>
    <row r="36" spans="1:57" ht="12.75">
      <c r="A36" s="4" t="s">
        <v>107</v>
      </c>
      <c r="B36" s="4" t="s">
        <v>108</v>
      </c>
      <c r="C36" s="4" t="s">
        <v>109</v>
      </c>
      <c r="D36" s="6" t="s">
        <v>110</v>
      </c>
      <c r="E36" s="4" t="s">
        <v>111</v>
      </c>
      <c r="F36" s="4">
        <v>2009</v>
      </c>
      <c r="G36" s="2" t="s">
        <v>61</v>
      </c>
      <c r="H36" s="4" t="s">
        <v>112</v>
      </c>
      <c r="I36" s="2" t="s">
        <v>113</v>
      </c>
      <c r="J36" s="2" t="s">
        <v>114</v>
      </c>
      <c r="K36" s="2" t="s">
        <v>115</v>
      </c>
      <c r="L36" s="2">
        <v>2007</v>
      </c>
      <c r="M36" s="3" t="s">
        <v>136</v>
      </c>
      <c r="N36" s="3" t="s">
        <v>131</v>
      </c>
      <c r="O36" s="4"/>
      <c r="P36" s="3" t="s">
        <v>132</v>
      </c>
      <c r="Q36" s="3" t="s">
        <v>133</v>
      </c>
      <c r="R36" s="4"/>
      <c r="S36" s="3" t="s">
        <v>134</v>
      </c>
      <c r="T36" s="3" t="s">
        <v>135</v>
      </c>
      <c r="U36" s="3" t="s">
        <v>84</v>
      </c>
      <c r="V36" s="3" t="s">
        <v>72</v>
      </c>
      <c r="W36" s="4">
        <v>30.9</v>
      </c>
      <c r="X36" s="4">
        <f t="shared" si="2"/>
        <v>5.7019733426244636</v>
      </c>
      <c r="Y36" s="4">
        <v>2.5499999999999998</v>
      </c>
      <c r="Z36" s="4"/>
      <c r="AA36" s="4">
        <v>5</v>
      </c>
      <c r="AB36" s="4">
        <v>34.82</v>
      </c>
      <c r="AC36" s="4">
        <f t="shared" si="3"/>
        <v>3.8683976010746361</v>
      </c>
      <c r="AD36" s="4">
        <v>1.73</v>
      </c>
      <c r="AE36" s="4">
        <v>5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4" t="s">
        <v>123</v>
      </c>
      <c r="AS36" s="4"/>
      <c r="AT36" s="4"/>
      <c r="AU36" s="3" t="s">
        <v>74</v>
      </c>
      <c r="AV36" s="3" t="s">
        <v>74</v>
      </c>
      <c r="AW36" s="3" t="s">
        <v>121</v>
      </c>
      <c r="AX36" s="4">
        <v>2751.39</v>
      </c>
      <c r="AY36" s="3" t="s">
        <v>122</v>
      </c>
      <c r="AZ36" s="3" t="s">
        <v>76</v>
      </c>
      <c r="BA36" s="3" t="s">
        <v>77</v>
      </c>
      <c r="BB36" s="4">
        <v>31.23</v>
      </c>
      <c r="BC36" s="4">
        <v>121.5</v>
      </c>
      <c r="BD36" s="4">
        <v>12</v>
      </c>
      <c r="BE36" s="5"/>
    </row>
    <row r="37" spans="1:57" ht="12.75">
      <c r="A37" s="4" t="s">
        <v>107</v>
      </c>
      <c r="B37" s="4" t="s">
        <v>108</v>
      </c>
      <c r="C37" s="4" t="s">
        <v>109</v>
      </c>
      <c r="D37" s="6" t="s">
        <v>110</v>
      </c>
      <c r="E37" s="4" t="s">
        <v>111</v>
      </c>
      <c r="F37" s="4">
        <v>2009</v>
      </c>
      <c r="G37" s="2" t="s">
        <v>61</v>
      </c>
      <c r="H37" s="4" t="s">
        <v>112</v>
      </c>
      <c r="I37" s="2" t="s">
        <v>128</v>
      </c>
      <c r="J37" s="2" t="s">
        <v>114</v>
      </c>
      <c r="K37" s="2" t="s">
        <v>115</v>
      </c>
      <c r="L37" s="2">
        <v>2007</v>
      </c>
      <c r="M37" s="3" t="s">
        <v>136</v>
      </c>
      <c r="N37" s="3" t="s">
        <v>131</v>
      </c>
      <c r="O37" s="4"/>
      <c r="P37" s="3" t="s">
        <v>132</v>
      </c>
      <c r="Q37" s="3" t="s">
        <v>133</v>
      </c>
      <c r="R37" s="4"/>
      <c r="S37" s="3" t="s">
        <v>134</v>
      </c>
      <c r="T37" s="3" t="s">
        <v>135</v>
      </c>
      <c r="U37" s="3" t="s">
        <v>84</v>
      </c>
      <c r="V37" s="3" t="s">
        <v>72</v>
      </c>
      <c r="W37" s="4">
        <v>45.48</v>
      </c>
      <c r="X37" s="4">
        <f t="shared" si="2"/>
        <v>5.9479408201494408</v>
      </c>
      <c r="Y37" s="4">
        <v>2.66</v>
      </c>
      <c r="Z37" s="4"/>
      <c r="AA37" s="4">
        <v>5</v>
      </c>
      <c r="AB37" s="4">
        <v>43.78</v>
      </c>
      <c r="AC37" s="4">
        <f t="shared" si="3"/>
        <v>6.193908297674418</v>
      </c>
      <c r="AD37" s="4">
        <v>2.77</v>
      </c>
      <c r="AE37" s="4">
        <v>5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4" t="s">
        <v>123</v>
      </c>
      <c r="AS37" s="4"/>
      <c r="AT37" s="4"/>
      <c r="AU37" s="3" t="s">
        <v>74</v>
      </c>
      <c r="AV37" s="3" t="s">
        <v>74</v>
      </c>
      <c r="AW37" s="4"/>
      <c r="AX37" s="4">
        <v>3567.42</v>
      </c>
      <c r="AY37" s="3" t="s">
        <v>122</v>
      </c>
      <c r="AZ37" s="3" t="s">
        <v>76</v>
      </c>
      <c r="BA37" s="3" t="s">
        <v>77</v>
      </c>
      <c r="BB37" s="4">
        <v>31.03</v>
      </c>
      <c r="BC37" s="4">
        <v>121.46</v>
      </c>
      <c r="BD37" s="4">
        <v>12</v>
      </c>
      <c r="BE37" s="5"/>
    </row>
    <row r="38" spans="1:57" ht="12.75">
      <c r="A38" s="4" t="s">
        <v>107</v>
      </c>
      <c r="B38" s="4" t="s">
        <v>108</v>
      </c>
      <c r="C38" s="4" t="s">
        <v>109</v>
      </c>
      <c r="D38" s="6" t="s">
        <v>110</v>
      </c>
      <c r="E38" s="4" t="s">
        <v>111</v>
      </c>
      <c r="F38" s="4">
        <v>2009</v>
      </c>
      <c r="G38" s="2" t="s">
        <v>61</v>
      </c>
      <c r="H38" s="4" t="s">
        <v>112</v>
      </c>
      <c r="I38" s="2" t="s">
        <v>113</v>
      </c>
      <c r="J38" s="2" t="s">
        <v>114</v>
      </c>
      <c r="K38" s="2" t="s">
        <v>115</v>
      </c>
      <c r="L38" s="2">
        <v>2007</v>
      </c>
      <c r="M38" s="3" t="s">
        <v>136</v>
      </c>
      <c r="N38" s="3" t="s">
        <v>131</v>
      </c>
      <c r="O38" s="4"/>
      <c r="P38" s="3" t="s">
        <v>132</v>
      </c>
      <c r="Q38" s="3" t="s">
        <v>133</v>
      </c>
      <c r="R38" s="4"/>
      <c r="S38" s="3" t="s">
        <v>134</v>
      </c>
      <c r="T38" s="3" t="s">
        <v>135</v>
      </c>
      <c r="U38" s="3" t="s">
        <v>84</v>
      </c>
      <c r="V38" s="3" t="s">
        <v>72</v>
      </c>
      <c r="W38" s="4">
        <v>43.84</v>
      </c>
      <c r="X38" s="4">
        <f t="shared" si="2"/>
        <v>9.3244034661741235</v>
      </c>
      <c r="Y38" s="4">
        <v>4.17</v>
      </c>
      <c r="Z38" s="4"/>
      <c r="AA38" s="4">
        <v>5</v>
      </c>
      <c r="AB38" s="4">
        <v>52.3</v>
      </c>
      <c r="AC38" s="4">
        <f t="shared" si="3"/>
        <v>8.0945660785492386</v>
      </c>
      <c r="AD38" s="4">
        <v>3.62</v>
      </c>
      <c r="AE38" s="4">
        <v>5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4" t="s">
        <v>124</v>
      </c>
      <c r="AS38" s="4"/>
      <c r="AT38" s="4"/>
      <c r="AU38" s="3" t="s">
        <v>74</v>
      </c>
      <c r="AV38" s="3" t="s">
        <v>74</v>
      </c>
      <c r="AW38" s="3" t="s">
        <v>121</v>
      </c>
      <c r="AX38" s="4">
        <v>2751.39</v>
      </c>
      <c r="AY38" s="3" t="s">
        <v>122</v>
      </c>
      <c r="AZ38" s="3" t="s">
        <v>76</v>
      </c>
      <c r="BA38" s="3" t="s">
        <v>77</v>
      </c>
      <c r="BB38" s="4">
        <v>31.23</v>
      </c>
      <c r="BC38" s="4">
        <v>121.5</v>
      </c>
      <c r="BD38" s="4">
        <v>12</v>
      </c>
      <c r="BE38" s="5"/>
    </row>
    <row r="39" spans="1:57" ht="12.75">
      <c r="A39" s="4" t="s">
        <v>107</v>
      </c>
      <c r="B39" s="4" t="s">
        <v>108</v>
      </c>
      <c r="C39" s="4" t="s">
        <v>109</v>
      </c>
      <c r="D39" s="6" t="s">
        <v>110</v>
      </c>
      <c r="E39" s="4" t="s">
        <v>111</v>
      </c>
      <c r="F39" s="4">
        <v>2009</v>
      </c>
      <c r="G39" s="2" t="s">
        <v>61</v>
      </c>
      <c r="H39" s="4" t="s">
        <v>112</v>
      </c>
      <c r="I39" s="2" t="s">
        <v>113</v>
      </c>
      <c r="J39" s="2" t="s">
        <v>114</v>
      </c>
      <c r="K39" s="2" t="s">
        <v>115</v>
      </c>
      <c r="L39" s="2">
        <v>2007</v>
      </c>
      <c r="M39" s="3" t="s">
        <v>136</v>
      </c>
      <c r="N39" s="3" t="s">
        <v>131</v>
      </c>
      <c r="O39" s="4"/>
      <c r="P39" s="3" t="s">
        <v>132</v>
      </c>
      <c r="Q39" s="3" t="s">
        <v>133</v>
      </c>
      <c r="R39" s="4"/>
      <c r="S39" s="3" t="s">
        <v>134</v>
      </c>
      <c r="T39" s="3" t="s">
        <v>135</v>
      </c>
      <c r="U39" s="3" t="s">
        <v>84</v>
      </c>
      <c r="V39" s="3" t="s">
        <v>72</v>
      </c>
      <c r="W39" s="4">
        <v>42.56</v>
      </c>
      <c r="X39" s="4">
        <f t="shared" si="2"/>
        <v>11.336864645923935</v>
      </c>
      <c r="Y39" s="4">
        <v>5.07</v>
      </c>
      <c r="Z39" s="4"/>
      <c r="AA39" s="4">
        <v>5</v>
      </c>
      <c r="AB39" s="4">
        <v>42.68</v>
      </c>
      <c r="AC39" s="4">
        <f t="shared" si="3"/>
        <v>14.087228258248675</v>
      </c>
      <c r="AD39" s="4">
        <v>6.3</v>
      </c>
      <c r="AE39" s="4">
        <v>5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 t="s">
        <v>120</v>
      </c>
      <c r="AS39" s="4"/>
      <c r="AT39" s="4"/>
      <c r="AU39" s="3" t="s">
        <v>74</v>
      </c>
      <c r="AV39" s="3" t="s">
        <v>74</v>
      </c>
      <c r="AW39" s="3" t="s">
        <v>121</v>
      </c>
      <c r="AX39" s="4">
        <v>2751.39</v>
      </c>
      <c r="AY39" s="3" t="s">
        <v>122</v>
      </c>
      <c r="AZ39" s="3" t="s">
        <v>76</v>
      </c>
      <c r="BA39" s="3" t="s">
        <v>77</v>
      </c>
      <c r="BB39" s="4">
        <v>31.23</v>
      </c>
      <c r="BC39" s="4">
        <v>121.5</v>
      </c>
      <c r="BD39" s="4">
        <v>12</v>
      </c>
      <c r="BE39" s="5"/>
    </row>
    <row r="40" spans="1:57" ht="12.75">
      <c r="A40" s="3" t="s">
        <v>57</v>
      </c>
      <c r="B40" s="3" t="s">
        <v>57</v>
      </c>
      <c r="C40" s="3" t="s">
        <v>137</v>
      </c>
      <c r="D40" s="3" t="s">
        <v>138</v>
      </c>
      <c r="E40" s="3" t="s">
        <v>111</v>
      </c>
      <c r="F40" s="3">
        <v>2007</v>
      </c>
      <c r="G40" s="2" t="s">
        <v>61</v>
      </c>
      <c r="H40" s="3" t="s">
        <v>112</v>
      </c>
      <c r="I40" s="3" t="s">
        <v>113</v>
      </c>
      <c r="J40" s="3" t="s">
        <v>64</v>
      </c>
      <c r="K40" s="3" t="s">
        <v>139</v>
      </c>
      <c r="L40" s="3">
        <v>2004</v>
      </c>
      <c r="M40" s="3" t="s">
        <v>140</v>
      </c>
      <c r="N40" s="2" t="s">
        <v>141</v>
      </c>
      <c r="O40" s="3"/>
      <c r="P40" s="3" t="s">
        <v>118</v>
      </c>
      <c r="Q40" s="3" t="s">
        <v>142</v>
      </c>
      <c r="R40" s="7"/>
      <c r="S40" s="3" t="s">
        <v>69</v>
      </c>
      <c r="T40" s="3" t="s">
        <v>70</v>
      </c>
      <c r="U40" s="3" t="s">
        <v>71</v>
      </c>
      <c r="V40" s="3" t="s">
        <v>72</v>
      </c>
      <c r="W40" s="3">
        <v>334.2</v>
      </c>
      <c r="X40" s="4">
        <f t="shared" si="2"/>
        <v>64.400000000000006</v>
      </c>
      <c r="Y40" s="3">
        <v>32.200000000000003</v>
      </c>
      <c r="Z40" s="7"/>
      <c r="AA40" s="3">
        <v>4</v>
      </c>
      <c r="AB40" s="3">
        <v>112.8</v>
      </c>
      <c r="AC40" s="4">
        <f t="shared" si="3"/>
        <v>36.200000000000003</v>
      </c>
      <c r="AD40" s="3">
        <v>18.100000000000001</v>
      </c>
      <c r="AE40" s="3">
        <v>4</v>
      </c>
      <c r="AF40" s="3">
        <v>185.2</v>
      </c>
      <c r="AG40" s="5">
        <f t="shared" ref="AG40:AG51" si="4">ABS(AH40)*(SQRT(AI40))</f>
        <v>36.200000000000003</v>
      </c>
      <c r="AH40" s="3">
        <v>18.100000000000001</v>
      </c>
      <c r="AI40" s="3">
        <v>4</v>
      </c>
      <c r="AJ40" s="4"/>
      <c r="AK40" s="4"/>
      <c r="AL40" s="7"/>
      <c r="AM40" s="4"/>
      <c r="AN40" s="7"/>
      <c r="AO40" s="7"/>
      <c r="AP40" s="7"/>
      <c r="AQ40" s="7"/>
      <c r="AR40" s="4"/>
      <c r="AS40" s="4"/>
      <c r="AT40" s="4"/>
      <c r="AU40" s="3" t="s">
        <v>73</v>
      </c>
      <c r="AV40" s="3" t="s">
        <v>74</v>
      </c>
      <c r="AW40" s="3" t="s">
        <v>121</v>
      </c>
      <c r="AX40" s="4"/>
      <c r="AY40" s="3" t="s">
        <v>122</v>
      </c>
      <c r="AZ40" s="3" t="s">
        <v>76</v>
      </c>
      <c r="BA40" s="3" t="s">
        <v>77</v>
      </c>
      <c r="BB40" s="3">
        <v>31.485299999999999</v>
      </c>
      <c r="BC40" s="3">
        <v>121.9755</v>
      </c>
      <c r="BD40" s="3">
        <v>9</v>
      </c>
      <c r="BE40" s="3" t="s">
        <v>143</v>
      </c>
    </row>
    <row r="41" spans="1:57" ht="12.75">
      <c r="A41" s="3" t="s">
        <v>57</v>
      </c>
      <c r="B41" s="3" t="s">
        <v>57</v>
      </c>
      <c r="C41" s="3" t="s">
        <v>137</v>
      </c>
      <c r="D41" s="3" t="s">
        <v>138</v>
      </c>
      <c r="E41" s="3" t="s">
        <v>111</v>
      </c>
      <c r="F41" s="3">
        <v>2007</v>
      </c>
      <c r="G41" s="2" t="s">
        <v>61</v>
      </c>
      <c r="H41" s="3" t="s">
        <v>112</v>
      </c>
      <c r="I41" s="3" t="s">
        <v>125</v>
      </c>
      <c r="J41" s="3" t="s">
        <v>96</v>
      </c>
      <c r="K41" s="3" t="s">
        <v>144</v>
      </c>
      <c r="L41" s="3">
        <v>2004</v>
      </c>
      <c r="M41" s="3" t="s">
        <v>140</v>
      </c>
      <c r="N41" s="2" t="s">
        <v>141</v>
      </c>
      <c r="O41" s="3"/>
      <c r="P41" s="3" t="s">
        <v>118</v>
      </c>
      <c r="Q41" s="3" t="s">
        <v>142</v>
      </c>
      <c r="R41" s="7"/>
      <c r="S41" s="3" t="s">
        <v>69</v>
      </c>
      <c r="T41" s="3" t="s">
        <v>70</v>
      </c>
      <c r="U41" s="3" t="s">
        <v>71</v>
      </c>
      <c r="V41" s="3" t="s">
        <v>72</v>
      </c>
      <c r="W41" s="3">
        <v>104.7</v>
      </c>
      <c r="X41" s="4">
        <f t="shared" si="2"/>
        <v>48.4</v>
      </c>
      <c r="Y41" s="3">
        <v>24.2</v>
      </c>
      <c r="Z41" s="7"/>
      <c r="AA41" s="3">
        <v>4</v>
      </c>
      <c r="AB41" s="3">
        <v>151</v>
      </c>
      <c r="AC41" s="4">
        <f t="shared" si="3"/>
        <v>36.200000000000003</v>
      </c>
      <c r="AD41" s="3">
        <v>18.100000000000001</v>
      </c>
      <c r="AE41" s="3">
        <v>4</v>
      </c>
      <c r="AF41" s="3">
        <v>136.9</v>
      </c>
      <c r="AG41" s="5">
        <f t="shared" si="4"/>
        <v>44.2</v>
      </c>
      <c r="AH41" s="3">
        <v>22.1</v>
      </c>
      <c r="AI41" s="3">
        <v>4</v>
      </c>
      <c r="AJ41" s="4"/>
      <c r="AK41" s="4"/>
      <c r="AL41" s="7"/>
      <c r="AM41" s="4"/>
      <c r="AN41" s="7"/>
      <c r="AO41" s="7"/>
      <c r="AP41" s="7"/>
      <c r="AQ41" s="7"/>
      <c r="AR41" s="4"/>
      <c r="AS41" s="4"/>
      <c r="AT41" s="4"/>
      <c r="AU41" s="3" t="s">
        <v>73</v>
      </c>
      <c r="AV41" s="3" t="s">
        <v>74</v>
      </c>
      <c r="AW41" s="2" t="s">
        <v>127</v>
      </c>
      <c r="AX41" s="4"/>
      <c r="AY41" s="3" t="s">
        <v>122</v>
      </c>
      <c r="AZ41" s="3" t="s">
        <v>76</v>
      </c>
      <c r="BA41" s="3" t="s">
        <v>77</v>
      </c>
      <c r="BB41" s="3">
        <v>30.9084</v>
      </c>
      <c r="BC41" s="3">
        <v>121.99160000000001</v>
      </c>
      <c r="BD41" s="3">
        <v>7</v>
      </c>
      <c r="BE41" s="3" t="s">
        <v>143</v>
      </c>
    </row>
    <row r="42" spans="1:57" ht="12.75">
      <c r="A42" s="3" t="s">
        <v>57</v>
      </c>
      <c r="B42" s="3" t="s">
        <v>57</v>
      </c>
      <c r="C42" s="3" t="s">
        <v>137</v>
      </c>
      <c r="D42" s="3" t="s">
        <v>138</v>
      </c>
      <c r="E42" s="3" t="s">
        <v>111</v>
      </c>
      <c r="F42" s="3">
        <v>2007</v>
      </c>
      <c r="G42" s="2" t="s">
        <v>61</v>
      </c>
      <c r="H42" s="3" t="s">
        <v>112</v>
      </c>
      <c r="I42" s="3" t="s">
        <v>113</v>
      </c>
      <c r="J42" s="3" t="s">
        <v>96</v>
      </c>
      <c r="K42" s="3" t="s">
        <v>144</v>
      </c>
      <c r="L42" s="3">
        <v>2004</v>
      </c>
      <c r="M42" s="3" t="s">
        <v>140</v>
      </c>
      <c r="N42" s="2" t="s">
        <v>141</v>
      </c>
      <c r="O42" s="3"/>
      <c r="P42" s="3" t="s">
        <v>118</v>
      </c>
      <c r="Q42" s="3" t="s">
        <v>142</v>
      </c>
      <c r="R42" s="7"/>
      <c r="S42" s="3" t="s">
        <v>69</v>
      </c>
      <c r="T42" s="3" t="s">
        <v>70</v>
      </c>
      <c r="U42" s="3" t="s">
        <v>71</v>
      </c>
      <c r="V42" s="3" t="s">
        <v>72</v>
      </c>
      <c r="W42" s="3">
        <v>314.10000000000002</v>
      </c>
      <c r="X42" s="4">
        <f t="shared" si="2"/>
        <v>141</v>
      </c>
      <c r="Y42" s="3">
        <v>70.5</v>
      </c>
      <c r="Z42" s="7"/>
      <c r="AA42" s="3">
        <v>4</v>
      </c>
      <c r="AB42" s="3">
        <v>108.7</v>
      </c>
      <c r="AC42" s="4">
        <f t="shared" si="3"/>
        <v>40.200000000000003</v>
      </c>
      <c r="AD42" s="3">
        <v>20.100000000000001</v>
      </c>
      <c r="AE42" s="3">
        <v>4</v>
      </c>
      <c r="AF42" s="3">
        <v>110.7</v>
      </c>
      <c r="AG42" s="5">
        <f t="shared" si="4"/>
        <v>36.200000000000003</v>
      </c>
      <c r="AH42" s="3">
        <v>18.100000000000001</v>
      </c>
      <c r="AI42" s="3">
        <v>4</v>
      </c>
      <c r="AJ42" s="4"/>
      <c r="AK42" s="4"/>
      <c r="AL42" s="7"/>
      <c r="AM42" s="4"/>
      <c r="AN42" s="7"/>
      <c r="AO42" s="7"/>
      <c r="AP42" s="7"/>
      <c r="AQ42" s="7"/>
      <c r="AR42" s="4"/>
      <c r="AS42" s="4"/>
      <c r="AT42" s="4"/>
      <c r="AU42" s="3" t="s">
        <v>73</v>
      </c>
      <c r="AV42" s="3" t="s">
        <v>74</v>
      </c>
      <c r="AW42" s="3" t="s">
        <v>121</v>
      </c>
      <c r="AX42" s="4"/>
      <c r="AY42" s="3" t="s">
        <v>122</v>
      </c>
      <c r="AZ42" s="3" t="s">
        <v>76</v>
      </c>
      <c r="BA42" s="3" t="s">
        <v>77</v>
      </c>
      <c r="BB42" s="3">
        <v>31.485299999999999</v>
      </c>
      <c r="BC42" s="3">
        <v>121.9755</v>
      </c>
      <c r="BD42" s="3">
        <v>9</v>
      </c>
      <c r="BE42" s="3" t="s">
        <v>143</v>
      </c>
    </row>
    <row r="43" spans="1:57" ht="12.75">
      <c r="A43" s="3" t="s">
        <v>57</v>
      </c>
      <c r="B43" s="3" t="s">
        <v>57</v>
      </c>
      <c r="C43" s="3" t="s">
        <v>137</v>
      </c>
      <c r="D43" s="3" t="s">
        <v>138</v>
      </c>
      <c r="E43" s="3" t="s">
        <v>111</v>
      </c>
      <c r="F43" s="3">
        <v>2007</v>
      </c>
      <c r="G43" s="2" t="s">
        <v>61</v>
      </c>
      <c r="H43" s="3" t="s">
        <v>112</v>
      </c>
      <c r="I43" s="3" t="s">
        <v>125</v>
      </c>
      <c r="J43" s="3" t="s">
        <v>64</v>
      </c>
      <c r="K43" s="3" t="s">
        <v>139</v>
      </c>
      <c r="L43" s="3">
        <v>2004</v>
      </c>
      <c r="M43" s="3" t="s">
        <v>140</v>
      </c>
      <c r="N43" s="2" t="s">
        <v>141</v>
      </c>
      <c r="O43" s="3"/>
      <c r="P43" s="3" t="s">
        <v>118</v>
      </c>
      <c r="Q43" s="3" t="s">
        <v>142</v>
      </c>
      <c r="R43" s="7"/>
      <c r="S43" s="3" t="s">
        <v>69</v>
      </c>
      <c r="T43" s="3" t="s">
        <v>70</v>
      </c>
      <c r="U43" s="3" t="s">
        <v>71</v>
      </c>
      <c r="V43" s="3" t="s">
        <v>72</v>
      </c>
      <c r="W43" s="3">
        <v>161.1</v>
      </c>
      <c r="X43" s="4">
        <f t="shared" si="2"/>
        <v>20.2</v>
      </c>
      <c r="Y43" s="3">
        <v>10.1</v>
      </c>
      <c r="Z43" s="7"/>
      <c r="AA43" s="3">
        <v>4</v>
      </c>
      <c r="AB43" s="3">
        <v>334.2</v>
      </c>
      <c r="AC43" s="4">
        <f t="shared" si="3"/>
        <v>88.6</v>
      </c>
      <c r="AD43" s="3">
        <v>44.3</v>
      </c>
      <c r="AE43" s="3">
        <v>4</v>
      </c>
      <c r="AF43" s="3">
        <v>177.2</v>
      </c>
      <c r="AG43" s="5">
        <f t="shared" si="4"/>
        <v>76.599999999999994</v>
      </c>
      <c r="AH43" s="3">
        <v>38.299999999999997</v>
      </c>
      <c r="AI43" s="3">
        <v>4</v>
      </c>
      <c r="AJ43" s="4"/>
      <c r="AK43" s="4"/>
      <c r="AL43" s="7"/>
      <c r="AM43" s="4"/>
      <c r="AN43" s="7"/>
      <c r="AO43" s="7"/>
      <c r="AP43" s="7"/>
      <c r="AQ43" s="7"/>
      <c r="AR43" s="4"/>
      <c r="AS43" s="4"/>
      <c r="AT43" s="4"/>
      <c r="AU43" s="3" t="s">
        <v>73</v>
      </c>
      <c r="AV43" s="3" t="s">
        <v>74</v>
      </c>
      <c r="AW43" s="2" t="s">
        <v>127</v>
      </c>
      <c r="AX43" s="4"/>
      <c r="AY43" s="3" t="s">
        <v>122</v>
      </c>
      <c r="AZ43" s="3" t="s">
        <v>76</v>
      </c>
      <c r="BA43" s="3" t="s">
        <v>77</v>
      </c>
      <c r="BB43" s="3">
        <v>31.196300000000001</v>
      </c>
      <c r="BC43" s="3">
        <v>121.9798</v>
      </c>
      <c r="BD43" s="3">
        <v>7</v>
      </c>
      <c r="BE43" s="3" t="s">
        <v>143</v>
      </c>
    </row>
    <row r="44" spans="1:57" ht="12.75">
      <c r="A44" s="3" t="s">
        <v>57</v>
      </c>
      <c r="B44" s="3" t="s">
        <v>57</v>
      </c>
      <c r="C44" s="3" t="s">
        <v>137</v>
      </c>
      <c r="D44" s="3" t="s">
        <v>138</v>
      </c>
      <c r="E44" s="3" t="s">
        <v>111</v>
      </c>
      <c r="F44" s="3">
        <v>2007</v>
      </c>
      <c r="G44" s="2" t="s">
        <v>61</v>
      </c>
      <c r="H44" s="3" t="s">
        <v>112</v>
      </c>
      <c r="I44" s="3" t="s">
        <v>145</v>
      </c>
      <c r="J44" s="3" t="s">
        <v>96</v>
      </c>
      <c r="K44" s="3" t="s">
        <v>144</v>
      </c>
      <c r="L44" s="3">
        <v>2004</v>
      </c>
      <c r="M44" s="3" t="s">
        <v>140</v>
      </c>
      <c r="N44" s="2" t="s">
        <v>141</v>
      </c>
      <c r="O44" s="3"/>
      <c r="P44" s="3" t="s">
        <v>118</v>
      </c>
      <c r="Q44" s="3" t="s">
        <v>142</v>
      </c>
      <c r="R44" s="7"/>
      <c r="S44" s="3" t="s">
        <v>69</v>
      </c>
      <c r="T44" s="3" t="s">
        <v>70</v>
      </c>
      <c r="U44" s="3" t="s">
        <v>71</v>
      </c>
      <c r="V44" s="3" t="s">
        <v>72</v>
      </c>
      <c r="W44" s="3">
        <v>374.5</v>
      </c>
      <c r="X44" s="4">
        <f t="shared" si="2"/>
        <v>197.4</v>
      </c>
      <c r="Y44" s="3">
        <v>98.7</v>
      </c>
      <c r="Z44" s="7"/>
      <c r="AA44" s="3">
        <v>4</v>
      </c>
      <c r="AB44" s="3">
        <v>891.9</v>
      </c>
      <c r="AC44" s="4">
        <f t="shared" si="3"/>
        <v>116.8</v>
      </c>
      <c r="AD44" s="3">
        <v>58.4</v>
      </c>
      <c r="AE44" s="3">
        <v>4</v>
      </c>
      <c r="AF44" s="3">
        <v>378.5</v>
      </c>
      <c r="AG44" s="5">
        <f t="shared" si="4"/>
        <v>137</v>
      </c>
      <c r="AH44" s="3">
        <v>68.5</v>
      </c>
      <c r="AI44" s="3">
        <v>4</v>
      </c>
      <c r="AJ44" s="4"/>
      <c r="AK44" s="4"/>
      <c r="AL44" s="7"/>
      <c r="AM44" s="4"/>
      <c r="AN44" s="7"/>
      <c r="AO44" s="7"/>
      <c r="AP44" s="7"/>
      <c r="AQ44" s="7"/>
      <c r="AR44" s="4"/>
      <c r="AS44" s="4"/>
      <c r="AT44" s="4"/>
      <c r="AU44" s="3" t="s">
        <v>73</v>
      </c>
      <c r="AV44" s="3" t="s">
        <v>74</v>
      </c>
      <c r="AW44" s="4"/>
      <c r="AX44" s="4"/>
      <c r="AY44" s="3" t="s">
        <v>122</v>
      </c>
      <c r="AZ44" s="3" t="s">
        <v>76</v>
      </c>
      <c r="BA44" s="3" t="s">
        <v>77</v>
      </c>
      <c r="BB44" s="3">
        <v>31.485299999999999</v>
      </c>
      <c r="BC44" s="3">
        <v>121.9755</v>
      </c>
      <c r="BD44" s="3">
        <v>16</v>
      </c>
      <c r="BE44" s="3" t="s">
        <v>143</v>
      </c>
    </row>
    <row r="45" spans="1:57" ht="12.75">
      <c r="A45" s="3" t="s">
        <v>57</v>
      </c>
      <c r="B45" s="3" t="s">
        <v>57</v>
      </c>
      <c r="C45" s="3" t="s">
        <v>137</v>
      </c>
      <c r="D45" s="3" t="s">
        <v>138</v>
      </c>
      <c r="E45" s="3" t="s">
        <v>111</v>
      </c>
      <c r="F45" s="3">
        <v>2007</v>
      </c>
      <c r="G45" s="2" t="s">
        <v>61</v>
      </c>
      <c r="H45" s="3" t="s">
        <v>112</v>
      </c>
      <c r="I45" s="3" t="s">
        <v>145</v>
      </c>
      <c r="J45" s="3" t="s">
        <v>64</v>
      </c>
      <c r="K45" s="3" t="s">
        <v>139</v>
      </c>
      <c r="L45" s="3">
        <v>2004</v>
      </c>
      <c r="M45" s="3" t="s">
        <v>140</v>
      </c>
      <c r="N45" s="2" t="s">
        <v>141</v>
      </c>
      <c r="O45" s="3"/>
      <c r="P45" s="3" t="s">
        <v>118</v>
      </c>
      <c r="Q45" s="3" t="s">
        <v>142</v>
      </c>
      <c r="R45" s="7"/>
      <c r="S45" s="3" t="s">
        <v>69</v>
      </c>
      <c r="T45" s="3" t="s">
        <v>70</v>
      </c>
      <c r="U45" s="3" t="s">
        <v>71</v>
      </c>
      <c r="V45" s="3" t="s">
        <v>72</v>
      </c>
      <c r="W45" s="3">
        <v>672.5</v>
      </c>
      <c r="X45" s="4">
        <f t="shared" si="2"/>
        <v>229.6</v>
      </c>
      <c r="Y45" s="3">
        <v>114.8</v>
      </c>
      <c r="Z45" s="7"/>
      <c r="AA45" s="3">
        <v>4</v>
      </c>
      <c r="AB45" s="3">
        <v>996.6</v>
      </c>
      <c r="AC45" s="4">
        <f t="shared" si="3"/>
        <v>165.2</v>
      </c>
      <c r="AD45" s="3">
        <v>82.6</v>
      </c>
      <c r="AE45" s="3">
        <v>4</v>
      </c>
      <c r="AF45" s="3">
        <v>326.2</v>
      </c>
      <c r="AG45" s="5">
        <f t="shared" si="4"/>
        <v>128.80000000000001</v>
      </c>
      <c r="AH45" s="3">
        <v>64.400000000000006</v>
      </c>
      <c r="AI45" s="3">
        <v>4</v>
      </c>
      <c r="AJ45" s="4"/>
      <c r="AK45" s="4"/>
      <c r="AL45" s="7"/>
      <c r="AM45" s="4"/>
      <c r="AN45" s="7"/>
      <c r="AO45" s="7"/>
      <c r="AP45" s="7"/>
      <c r="AQ45" s="7"/>
      <c r="AR45" s="4"/>
      <c r="AS45" s="4"/>
      <c r="AT45" s="4"/>
      <c r="AU45" s="3" t="s">
        <v>73</v>
      </c>
      <c r="AV45" s="3" t="s">
        <v>74</v>
      </c>
      <c r="AW45" s="4"/>
      <c r="AX45" s="4"/>
      <c r="AY45" s="3" t="s">
        <v>122</v>
      </c>
      <c r="AZ45" s="3" t="s">
        <v>76</v>
      </c>
      <c r="BA45" s="3" t="s">
        <v>77</v>
      </c>
      <c r="BB45" s="3">
        <v>30.9084</v>
      </c>
      <c r="BC45" s="3">
        <v>121.99160000000001</v>
      </c>
      <c r="BD45" s="3">
        <v>16</v>
      </c>
      <c r="BE45" s="3" t="s">
        <v>143</v>
      </c>
    </row>
    <row r="46" spans="1:57" ht="12.75">
      <c r="A46" s="3" t="s">
        <v>57</v>
      </c>
      <c r="B46" s="3" t="s">
        <v>57</v>
      </c>
      <c r="C46" s="3" t="s">
        <v>137</v>
      </c>
      <c r="D46" s="3" t="s">
        <v>138</v>
      </c>
      <c r="E46" s="3" t="s">
        <v>111</v>
      </c>
      <c r="F46" s="3">
        <v>2007</v>
      </c>
      <c r="G46" s="2" t="s">
        <v>61</v>
      </c>
      <c r="H46" s="3" t="s">
        <v>112</v>
      </c>
      <c r="I46" s="3" t="s">
        <v>113</v>
      </c>
      <c r="J46" s="3" t="s">
        <v>64</v>
      </c>
      <c r="K46" s="3" t="s">
        <v>139</v>
      </c>
      <c r="L46" s="3">
        <v>2004</v>
      </c>
      <c r="M46" s="3" t="s">
        <v>146</v>
      </c>
      <c r="N46" s="3" t="s">
        <v>147</v>
      </c>
      <c r="O46" s="3"/>
      <c r="P46" s="3" t="s">
        <v>146</v>
      </c>
      <c r="Q46" s="3" t="s">
        <v>148</v>
      </c>
      <c r="R46" s="3" t="s">
        <v>148</v>
      </c>
      <c r="S46" s="3" t="s">
        <v>69</v>
      </c>
      <c r="T46" s="3" t="s">
        <v>70</v>
      </c>
      <c r="U46" s="3" t="s">
        <v>71</v>
      </c>
      <c r="V46" s="3" t="s">
        <v>72</v>
      </c>
      <c r="W46" s="3">
        <v>3.7</v>
      </c>
      <c r="X46" s="4">
        <f t="shared" si="2"/>
        <v>0.2</v>
      </c>
      <c r="Y46" s="3">
        <v>0.1</v>
      </c>
      <c r="Z46" s="7"/>
      <c r="AA46" s="3">
        <v>4</v>
      </c>
      <c r="AB46" s="3">
        <v>3.5</v>
      </c>
      <c r="AC46" s="4">
        <f t="shared" si="3"/>
        <v>0.2</v>
      </c>
      <c r="AD46" s="3">
        <v>0.1</v>
      </c>
      <c r="AE46" s="3">
        <v>4</v>
      </c>
      <c r="AF46" s="3">
        <v>3.6</v>
      </c>
      <c r="AG46" s="5">
        <f t="shared" si="4"/>
        <v>0.2</v>
      </c>
      <c r="AH46" s="3">
        <v>0.1</v>
      </c>
      <c r="AI46" s="3">
        <v>4</v>
      </c>
      <c r="AJ46" s="4"/>
      <c r="AK46" s="4"/>
      <c r="AL46" s="7"/>
      <c r="AM46" s="4"/>
      <c r="AN46" s="7"/>
      <c r="AO46" s="7"/>
      <c r="AP46" s="7"/>
      <c r="AQ46" s="7"/>
      <c r="AR46" s="4"/>
      <c r="AS46" s="4"/>
      <c r="AT46" s="4"/>
      <c r="AU46" s="3" t="s">
        <v>73</v>
      </c>
      <c r="AV46" s="3" t="s">
        <v>74</v>
      </c>
      <c r="AW46" s="3" t="s">
        <v>121</v>
      </c>
      <c r="AX46" s="4"/>
      <c r="AY46" s="3" t="s">
        <v>122</v>
      </c>
      <c r="AZ46" s="3" t="s">
        <v>76</v>
      </c>
      <c r="BA46" s="3" t="s">
        <v>77</v>
      </c>
      <c r="BB46" s="3">
        <v>31.485299999999999</v>
      </c>
      <c r="BC46" s="3">
        <v>121.9755</v>
      </c>
      <c r="BD46" s="3">
        <v>9</v>
      </c>
      <c r="BE46" s="3" t="s">
        <v>143</v>
      </c>
    </row>
    <row r="47" spans="1:57" ht="12.75">
      <c r="A47" s="3" t="s">
        <v>57</v>
      </c>
      <c r="B47" s="3" t="s">
        <v>57</v>
      </c>
      <c r="C47" s="3" t="s">
        <v>137</v>
      </c>
      <c r="D47" s="3" t="s">
        <v>138</v>
      </c>
      <c r="E47" s="3" t="s">
        <v>111</v>
      </c>
      <c r="F47" s="3">
        <v>2007</v>
      </c>
      <c r="G47" s="2" t="s">
        <v>61</v>
      </c>
      <c r="H47" s="3" t="s">
        <v>112</v>
      </c>
      <c r="I47" s="3" t="s">
        <v>145</v>
      </c>
      <c r="J47" s="3" t="s">
        <v>96</v>
      </c>
      <c r="K47" s="3" t="s">
        <v>144</v>
      </c>
      <c r="L47" s="3">
        <v>2004</v>
      </c>
      <c r="M47" s="3" t="s">
        <v>146</v>
      </c>
      <c r="N47" s="3" t="s">
        <v>147</v>
      </c>
      <c r="O47" s="3"/>
      <c r="P47" s="3" t="s">
        <v>146</v>
      </c>
      <c r="Q47" s="3" t="s">
        <v>148</v>
      </c>
      <c r="R47" s="3" t="s">
        <v>148</v>
      </c>
      <c r="S47" s="3" t="s">
        <v>69</v>
      </c>
      <c r="T47" s="3" t="s">
        <v>70</v>
      </c>
      <c r="U47" s="3" t="s">
        <v>71</v>
      </c>
      <c r="V47" s="3" t="s">
        <v>72</v>
      </c>
      <c r="W47" s="3">
        <v>3.3</v>
      </c>
      <c r="X47" s="4">
        <f t="shared" si="2"/>
        <v>0.4</v>
      </c>
      <c r="Y47" s="3">
        <v>0.2</v>
      </c>
      <c r="Z47" s="7"/>
      <c r="AA47" s="3">
        <v>4</v>
      </c>
      <c r="AB47" s="3">
        <v>2.7</v>
      </c>
      <c r="AC47" s="4">
        <f t="shared" si="3"/>
        <v>0.2</v>
      </c>
      <c r="AD47" s="3">
        <v>0.1</v>
      </c>
      <c r="AE47" s="3">
        <v>4</v>
      </c>
      <c r="AF47" s="3">
        <v>3.2</v>
      </c>
      <c r="AG47" s="5">
        <f t="shared" si="4"/>
        <v>0.2</v>
      </c>
      <c r="AH47" s="3">
        <v>0.1</v>
      </c>
      <c r="AI47" s="3">
        <v>4</v>
      </c>
      <c r="AJ47" s="4"/>
      <c r="AK47" s="4"/>
      <c r="AL47" s="7"/>
      <c r="AM47" s="4"/>
      <c r="AN47" s="7"/>
      <c r="AO47" s="7"/>
      <c r="AP47" s="7"/>
      <c r="AQ47" s="7"/>
      <c r="AR47" s="4"/>
      <c r="AS47" s="4"/>
      <c r="AT47" s="4"/>
      <c r="AU47" s="3" t="s">
        <v>73</v>
      </c>
      <c r="AV47" s="3" t="s">
        <v>74</v>
      </c>
      <c r="AW47" s="4"/>
      <c r="AX47" s="4"/>
      <c r="AY47" s="3" t="s">
        <v>122</v>
      </c>
      <c r="AZ47" s="3" t="s">
        <v>76</v>
      </c>
      <c r="BA47" s="3" t="s">
        <v>77</v>
      </c>
      <c r="BB47" s="3">
        <v>31.485299999999999</v>
      </c>
      <c r="BC47" s="3">
        <v>121.9755</v>
      </c>
      <c r="BD47" s="3">
        <v>16</v>
      </c>
      <c r="BE47" s="3" t="s">
        <v>143</v>
      </c>
    </row>
    <row r="48" spans="1:57" ht="12.75">
      <c r="A48" s="3" t="s">
        <v>57</v>
      </c>
      <c r="B48" s="3" t="s">
        <v>57</v>
      </c>
      <c r="C48" s="3" t="s">
        <v>137</v>
      </c>
      <c r="D48" s="3" t="s">
        <v>138</v>
      </c>
      <c r="E48" s="3" t="s">
        <v>111</v>
      </c>
      <c r="F48" s="3">
        <v>2007</v>
      </c>
      <c r="G48" s="2" t="s">
        <v>61</v>
      </c>
      <c r="H48" s="3" t="s">
        <v>112</v>
      </c>
      <c r="I48" s="3" t="s">
        <v>125</v>
      </c>
      <c r="J48" s="3" t="s">
        <v>64</v>
      </c>
      <c r="K48" s="3" t="s">
        <v>139</v>
      </c>
      <c r="L48" s="3">
        <v>2004</v>
      </c>
      <c r="M48" s="3" t="s">
        <v>146</v>
      </c>
      <c r="N48" s="3" t="s">
        <v>147</v>
      </c>
      <c r="O48" s="3"/>
      <c r="P48" s="3" t="s">
        <v>146</v>
      </c>
      <c r="Q48" s="3" t="s">
        <v>148</v>
      </c>
      <c r="R48" s="3" t="s">
        <v>148</v>
      </c>
      <c r="S48" s="3" t="s">
        <v>69</v>
      </c>
      <c r="T48" s="3" t="s">
        <v>70</v>
      </c>
      <c r="U48" s="3" t="s">
        <v>71</v>
      </c>
      <c r="V48" s="3" t="s">
        <v>72</v>
      </c>
      <c r="W48" s="3">
        <v>3.3</v>
      </c>
      <c r="X48" s="4">
        <f t="shared" si="2"/>
        <v>0.6</v>
      </c>
      <c r="Y48" s="3">
        <v>0.3</v>
      </c>
      <c r="Z48" s="7"/>
      <c r="AA48" s="3">
        <v>4</v>
      </c>
      <c r="AB48" s="3">
        <v>3.9</v>
      </c>
      <c r="AC48" s="4">
        <f t="shared" si="3"/>
        <v>0.2</v>
      </c>
      <c r="AD48" s="3">
        <v>0.1</v>
      </c>
      <c r="AE48" s="3">
        <v>4</v>
      </c>
      <c r="AF48" s="3">
        <v>3.4</v>
      </c>
      <c r="AG48" s="5">
        <f t="shared" si="4"/>
        <v>0.4</v>
      </c>
      <c r="AH48" s="3">
        <v>0.2</v>
      </c>
      <c r="AI48" s="3">
        <v>4</v>
      </c>
      <c r="AJ48" s="4"/>
      <c r="AK48" s="4"/>
      <c r="AL48" s="7"/>
      <c r="AM48" s="4"/>
      <c r="AN48" s="7"/>
      <c r="AO48" s="7"/>
      <c r="AP48" s="7"/>
      <c r="AQ48" s="7"/>
      <c r="AR48" s="4"/>
      <c r="AS48" s="4"/>
      <c r="AT48" s="4"/>
      <c r="AU48" s="3" t="s">
        <v>73</v>
      </c>
      <c r="AV48" s="3" t="s">
        <v>74</v>
      </c>
      <c r="AW48" s="2" t="s">
        <v>127</v>
      </c>
      <c r="AX48" s="4"/>
      <c r="AY48" s="3" t="s">
        <v>122</v>
      </c>
      <c r="AZ48" s="3" t="s">
        <v>76</v>
      </c>
      <c r="BA48" s="3" t="s">
        <v>77</v>
      </c>
      <c r="BB48" s="3">
        <v>31.196300000000001</v>
      </c>
      <c r="BC48" s="3">
        <v>121.9798</v>
      </c>
      <c r="BD48" s="3">
        <v>7</v>
      </c>
      <c r="BE48" s="3" t="s">
        <v>143</v>
      </c>
    </row>
    <row r="49" spans="1:57" ht="12.75">
      <c r="A49" s="3" t="s">
        <v>57</v>
      </c>
      <c r="B49" s="3" t="s">
        <v>57</v>
      </c>
      <c r="C49" s="3" t="s">
        <v>137</v>
      </c>
      <c r="D49" s="3" t="s">
        <v>138</v>
      </c>
      <c r="E49" s="3" t="s">
        <v>111</v>
      </c>
      <c r="F49" s="3">
        <v>2007</v>
      </c>
      <c r="G49" s="2" t="s">
        <v>61</v>
      </c>
      <c r="H49" s="3" t="s">
        <v>112</v>
      </c>
      <c r="I49" s="3" t="s">
        <v>113</v>
      </c>
      <c r="J49" s="3" t="s">
        <v>96</v>
      </c>
      <c r="K49" s="3" t="s">
        <v>144</v>
      </c>
      <c r="L49" s="3">
        <v>2004</v>
      </c>
      <c r="M49" s="3" t="s">
        <v>146</v>
      </c>
      <c r="N49" s="3" t="s">
        <v>147</v>
      </c>
      <c r="O49" s="3"/>
      <c r="P49" s="3" t="s">
        <v>146</v>
      </c>
      <c r="Q49" s="3" t="s">
        <v>148</v>
      </c>
      <c r="R49" s="3" t="s">
        <v>148</v>
      </c>
      <c r="S49" s="3" t="s">
        <v>69</v>
      </c>
      <c r="T49" s="3" t="s">
        <v>70</v>
      </c>
      <c r="U49" s="3" t="s">
        <v>71</v>
      </c>
      <c r="V49" s="3" t="s">
        <v>72</v>
      </c>
      <c r="W49" s="3">
        <v>3.7</v>
      </c>
      <c r="X49" s="4">
        <f t="shared" si="2"/>
        <v>0.4</v>
      </c>
      <c r="Y49" s="3">
        <v>0.2</v>
      </c>
      <c r="Z49" s="7"/>
      <c r="AA49" s="3">
        <v>4</v>
      </c>
      <c r="AB49" s="3">
        <v>3</v>
      </c>
      <c r="AC49" s="4">
        <f t="shared" si="3"/>
        <v>0.4</v>
      </c>
      <c r="AD49" s="3">
        <v>0.2</v>
      </c>
      <c r="AE49" s="3">
        <v>4</v>
      </c>
      <c r="AF49" s="3">
        <v>3.4</v>
      </c>
      <c r="AG49" s="5">
        <f t="shared" si="4"/>
        <v>0.2</v>
      </c>
      <c r="AH49" s="3">
        <v>0.1</v>
      </c>
      <c r="AI49" s="3">
        <v>4</v>
      </c>
      <c r="AJ49" s="4"/>
      <c r="AK49" s="4"/>
      <c r="AL49" s="7"/>
      <c r="AM49" s="4"/>
      <c r="AN49" s="7"/>
      <c r="AO49" s="7"/>
      <c r="AP49" s="7"/>
      <c r="AQ49" s="7"/>
      <c r="AR49" s="4"/>
      <c r="AS49" s="4"/>
      <c r="AT49" s="4"/>
      <c r="AU49" s="3" t="s">
        <v>73</v>
      </c>
      <c r="AV49" s="3" t="s">
        <v>74</v>
      </c>
      <c r="AW49" s="3" t="s">
        <v>121</v>
      </c>
      <c r="AX49" s="4"/>
      <c r="AY49" s="3" t="s">
        <v>122</v>
      </c>
      <c r="AZ49" s="3" t="s">
        <v>76</v>
      </c>
      <c r="BA49" s="3" t="s">
        <v>77</v>
      </c>
      <c r="BB49" s="3">
        <v>31.485299999999999</v>
      </c>
      <c r="BC49" s="3">
        <v>121.9755</v>
      </c>
      <c r="BD49" s="3">
        <v>9</v>
      </c>
      <c r="BE49" s="3" t="s">
        <v>143</v>
      </c>
    </row>
    <row r="50" spans="1:57" ht="12.75">
      <c r="A50" s="3" t="s">
        <v>57</v>
      </c>
      <c r="B50" s="3" t="s">
        <v>57</v>
      </c>
      <c r="C50" s="3" t="s">
        <v>137</v>
      </c>
      <c r="D50" s="3" t="s">
        <v>138</v>
      </c>
      <c r="E50" s="3" t="s">
        <v>111</v>
      </c>
      <c r="F50" s="3">
        <v>2007</v>
      </c>
      <c r="G50" s="2" t="s">
        <v>61</v>
      </c>
      <c r="H50" s="3" t="s">
        <v>112</v>
      </c>
      <c r="I50" s="3" t="s">
        <v>125</v>
      </c>
      <c r="J50" s="3" t="s">
        <v>96</v>
      </c>
      <c r="K50" s="3" t="s">
        <v>144</v>
      </c>
      <c r="L50" s="3">
        <v>2004</v>
      </c>
      <c r="M50" s="3" t="s">
        <v>146</v>
      </c>
      <c r="N50" s="3" t="s">
        <v>147</v>
      </c>
      <c r="O50" s="3"/>
      <c r="P50" s="3" t="s">
        <v>146</v>
      </c>
      <c r="Q50" s="3" t="s">
        <v>148</v>
      </c>
      <c r="R50" s="3" t="s">
        <v>148</v>
      </c>
      <c r="S50" s="3" t="s">
        <v>69</v>
      </c>
      <c r="T50" s="3" t="s">
        <v>70</v>
      </c>
      <c r="U50" s="3" t="s">
        <v>71</v>
      </c>
      <c r="V50" s="3" t="s">
        <v>72</v>
      </c>
      <c r="W50" s="3">
        <v>3.4</v>
      </c>
      <c r="X50" s="4">
        <f t="shared" si="2"/>
        <v>0.2</v>
      </c>
      <c r="Y50" s="3">
        <v>0.1</v>
      </c>
      <c r="Z50" s="7"/>
      <c r="AA50" s="3">
        <v>4</v>
      </c>
      <c r="AB50" s="3">
        <v>3.4</v>
      </c>
      <c r="AC50" s="4">
        <f t="shared" si="3"/>
        <v>0.4</v>
      </c>
      <c r="AD50" s="3">
        <v>0.2</v>
      </c>
      <c r="AE50" s="3">
        <v>4</v>
      </c>
      <c r="AF50" s="3">
        <v>2.7</v>
      </c>
      <c r="AG50" s="5">
        <f t="shared" si="4"/>
        <v>0.8</v>
      </c>
      <c r="AH50" s="3">
        <v>0.4</v>
      </c>
      <c r="AI50" s="3">
        <v>4</v>
      </c>
      <c r="AJ50" s="4"/>
      <c r="AK50" s="4"/>
      <c r="AL50" s="7"/>
      <c r="AM50" s="4"/>
      <c r="AN50" s="7"/>
      <c r="AO50" s="7"/>
      <c r="AP50" s="7"/>
      <c r="AQ50" s="7"/>
      <c r="AR50" s="4"/>
      <c r="AS50" s="4"/>
      <c r="AT50" s="4"/>
      <c r="AU50" s="3" t="s">
        <v>73</v>
      </c>
      <c r="AV50" s="3" t="s">
        <v>74</v>
      </c>
      <c r="AW50" s="2" t="s">
        <v>127</v>
      </c>
      <c r="AX50" s="4"/>
      <c r="AY50" s="3" t="s">
        <v>122</v>
      </c>
      <c r="AZ50" s="3" t="s">
        <v>76</v>
      </c>
      <c r="BA50" s="3" t="s">
        <v>77</v>
      </c>
      <c r="BB50" s="3">
        <v>30.9084</v>
      </c>
      <c r="BC50" s="3">
        <v>121.99160000000001</v>
      </c>
      <c r="BD50" s="3">
        <v>7</v>
      </c>
      <c r="BE50" s="3" t="s">
        <v>143</v>
      </c>
    </row>
    <row r="51" spans="1:57" ht="12.75">
      <c r="A51" s="3" t="s">
        <v>57</v>
      </c>
      <c r="B51" s="3" t="s">
        <v>57</v>
      </c>
      <c r="C51" s="3" t="s">
        <v>137</v>
      </c>
      <c r="D51" s="3" t="s">
        <v>138</v>
      </c>
      <c r="E51" s="3" t="s">
        <v>111</v>
      </c>
      <c r="F51" s="3">
        <v>2007</v>
      </c>
      <c r="G51" s="2" t="s">
        <v>61</v>
      </c>
      <c r="H51" s="3" t="s">
        <v>112</v>
      </c>
      <c r="I51" s="3" t="s">
        <v>145</v>
      </c>
      <c r="J51" s="3" t="s">
        <v>64</v>
      </c>
      <c r="K51" s="3" t="s">
        <v>139</v>
      </c>
      <c r="L51" s="3">
        <v>2004</v>
      </c>
      <c r="M51" s="3" t="s">
        <v>146</v>
      </c>
      <c r="N51" s="3" t="s">
        <v>147</v>
      </c>
      <c r="O51" s="3"/>
      <c r="P51" s="3" t="s">
        <v>146</v>
      </c>
      <c r="Q51" s="3" t="s">
        <v>148</v>
      </c>
      <c r="R51" s="3" t="s">
        <v>148</v>
      </c>
      <c r="S51" s="3" t="s">
        <v>69</v>
      </c>
      <c r="T51" s="3" t="s">
        <v>70</v>
      </c>
      <c r="U51" s="3" t="s">
        <v>71</v>
      </c>
      <c r="V51" s="3" t="s">
        <v>72</v>
      </c>
      <c r="W51" s="3">
        <v>3.9</v>
      </c>
      <c r="X51" s="4">
        <f t="shared" si="2"/>
        <v>0.2</v>
      </c>
      <c r="Y51" s="3">
        <v>0.1</v>
      </c>
      <c r="Z51" s="7"/>
      <c r="AA51" s="3">
        <v>4</v>
      </c>
      <c r="AB51" s="3">
        <v>2.9</v>
      </c>
      <c r="AC51" s="4">
        <f t="shared" si="3"/>
        <v>0.4</v>
      </c>
      <c r="AD51" s="3">
        <v>0.2</v>
      </c>
      <c r="AE51" s="3">
        <v>4</v>
      </c>
      <c r="AF51" s="3">
        <v>3.5</v>
      </c>
      <c r="AG51" s="5">
        <f t="shared" si="4"/>
        <v>0.2</v>
      </c>
      <c r="AH51" s="3">
        <v>0.1</v>
      </c>
      <c r="AI51" s="3">
        <v>4</v>
      </c>
      <c r="AJ51" s="4"/>
      <c r="AK51" s="4"/>
      <c r="AL51" s="7"/>
      <c r="AM51" s="4"/>
      <c r="AN51" s="7"/>
      <c r="AO51" s="7"/>
      <c r="AP51" s="7"/>
      <c r="AQ51" s="7"/>
      <c r="AR51" s="4"/>
      <c r="AS51" s="4"/>
      <c r="AT51" s="4"/>
      <c r="AU51" s="3" t="s">
        <v>73</v>
      </c>
      <c r="AV51" s="3" t="s">
        <v>74</v>
      </c>
      <c r="AW51" s="4"/>
      <c r="AX51" s="4"/>
      <c r="AY51" s="3" t="s">
        <v>122</v>
      </c>
      <c r="AZ51" s="3" t="s">
        <v>76</v>
      </c>
      <c r="BA51" s="3" t="s">
        <v>77</v>
      </c>
      <c r="BB51" s="3">
        <v>30.9084</v>
      </c>
      <c r="BC51" s="3">
        <v>121.99160000000001</v>
      </c>
      <c r="BD51" s="3">
        <v>16</v>
      </c>
      <c r="BE51" s="3" t="s">
        <v>143</v>
      </c>
    </row>
    <row r="52" spans="1:57" ht="12.75">
      <c r="A52" s="4" t="s">
        <v>107</v>
      </c>
      <c r="B52" s="4" t="s">
        <v>108</v>
      </c>
      <c r="C52" s="4" t="s">
        <v>109</v>
      </c>
      <c r="D52" s="6" t="s">
        <v>110</v>
      </c>
      <c r="E52" s="4" t="s">
        <v>111</v>
      </c>
      <c r="F52" s="4">
        <v>2009</v>
      </c>
      <c r="G52" s="2" t="s">
        <v>61</v>
      </c>
      <c r="H52" s="4" t="s">
        <v>112</v>
      </c>
      <c r="I52" s="3" t="s">
        <v>125</v>
      </c>
      <c r="J52" s="2" t="s">
        <v>96</v>
      </c>
      <c r="K52" s="2" t="s">
        <v>126</v>
      </c>
      <c r="L52" s="2">
        <v>2008</v>
      </c>
      <c r="M52" s="3" t="s">
        <v>149</v>
      </c>
      <c r="N52" s="3" t="s">
        <v>150</v>
      </c>
      <c r="O52" s="4"/>
      <c r="P52" s="3" t="s">
        <v>132</v>
      </c>
      <c r="Q52" s="3" t="s">
        <v>151</v>
      </c>
      <c r="R52" s="4"/>
      <c r="S52" s="3" t="s">
        <v>69</v>
      </c>
      <c r="T52" s="3" t="s">
        <v>101</v>
      </c>
      <c r="U52" s="3" t="s">
        <v>84</v>
      </c>
      <c r="V52" s="3" t="s">
        <v>72</v>
      </c>
      <c r="W52" s="4">
        <v>4.83</v>
      </c>
      <c r="X52" s="4">
        <f t="shared" si="2"/>
        <v>0.49193495504995377</v>
      </c>
      <c r="Y52" s="4">
        <v>0.22</v>
      </c>
      <c r="Z52" s="4"/>
      <c r="AA52" s="4">
        <v>5</v>
      </c>
      <c r="AB52" s="4">
        <v>5</v>
      </c>
      <c r="AC52" s="4">
        <f t="shared" si="3"/>
        <v>0.15652475842498531</v>
      </c>
      <c r="AD52" s="4">
        <v>7.0000000000000007E-2</v>
      </c>
      <c r="AE52" s="4">
        <v>5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4" t="s">
        <v>120</v>
      </c>
      <c r="AS52" s="4"/>
      <c r="AT52" s="4"/>
      <c r="AU52" s="3" t="s">
        <v>74</v>
      </c>
      <c r="AV52" s="3" t="s">
        <v>74</v>
      </c>
      <c r="AW52" s="2" t="s">
        <v>127</v>
      </c>
      <c r="AX52" s="4">
        <v>3567.42</v>
      </c>
      <c r="AY52" s="3" t="s">
        <v>122</v>
      </c>
      <c r="AZ52" s="3" t="s">
        <v>76</v>
      </c>
      <c r="BA52" s="3" t="s">
        <v>77</v>
      </c>
      <c r="BB52" s="4">
        <v>31.03</v>
      </c>
      <c r="BC52" s="4">
        <v>121.46</v>
      </c>
      <c r="BD52" s="4">
        <v>13</v>
      </c>
      <c r="BE52" s="5"/>
    </row>
    <row r="53" spans="1:57" ht="12.75">
      <c r="A53" s="4" t="s">
        <v>107</v>
      </c>
      <c r="B53" s="4" t="s">
        <v>108</v>
      </c>
      <c r="C53" s="4" t="s">
        <v>109</v>
      </c>
      <c r="D53" s="6" t="s">
        <v>110</v>
      </c>
      <c r="E53" s="4" t="s">
        <v>111</v>
      </c>
      <c r="F53" s="4">
        <v>2009</v>
      </c>
      <c r="G53" s="2" t="s">
        <v>61</v>
      </c>
      <c r="H53" s="4" t="s">
        <v>112</v>
      </c>
      <c r="I53" s="3" t="s">
        <v>125</v>
      </c>
      <c r="J53" s="2" t="s">
        <v>96</v>
      </c>
      <c r="K53" s="2" t="s">
        <v>126</v>
      </c>
      <c r="L53" s="2">
        <v>2008</v>
      </c>
      <c r="M53" s="3" t="s">
        <v>149</v>
      </c>
      <c r="N53" s="3" t="s">
        <v>150</v>
      </c>
      <c r="O53" s="4"/>
      <c r="P53" s="3" t="s">
        <v>132</v>
      </c>
      <c r="Q53" s="3" t="s">
        <v>151</v>
      </c>
      <c r="R53" s="4"/>
      <c r="S53" s="3" t="s">
        <v>69</v>
      </c>
      <c r="T53" s="3" t="s">
        <v>101</v>
      </c>
      <c r="U53" s="3" t="s">
        <v>84</v>
      </c>
      <c r="V53" s="3" t="s">
        <v>72</v>
      </c>
      <c r="W53" s="4">
        <v>4.07</v>
      </c>
      <c r="X53" s="4">
        <f t="shared" si="2"/>
        <v>0.78262379212492639</v>
      </c>
      <c r="Y53" s="4">
        <v>0.35</v>
      </c>
      <c r="Z53" s="4"/>
      <c r="AA53" s="4">
        <v>5</v>
      </c>
      <c r="AB53" s="4">
        <v>3.83</v>
      </c>
      <c r="AC53" s="4">
        <f t="shared" si="3"/>
        <v>0.33541019662496846</v>
      </c>
      <c r="AD53" s="4">
        <v>0.15</v>
      </c>
      <c r="AE53" s="4">
        <v>5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4" t="s">
        <v>123</v>
      </c>
      <c r="AS53" s="4"/>
      <c r="AT53" s="4"/>
      <c r="AU53" s="3" t="s">
        <v>74</v>
      </c>
      <c r="AV53" s="3" t="s">
        <v>74</v>
      </c>
      <c r="AW53" s="2" t="s">
        <v>127</v>
      </c>
      <c r="AX53" s="4">
        <v>3567.42</v>
      </c>
      <c r="AY53" s="3" t="s">
        <v>122</v>
      </c>
      <c r="AZ53" s="3" t="s">
        <v>76</v>
      </c>
      <c r="BA53" s="3" t="s">
        <v>77</v>
      </c>
      <c r="BB53" s="4">
        <v>31.03</v>
      </c>
      <c r="BC53" s="4">
        <v>121.46</v>
      </c>
      <c r="BD53" s="4">
        <v>13</v>
      </c>
      <c r="BE53" s="5"/>
    </row>
    <row r="54" spans="1:57" ht="12.75">
      <c r="A54" s="4" t="s">
        <v>107</v>
      </c>
      <c r="B54" s="4" t="s">
        <v>108</v>
      </c>
      <c r="C54" s="4" t="s">
        <v>109</v>
      </c>
      <c r="D54" s="6" t="s">
        <v>110</v>
      </c>
      <c r="E54" s="4" t="s">
        <v>111</v>
      </c>
      <c r="F54" s="4">
        <v>2009</v>
      </c>
      <c r="G54" s="2" t="s">
        <v>61</v>
      </c>
      <c r="H54" s="4" t="s">
        <v>112</v>
      </c>
      <c r="I54" s="3" t="s">
        <v>125</v>
      </c>
      <c r="J54" s="2" t="s">
        <v>64</v>
      </c>
      <c r="K54" s="2" t="s">
        <v>129</v>
      </c>
      <c r="L54" s="2">
        <v>2008</v>
      </c>
      <c r="M54" s="3" t="s">
        <v>149</v>
      </c>
      <c r="N54" s="3" t="s">
        <v>150</v>
      </c>
      <c r="O54" s="4"/>
      <c r="P54" s="3" t="s">
        <v>132</v>
      </c>
      <c r="Q54" s="3" t="s">
        <v>151</v>
      </c>
      <c r="R54" s="4"/>
      <c r="S54" s="3" t="s">
        <v>69</v>
      </c>
      <c r="T54" s="3" t="s">
        <v>101</v>
      </c>
      <c r="U54" s="3" t="s">
        <v>84</v>
      </c>
      <c r="V54" s="3" t="s">
        <v>72</v>
      </c>
      <c r="W54" s="4">
        <v>3.15</v>
      </c>
      <c r="X54" s="4">
        <f t="shared" si="2"/>
        <v>0.1118033988749895</v>
      </c>
      <c r="Y54" s="4">
        <v>0.05</v>
      </c>
      <c r="Z54" s="4"/>
      <c r="AA54" s="4">
        <v>5</v>
      </c>
      <c r="AB54" s="4">
        <v>2.4700000000000002</v>
      </c>
      <c r="AC54" s="4">
        <f t="shared" si="3"/>
        <v>0.44721359549995798</v>
      </c>
      <c r="AD54" s="4">
        <v>0.2</v>
      </c>
      <c r="AE54" s="4">
        <v>5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4" t="s">
        <v>123</v>
      </c>
      <c r="AS54" s="4"/>
      <c r="AT54" s="4"/>
      <c r="AU54" s="3" t="s">
        <v>74</v>
      </c>
      <c r="AV54" s="3" t="s">
        <v>74</v>
      </c>
      <c r="AW54" s="2" t="s">
        <v>127</v>
      </c>
      <c r="AX54" s="4">
        <v>3567.42</v>
      </c>
      <c r="AY54" s="3" t="s">
        <v>122</v>
      </c>
      <c r="AZ54" s="3" t="s">
        <v>76</v>
      </c>
      <c r="BA54" s="3" t="s">
        <v>77</v>
      </c>
      <c r="BB54" s="4">
        <v>31.03</v>
      </c>
      <c r="BC54" s="4">
        <v>121.46</v>
      </c>
      <c r="BD54" s="4">
        <v>13</v>
      </c>
      <c r="BE54" s="5"/>
    </row>
    <row r="55" spans="1:57" ht="12.75">
      <c r="A55" s="4" t="s">
        <v>107</v>
      </c>
      <c r="B55" s="4" t="s">
        <v>108</v>
      </c>
      <c r="C55" s="4" t="s">
        <v>109</v>
      </c>
      <c r="D55" s="6" t="s">
        <v>110</v>
      </c>
      <c r="E55" s="4" t="s">
        <v>111</v>
      </c>
      <c r="F55" s="4">
        <v>2009</v>
      </c>
      <c r="G55" s="2" t="s">
        <v>61</v>
      </c>
      <c r="H55" s="4" t="s">
        <v>112</v>
      </c>
      <c r="I55" s="3" t="s">
        <v>125</v>
      </c>
      <c r="J55" s="2" t="s">
        <v>96</v>
      </c>
      <c r="K55" s="2" t="s">
        <v>126</v>
      </c>
      <c r="L55" s="2">
        <v>2008</v>
      </c>
      <c r="M55" s="3" t="s">
        <v>149</v>
      </c>
      <c r="N55" s="3" t="s">
        <v>150</v>
      </c>
      <c r="O55" s="4"/>
      <c r="P55" s="3" t="s">
        <v>132</v>
      </c>
      <c r="Q55" s="3" t="s">
        <v>151</v>
      </c>
      <c r="R55" s="4"/>
      <c r="S55" s="3" t="s">
        <v>69</v>
      </c>
      <c r="T55" s="3" t="s">
        <v>101</v>
      </c>
      <c r="U55" s="3" t="s">
        <v>84</v>
      </c>
      <c r="V55" s="3" t="s">
        <v>72</v>
      </c>
      <c r="W55" s="4">
        <v>5.72</v>
      </c>
      <c r="X55" s="4">
        <f t="shared" si="2"/>
        <v>0.7602631123499286</v>
      </c>
      <c r="Y55" s="4">
        <v>0.34</v>
      </c>
      <c r="Z55" s="4"/>
      <c r="AA55" s="4">
        <v>5</v>
      </c>
      <c r="AB55" s="4">
        <v>5.55</v>
      </c>
      <c r="AC55" s="4">
        <f t="shared" si="3"/>
        <v>0.49193495504995377</v>
      </c>
      <c r="AD55" s="4">
        <v>0.22</v>
      </c>
      <c r="AE55" s="4">
        <v>5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4" t="s">
        <v>124</v>
      </c>
      <c r="AS55" s="4"/>
      <c r="AT55" s="4"/>
      <c r="AU55" s="3" t="s">
        <v>74</v>
      </c>
      <c r="AV55" s="3" t="s">
        <v>74</v>
      </c>
      <c r="AW55" s="2" t="s">
        <v>127</v>
      </c>
      <c r="AX55" s="4">
        <v>3567.42</v>
      </c>
      <c r="AY55" s="3" t="s">
        <v>122</v>
      </c>
      <c r="AZ55" s="3" t="s">
        <v>76</v>
      </c>
      <c r="BA55" s="3" t="s">
        <v>77</v>
      </c>
      <c r="BB55" s="4">
        <v>31.03</v>
      </c>
      <c r="BC55" s="4">
        <v>121.46</v>
      </c>
      <c r="BD55" s="4">
        <v>13</v>
      </c>
      <c r="BE55" s="5"/>
    </row>
    <row r="56" spans="1:57" ht="12.75">
      <c r="A56" s="4" t="s">
        <v>107</v>
      </c>
      <c r="B56" s="4" t="s">
        <v>108</v>
      </c>
      <c r="C56" s="4" t="s">
        <v>109</v>
      </c>
      <c r="D56" s="6" t="s">
        <v>110</v>
      </c>
      <c r="E56" s="4" t="s">
        <v>111</v>
      </c>
      <c r="F56" s="4">
        <v>2009</v>
      </c>
      <c r="G56" s="2" t="s">
        <v>61</v>
      </c>
      <c r="H56" s="4" t="s">
        <v>112</v>
      </c>
      <c r="I56" s="3" t="s">
        <v>125</v>
      </c>
      <c r="J56" s="2" t="s">
        <v>64</v>
      </c>
      <c r="K56" s="2" t="s">
        <v>129</v>
      </c>
      <c r="L56" s="2">
        <v>2008</v>
      </c>
      <c r="M56" s="3" t="s">
        <v>149</v>
      </c>
      <c r="N56" s="3" t="s">
        <v>150</v>
      </c>
      <c r="O56" s="4"/>
      <c r="P56" s="3" t="s">
        <v>132</v>
      </c>
      <c r="Q56" s="3" t="s">
        <v>151</v>
      </c>
      <c r="R56" s="4"/>
      <c r="S56" s="3" t="s">
        <v>69</v>
      </c>
      <c r="T56" s="3" t="s">
        <v>101</v>
      </c>
      <c r="U56" s="3" t="s">
        <v>84</v>
      </c>
      <c r="V56" s="3" t="s">
        <v>72</v>
      </c>
      <c r="W56" s="4">
        <v>7.11</v>
      </c>
      <c r="X56" s="4">
        <f t="shared" si="2"/>
        <v>0.69318107302493481</v>
      </c>
      <c r="Y56" s="4">
        <v>0.31</v>
      </c>
      <c r="Z56" s="4"/>
      <c r="AA56" s="4">
        <v>5</v>
      </c>
      <c r="AB56" s="4">
        <v>7.13</v>
      </c>
      <c r="AC56" s="4">
        <f t="shared" si="3"/>
        <v>0.55901699437494745</v>
      </c>
      <c r="AD56" s="4">
        <v>0.25</v>
      </c>
      <c r="AE56" s="4">
        <v>5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4" t="s">
        <v>120</v>
      </c>
      <c r="AS56" s="4"/>
      <c r="AT56" s="4"/>
      <c r="AU56" s="3" t="s">
        <v>74</v>
      </c>
      <c r="AV56" s="3" t="s">
        <v>74</v>
      </c>
      <c r="AW56" s="2" t="s">
        <v>127</v>
      </c>
      <c r="AX56" s="4">
        <v>3567.42</v>
      </c>
      <c r="AY56" s="3" t="s">
        <v>122</v>
      </c>
      <c r="AZ56" s="3" t="s">
        <v>76</v>
      </c>
      <c r="BA56" s="3" t="s">
        <v>77</v>
      </c>
      <c r="BB56" s="4">
        <v>31.03</v>
      </c>
      <c r="BC56" s="4">
        <v>121.46</v>
      </c>
      <c r="BD56" s="4">
        <v>13</v>
      </c>
      <c r="BE56" s="5"/>
    </row>
    <row r="57" spans="1:57" ht="12.75">
      <c r="A57" s="4" t="s">
        <v>107</v>
      </c>
      <c r="B57" s="4" t="s">
        <v>108</v>
      </c>
      <c r="C57" s="4" t="s">
        <v>109</v>
      </c>
      <c r="D57" s="6" t="s">
        <v>110</v>
      </c>
      <c r="E57" s="4" t="s">
        <v>111</v>
      </c>
      <c r="F57" s="4">
        <v>2009</v>
      </c>
      <c r="G57" s="2" t="s">
        <v>61</v>
      </c>
      <c r="H57" s="4" t="s">
        <v>112</v>
      </c>
      <c r="I57" s="3" t="s">
        <v>113</v>
      </c>
      <c r="J57" s="2" t="s">
        <v>64</v>
      </c>
      <c r="K57" s="2" t="s">
        <v>129</v>
      </c>
      <c r="L57" s="2">
        <v>2008</v>
      </c>
      <c r="M57" s="3" t="s">
        <v>149</v>
      </c>
      <c r="N57" s="3" t="s">
        <v>150</v>
      </c>
      <c r="O57" s="4"/>
      <c r="P57" s="3" t="s">
        <v>132</v>
      </c>
      <c r="Q57" s="3" t="s">
        <v>151</v>
      </c>
      <c r="R57" s="4"/>
      <c r="S57" s="3" t="s">
        <v>69</v>
      </c>
      <c r="T57" s="3" t="s">
        <v>101</v>
      </c>
      <c r="U57" s="3" t="s">
        <v>84</v>
      </c>
      <c r="V57" s="3" t="s">
        <v>72</v>
      </c>
      <c r="W57" s="4">
        <v>10</v>
      </c>
      <c r="X57" s="4">
        <f t="shared" si="2"/>
        <v>1.6546903033498443</v>
      </c>
      <c r="Y57" s="4">
        <v>0.74</v>
      </c>
      <c r="Z57" s="4"/>
      <c r="AA57" s="4">
        <v>5</v>
      </c>
      <c r="AB57" s="4">
        <v>8.56</v>
      </c>
      <c r="AC57" s="4">
        <f t="shared" si="3"/>
        <v>0.64845971347493903</v>
      </c>
      <c r="AD57" s="4">
        <v>0.28999999999999998</v>
      </c>
      <c r="AE57" s="4">
        <v>5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4" t="s">
        <v>124</v>
      </c>
      <c r="AS57" s="4"/>
      <c r="AT57" s="4"/>
      <c r="AU57" s="3" t="s">
        <v>74</v>
      </c>
      <c r="AV57" s="3" t="s">
        <v>74</v>
      </c>
      <c r="AW57" s="3" t="s">
        <v>121</v>
      </c>
      <c r="AX57" s="4">
        <v>2751.39</v>
      </c>
      <c r="AY57" s="3" t="s">
        <v>122</v>
      </c>
      <c r="AZ57" s="3" t="s">
        <v>76</v>
      </c>
      <c r="BA57" s="3" t="s">
        <v>77</v>
      </c>
      <c r="BB57" s="4">
        <v>31.23</v>
      </c>
      <c r="BC57" s="4">
        <v>121.5</v>
      </c>
      <c r="BD57" s="4">
        <v>13</v>
      </c>
      <c r="BE57" s="5"/>
    </row>
    <row r="58" spans="1:57" ht="12.75">
      <c r="A58" s="4" t="s">
        <v>107</v>
      </c>
      <c r="B58" s="4" t="s">
        <v>108</v>
      </c>
      <c r="C58" s="4" t="s">
        <v>109</v>
      </c>
      <c r="D58" s="6" t="s">
        <v>110</v>
      </c>
      <c r="E58" s="4" t="s">
        <v>111</v>
      </c>
      <c r="F58" s="4">
        <v>2009</v>
      </c>
      <c r="G58" s="2" t="s">
        <v>61</v>
      </c>
      <c r="H58" s="4" t="s">
        <v>112</v>
      </c>
      <c r="I58" s="3" t="s">
        <v>125</v>
      </c>
      <c r="J58" s="2" t="s">
        <v>64</v>
      </c>
      <c r="K58" s="2" t="s">
        <v>129</v>
      </c>
      <c r="L58" s="2">
        <v>2008</v>
      </c>
      <c r="M58" s="3" t="s">
        <v>149</v>
      </c>
      <c r="N58" s="3" t="s">
        <v>150</v>
      </c>
      <c r="O58" s="4"/>
      <c r="P58" s="3" t="s">
        <v>132</v>
      </c>
      <c r="Q58" s="3" t="s">
        <v>151</v>
      </c>
      <c r="R58" s="4"/>
      <c r="S58" s="3" t="s">
        <v>69</v>
      </c>
      <c r="T58" s="3" t="s">
        <v>101</v>
      </c>
      <c r="U58" s="3" t="s">
        <v>84</v>
      </c>
      <c r="V58" s="3" t="s">
        <v>72</v>
      </c>
      <c r="W58" s="4">
        <v>6.97</v>
      </c>
      <c r="X58" s="4">
        <f t="shared" si="2"/>
        <v>0.91678787077491375</v>
      </c>
      <c r="Y58" s="4">
        <v>0.41</v>
      </c>
      <c r="Z58" s="4"/>
      <c r="AA58" s="4">
        <v>5</v>
      </c>
      <c r="AB58" s="4">
        <v>7.23</v>
      </c>
      <c r="AC58" s="4">
        <f t="shared" si="3"/>
        <v>0.67082039324993692</v>
      </c>
      <c r="AD58" s="4">
        <v>0.3</v>
      </c>
      <c r="AE58" s="4">
        <v>5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4" t="s">
        <v>124</v>
      </c>
      <c r="AS58" s="4"/>
      <c r="AT58" s="4"/>
      <c r="AU58" s="3" t="s">
        <v>74</v>
      </c>
      <c r="AV58" s="3" t="s">
        <v>74</v>
      </c>
      <c r="AW58" s="2" t="s">
        <v>127</v>
      </c>
      <c r="AX58" s="4">
        <v>3567.42</v>
      </c>
      <c r="AY58" s="3" t="s">
        <v>122</v>
      </c>
      <c r="AZ58" s="3" t="s">
        <v>76</v>
      </c>
      <c r="BA58" s="3" t="s">
        <v>77</v>
      </c>
      <c r="BB58" s="4">
        <v>31.03</v>
      </c>
      <c r="BC58" s="4">
        <v>121.46</v>
      </c>
      <c r="BD58" s="4">
        <v>13</v>
      </c>
      <c r="BE58" s="5"/>
    </row>
    <row r="59" spans="1:57" ht="12.75">
      <c r="A59" s="4" t="s">
        <v>107</v>
      </c>
      <c r="B59" s="4" t="s">
        <v>108</v>
      </c>
      <c r="C59" s="4" t="s">
        <v>109</v>
      </c>
      <c r="D59" s="6" t="s">
        <v>110</v>
      </c>
      <c r="E59" s="4" t="s">
        <v>111</v>
      </c>
      <c r="F59" s="4">
        <v>2009</v>
      </c>
      <c r="G59" s="2" t="s">
        <v>61</v>
      </c>
      <c r="H59" s="4" t="s">
        <v>112</v>
      </c>
      <c r="I59" s="3" t="s">
        <v>113</v>
      </c>
      <c r="J59" s="2" t="s">
        <v>96</v>
      </c>
      <c r="K59" s="2" t="s">
        <v>126</v>
      </c>
      <c r="L59" s="2">
        <v>2008</v>
      </c>
      <c r="M59" s="3" t="s">
        <v>149</v>
      </c>
      <c r="N59" s="3" t="s">
        <v>150</v>
      </c>
      <c r="O59" s="4"/>
      <c r="P59" s="3" t="s">
        <v>132</v>
      </c>
      <c r="Q59" s="3" t="s">
        <v>151</v>
      </c>
      <c r="R59" s="4"/>
      <c r="S59" s="3" t="s">
        <v>69</v>
      </c>
      <c r="T59" s="3" t="s">
        <v>101</v>
      </c>
      <c r="U59" s="3" t="s">
        <v>84</v>
      </c>
      <c r="V59" s="3" t="s">
        <v>72</v>
      </c>
      <c r="W59" s="4">
        <v>6.85</v>
      </c>
      <c r="X59" s="4">
        <f t="shared" si="2"/>
        <v>0.69318107302493481</v>
      </c>
      <c r="Y59" s="4">
        <v>0.31</v>
      </c>
      <c r="Z59" s="4"/>
      <c r="AA59" s="4">
        <v>5</v>
      </c>
      <c r="AB59" s="4">
        <v>6.38</v>
      </c>
      <c r="AC59" s="4">
        <f t="shared" si="3"/>
        <v>0.96150923032490965</v>
      </c>
      <c r="AD59" s="4">
        <v>0.43</v>
      </c>
      <c r="AE59" s="4">
        <v>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4" t="s">
        <v>123</v>
      </c>
      <c r="AS59" s="4"/>
      <c r="AT59" s="4"/>
      <c r="AU59" s="3" t="s">
        <v>74</v>
      </c>
      <c r="AV59" s="3" t="s">
        <v>74</v>
      </c>
      <c r="AW59" s="3" t="s">
        <v>121</v>
      </c>
      <c r="AX59" s="4">
        <v>2751.39</v>
      </c>
      <c r="AY59" s="3" t="s">
        <v>122</v>
      </c>
      <c r="AZ59" s="3" t="s">
        <v>76</v>
      </c>
      <c r="BA59" s="3" t="s">
        <v>77</v>
      </c>
      <c r="BB59" s="4">
        <v>31.23</v>
      </c>
      <c r="BC59" s="4">
        <v>121.5</v>
      </c>
      <c r="BD59" s="4">
        <v>13</v>
      </c>
      <c r="BE59" s="5"/>
    </row>
    <row r="60" spans="1:57" ht="12.75">
      <c r="A60" s="4" t="s">
        <v>107</v>
      </c>
      <c r="B60" s="4" t="s">
        <v>108</v>
      </c>
      <c r="C60" s="4" t="s">
        <v>109</v>
      </c>
      <c r="D60" s="6" t="s">
        <v>110</v>
      </c>
      <c r="E60" s="4" t="s">
        <v>111</v>
      </c>
      <c r="F60" s="4">
        <v>2009</v>
      </c>
      <c r="G60" s="2" t="s">
        <v>61</v>
      </c>
      <c r="H60" s="4" t="s">
        <v>112</v>
      </c>
      <c r="I60" s="3" t="s">
        <v>113</v>
      </c>
      <c r="J60" s="2" t="s">
        <v>64</v>
      </c>
      <c r="K60" s="2" t="s">
        <v>129</v>
      </c>
      <c r="L60" s="2">
        <v>2008</v>
      </c>
      <c r="M60" s="3" t="s">
        <v>149</v>
      </c>
      <c r="N60" s="3" t="s">
        <v>150</v>
      </c>
      <c r="O60" s="4"/>
      <c r="P60" s="3" t="s">
        <v>132</v>
      </c>
      <c r="Q60" s="3" t="s">
        <v>151</v>
      </c>
      <c r="R60" s="4"/>
      <c r="S60" s="3" t="s">
        <v>69</v>
      </c>
      <c r="T60" s="3" t="s">
        <v>101</v>
      </c>
      <c r="U60" s="3" t="s">
        <v>84</v>
      </c>
      <c r="V60" s="3" t="s">
        <v>72</v>
      </c>
      <c r="W60" s="4">
        <v>10.67</v>
      </c>
      <c r="X60" s="4">
        <f t="shared" si="2"/>
        <v>0.78262379212492639</v>
      </c>
      <c r="Y60" s="4">
        <v>0.35</v>
      </c>
      <c r="Z60" s="4"/>
      <c r="AA60" s="4">
        <v>5</v>
      </c>
      <c r="AB60" s="4">
        <v>11.8</v>
      </c>
      <c r="AC60" s="4">
        <f t="shared" si="3"/>
        <v>1.0509519494249011</v>
      </c>
      <c r="AD60" s="4">
        <v>0.47</v>
      </c>
      <c r="AE60" s="4">
        <v>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4" t="s">
        <v>120</v>
      </c>
      <c r="AS60" s="4"/>
      <c r="AT60" s="4"/>
      <c r="AU60" s="3" t="s">
        <v>74</v>
      </c>
      <c r="AV60" s="3" t="s">
        <v>74</v>
      </c>
      <c r="AW60" s="3" t="s">
        <v>121</v>
      </c>
      <c r="AX60" s="4">
        <v>2751.39</v>
      </c>
      <c r="AY60" s="3" t="s">
        <v>122</v>
      </c>
      <c r="AZ60" s="3" t="s">
        <v>76</v>
      </c>
      <c r="BA60" s="3" t="s">
        <v>77</v>
      </c>
      <c r="BB60" s="4">
        <v>31.23</v>
      </c>
      <c r="BC60" s="4">
        <v>121.5</v>
      </c>
      <c r="BD60" s="4">
        <v>13</v>
      </c>
      <c r="BE60" s="5"/>
    </row>
    <row r="61" spans="1:57" ht="12.75">
      <c r="A61" s="4" t="s">
        <v>107</v>
      </c>
      <c r="B61" s="4" t="s">
        <v>108</v>
      </c>
      <c r="C61" s="4" t="s">
        <v>109</v>
      </c>
      <c r="D61" s="6" t="s">
        <v>110</v>
      </c>
      <c r="E61" s="4" t="s">
        <v>111</v>
      </c>
      <c r="F61" s="4">
        <v>2009</v>
      </c>
      <c r="G61" s="2" t="s">
        <v>61</v>
      </c>
      <c r="H61" s="4" t="s">
        <v>112</v>
      </c>
      <c r="I61" s="3" t="s">
        <v>113</v>
      </c>
      <c r="J61" s="2" t="s">
        <v>64</v>
      </c>
      <c r="K61" s="2" t="s">
        <v>129</v>
      </c>
      <c r="L61" s="2">
        <v>2008</v>
      </c>
      <c r="M61" s="3" t="s">
        <v>149</v>
      </c>
      <c r="N61" s="3" t="s">
        <v>150</v>
      </c>
      <c r="O61" s="4"/>
      <c r="P61" s="3" t="s">
        <v>132</v>
      </c>
      <c r="Q61" s="3" t="s">
        <v>151</v>
      </c>
      <c r="R61" s="4"/>
      <c r="S61" s="3" t="s">
        <v>69</v>
      </c>
      <c r="T61" s="3" t="s">
        <v>101</v>
      </c>
      <c r="U61" s="3" t="s">
        <v>84</v>
      </c>
      <c r="V61" s="3" t="s">
        <v>72</v>
      </c>
      <c r="W61" s="4">
        <v>6.7</v>
      </c>
      <c r="X61" s="4">
        <f t="shared" si="2"/>
        <v>0.96150923032490965</v>
      </c>
      <c r="Y61" s="4">
        <v>0.43</v>
      </c>
      <c r="Z61" s="4"/>
      <c r="AA61" s="4">
        <v>5</v>
      </c>
      <c r="AB61" s="4">
        <v>5.69</v>
      </c>
      <c r="AC61" s="4">
        <f t="shared" si="3"/>
        <v>1.3416407864998738</v>
      </c>
      <c r="AD61" s="4">
        <v>0.6</v>
      </c>
      <c r="AE61" s="4">
        <v>5</v>
      </c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4" t="s">
        <v>123</v>
      </c>
      <c r="AS61" s="4"/>
      <c r="AT61" s="4"/>
      <c r="AU61" s="3" t="s">
        <v>74</v>
      </c>
      <c r="AV61" s="3" t="s">
        <v>74</v>
      </c>
      <c r="AW61" s="3" t="s">
        <v>121</v>
      </c>
      <c r="AX61" s="4">
        <v>2751.39</v>
      </c>
      <c r="AY61" s="3" t="s">
        <v>122</v>
      </c>
      <c r="AZ61" s="3" t="s">
        <v>76</v>
      </c>
      <c r="BA61" s="3" t="s">
        <v>77</v>
      </c>
      <c r="BB61" s="4">
        <v>31.23</v>
      </c>
      <c r="BC61" s="4">
        <v>121.5</v>
      </c>
      <c r="BD61" s="4">
        <v>13</v>
      </c>
      <c r="BE61" s="5"/>
    </row>
    <row r="62" spans="1:57" ht="12.75">
      <c r="A62" s="4" t="s">
        <v>107</v>
      </c>
      <c r="B62" s="4" t="s">
        <v>108</v>
      </c>
      <c r="C62" s="4" t="s">
        <v>109</v>
      </c>
      <c r="D62" s="6" t="s">
        <v>110</v>
      </c>
      <c r="E62" s="4" t="s">
        <v>111</v>
      </c>
      <c r="F62" s="4">
        <v>2009</v>
      </c>
      <c r="G62" s="2" t="s">
        <v>61</v>
      </c>
      <c r="H62" s="4" t="s">
        <v>112</v>
      </c>
      <c r="I62" s="3" t="s">
        <v>113</v>
      </c>
      <c r="J62" s="2" t="s">
        <v>96</v>
      </c>
      <c r="K62" s="2" t="s">
        <v>126</v>
      </c>
      <c r="L62" s="2">
        <v>2008</v>
      </c>
      <c r="M62" s="3" t="s">
        <v>149</v>
      </c>
      <c r="N62" s="3" t="s">
        <v>150</v>
      </c>
      <c r="O62" s="4"/>
      <c r="P62" s="3" t="s">
        <v>132</v>
      </c>
      <c r="Q62" s="3" t="s">
        <v>151</v>
      </c>
      <c r="R62" s="4"/>
      <c r="S62" s="3" t="s">
        <v>69</v>
      </c>
      <c r="T62" s="3" t="s">
        <v>101</v>
      </c>
      <c r="U62" s="3" t="s">
        <v>84</v>
      </c>
      <c r="V62" s="3" t="s">
        <v>72</v>
      </c>
      <c r="W62" s="4">
        <v>6.67</v>
      </c>
      <c r="X62" s="4">
        <f t="shared" si="2"/>
        <v>0.40249223594996214</v>
      </c>
      <c r="Y62" s="4">
        <v>0.18</v>
      </c>
      <c r="Z62" s="4"/>
      <c r="AA62" s="4">
        <v>5</v>
      </c>
      <c r="AB62" s="4">
        <v>7.52</v>
      </c>
      <c r="AC62" s="4">
        <f t="shared" si="3"/>
        <v>1.4087228258248676</v>
      </c>
      <c r="AD62" s="4">
        <v>0.63</v>
      </c>
      <c r="AE62" s="4">
        <v>5</v>
      </c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4" t="s">
        <v>124</v>
      </c>
      <c r="AS62" s="4"/>
      <c r="AT62" s="4"/>
      <c r="AU62" s="3" t="s">
        <v>74</v>
      </c>
      <c r="AV62" s="3" t="s">
        <v>74</v>
      </c>
      <c r="AW62" s="3" t="s">
        <v>121</v>
      </c>
      <c r="AX62" s="4">
        <v>2751.39</v>
      </c>
      <c r="AY62" s="3" t="s">
        <v>122</v>
      </c>
      <c r="AZ62" s="3" t="s">
        <v>76</v>
      </c>
      <c r="BA62" s="3" t="s">
        <v>77</v>
      </c>
      <c r="BB62" s="4">
        <v>31.23</v>
      </c>
      <c r="BC62" s="4">
        <v>121.5</v>
      </c>
      <c r="BD62" s="4">
        <v>13</v>
      </c>
      <c r="BE62" s="5"/>
    </row>
    <row r="63" spans="1:57" ht="12.75">
      <c r="A63" s="4" t="s">
        <v>107</v>
      </c>
      <c r="B63" s="4" t="s">
        <v>108</v>
      </c>
      <c r="C63" s="4" t="s">
        <v>109</v>
      </c>
      <c r="D63" s="6" t="s">
        <v>110</v>
      </c>
      <c r="E63" s="4" t="s">
        <v>111</v>
      </c>
      <c r="F63" s="4">
        <v>2009</v>
      </c>
      <c r="G63" s="2" t="s">
        <v>61</v>
      </c>
      <c r="H63" s="4" t="s">
        <v>112</v>
      </c>
      <c r="I63" s="3" t="s">
        <v>113</v>
      </c>
      <c r="J63" s="2" t="s">
        <v>96</v>
      </c>
      <c r="K63" s="2" t="s">
        <v>126</v>
      </c>
      <c r="L63" s="2">
        <v>2008</v>
      </c>
      <c r="M63" s="3" t="s">
        <v>149</v>
      </c>
      <c r="N63" s="3" t="s">
        <v>150</v>
      </c>
      <c r="O63" s="4"/>
      <c r="P63" s="3" t="s">
        <v>132</v>
      </c>
      <c r="Q63" s="3" t="s">
        <v>151</v>
      </c>
      <c r="R63" s="4"/>
      <c r="S63" s="3" t="s">
        <v>69</v>
      </c>
      <c r="T63" s="3" t="s">
        <v>101</v>
      </c>
      <c r="U63" s="3" t="s">
        <v>84</v>
      </c>
      <c r="V63" s="3" t="s">
        <v>72</v>
      </c>
      <c r="W63" s="4">
        <v>8.35</v>
      </c>
      <c r="X63" s="4">
        <f t="shared" si="2"/>
        <v>1.3640014662748718</v>
      </c>
      <c r="Y63" s="4">
        <v>0.61</v>
      </c>
      <c r="Z63" s="4"/>
      <c r="AA63" s="4">
        <v>5</v>
      </c>
      <c r="AB63" s="4">
        <v>6.81</v>
      </c>
      <c r="AC63" s="4">
        <f t="shared" si="3"/>
        <v>2.1466252583997982</v>
      </c>
      <c r="AD63" s="4">
        <v>0.96</v>
      </c>
      <c r="AE63" s="4">
        <v>5</v>
      </c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4" t="s">
        <v>120</v>
      </c>
      <c r="AS63" s="4"/>
      <c r="AT63" s="4"/>
      <c r="AU63" s="3" t="s">
        <v>74</v>
      </c>
      <c r="AV63" s="3" t="s">
        <v>74</v>
      </c>
      <c r="AW63" s="3" t="s">
        <v>121</v>
      </c>
      <c r="AX63" s="4">
        <v>2751.39</v>
      </c>
      <c r="AY63" s="3" t="s">
        <v>122</v>
      </c>
      <c r="AZ63" s="3" t="s">
        <v>76</v>
      </c>
      <c r="BA63" s="3" t="s">
        <v>77</v>
      </c>
      <c r="BB63" s="4">
        <v>31.23</v>
      </c>
      <c r="BC63" s="4">
        <v>121.5</v>
      </c>
      <c r="BD63" s="4">
        <v>13</v>
      </c>
      <c r="BE63" s="5"/>
    </row>
    <row r="64" spans="1:57" ht="12.75">
      <c r="A64" s="4" t="s">
        <v>107</v>
      </c>
      <c r="B64" s="4" t="s">
        <v>108</v>
      </c>
      <c r="C64" s="4" t="s">
        <v>109</v>
      </c>
      <c r="D64" s="6" t="s">
        <v>110</v>
      </c>
      <c r="E64" s="4" t="s">
        <v>111</v>
      </c>
      <c r="F64" s="4">
        <v>2009</v>
      </c>
      <c r="G64" s="2" t="s">
        <v>61</v>
      </c>
      <c r="H64" s="4" t="s">
        <v>112</v>
      </c>
      <c r="I64" s="2" t="s">
        <v>128</v>
      </c>
      <c r="J64" s="2" t="s">
        <v>114</v>
      </c>
      <c r="K64" s="2" t="s">
        <v>115</v>
      </c>
      <c r="L64" s="2">
        <v>2007</v>
      </c>
      <c r="M64" s="3" t="s">
        <v>152</v>
      </c>
      <c r="N64" s="3" t="s">
        <v>131</v>
      </c>
      <c r="O64" s="4"/>
      <c r="P64" s="3" t="s">
        <v>132</v>
      </c>
      <c r="Q64" s="3" t="s">
        <v>133</v>
      </c>
      <c r="R64" s="4"/>
      <c r="S64" s="3" t="s">
        <v>134</v>
      </c>
      <c r="T64" s="3" t="s">
        <v>135</v>
      </c>
      <c r="U64" s="3" t="s">
        <v>84</v>
      </c>
      <c r="V64" s="3" t="s">
        <v>72</v>
      </c>
      <c r="W64" s="4">
        <v>37.36</v>
      </c>
      <c r="X64" s="4">
        <f t="shared" si="2"/>
        <v>3.9131189606246322</v>
      </c>
      <c r="Y64" s="4">
        <v>1.75</v>
      </c>
      <c r="Z64" s="4"/>
      <c r="AA64" s="4">
        <v>5</v>
      </c>
      <c r="AB64" s="4">
        <v>31.94</v>
      </c>
      <c r="AC64" s="4">
        <f t="shared" si="3"/>
        <v>1.6323296235748466</v>
      </c>
      <c r="AD64" s="4">
        <v>0.73</v>
      </c>
      <c r="AE64" s="4">
        <v>5</v>
      </c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4" t="s">
        <v>120</v>
      </c>
      <c r="AS64" s="4"/>
      <c r="AT64" s="4"/>
      <c r="AU64" s="3" t="s">
        <v>74</v>
      </c>
      <c r="AV64" s="3" t="s">
        <v>74</v>
      </c>
      <c r="AW64" s="4"/>
      <c r="AX64" s="4">
        <v>3567.42</v>
      </c>
      <c r="AY64" s="3" t="s">
        <v>122</v>
      </c>
      <c r="AZ64" s="3" t="s">
        <v>76</v>
      </c>
      <c r="BA64" s="3" t="s">
        <v>77</v>
      </c>
      <c r="BB64" s="4">
        <v>31.03</v>
      </c>
      <c r="BC64" s="4">
        <v>121.46</v>
      </c>
      <c r="BD64" s="4">
        <v>12</v>
      </c>
      <c r="BE64" s="5"/>
    </row>
    <row r="65" spans="1:57" ht="12.75">
      <c r="A65" s="4" t="s">
        <v>107</v>
      </c>
      <c r="B65" s="4" t="s">
        <v>108</v>
      </c>
      <c r="C65" s="4" t="s">
        <v>109</v>
      </c>
      <c r="D65" s="6" t="s">
        <v>110</v>
      </c>
      <c r="E65" s="4" t="s">
        <v>111</v>
      </c>
      <c r="F65" s="4">
        <v>2009</v>
      </c>
      <c r="G65" s="2" t="s">
        <v>61</v>
      </c>
      <c r="H65" s="4" t="s">
        <v>112</v>
      </c>
      <c r="I65" s="2" t="s">
        <v>113</v>
      </c>
      <c r="J65" s="2" t="s">
        <v>114</v>
      </c>
      <c r="K65" s="2" t="s">
        <v>115</v>
      </c>
      <c r="L65" s="2">
        <v>2007</v>
      </c>
      <c r="M65" s="3" t="s">
        <v>152</v>
      </c>
      <c r="N65" s="3" t="s">
        <v>131</v>
      </c>
      <c r="O65" s="4"/>
      <c r="P65" s="3" t="s">
        <v>132</v>
      </c>
      <c r="Q65" s="3" t="s">
        <v>133</v>
      </c>
      <c r="R65" s="4"/>
      <c r="S65" s="3" t="s">
        <v>134</v>
      </c>
      <c r="T65" s="3" t="s">
        <v>135</v>
      </c>
      <c r="U65" s="3" t="s">
        <v>84</v>
      </c>
      <c r="V65" s="3" t="s">
        <v>72</v>
      </c>
      <c r="W65" s="4">
        <v>40.96</v>
      </c>
      <c r="X65" s="4">
        <f t="shared" si="2"/>
        <v>2.7280029325497437</v>
      </c>
      <c r="Y65" s="4">
        <v>1.22</v>
      </c>
      <c r="Z65" s="4"/>
      <c r="AA65" s="4">
        <v>5</v>
      </c>
      <c r="AB65" s="4">
        <v>39.159999999999997</v>
      </c>
      <c r="AC65" s="4">
        <f t="shared" si="3"/>
        <v>2.0795432190748047</v>
      </c>
      <c r="AD65" s="4">
        <v>0.93</v>
      </c>
      <c r="AE65" s="4">
        <v>5</v>
      </c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4" t="s">
        <v>123</v>
      </c>
      <c r="AS65" s="4"/>
      <c r="AT65" s="4"/>
      <c r="AU65" s="3" t="s">
        <v>74</v>
      </c>
      <c r="AV65" s="3" t="s">
        <v>74</v>
      </c>
      <c r="AW65" s="3" t="s">
        <v>121</v>
      </c>
      <c r="AX65" s="4">
        <v>2751.39</v>
      </c>
      <c r="AY65" s="3" t="s">
        <v>122</v>
      </c>
      <c r="AZ65" s="3" t="s">
        <v>76</v>
      </c>
      <c r="BA65" s="3" t="s">
        <v>77</v>
      </c>
      <c r="BB65" s="4">
        <v>31.23</v>
      </c>
      <c r="BC65" s="4">
        <v>121.5</v>
      </c>
      <c r="BD65" s="4">
        <v>12</v>
      </c>
      <c r="BE65" s="5"/>
    </row>
    <row r="66" spans="1:57" ht="12.75">
      <c r="A66" s="4" t="s">
        <v>107</v>
      </c>
      <c r="B66" s="4" t="s">
        <v>108</v>
      </c>
      <c r="C66" s="4" t="s">
        <v>109</v>
      </c>
      <c r="D66" s="6" t="s">
        <v>110</v>
      </c>
      <c r="E66" s="4" t="s">
        <v>111</v>
      </c>
      <c r="F66" s="4">
        <v>2009</v>
      </c>
      <c r="G66" s="2" t="s">
        <v>61</v>
      </c>
      <c r="H66" s="4" t="s">
        <v>112</v>
      </c>
      <c r="I66" s="2" t="s">
        <v>128</v>
      </c>
      <c r="J66" s="2" t="s">
        <v>114</v>
      </c>
      <c r="K66" s="2" t="s">
        <v>115</v>
      </c>
      <c r="L66" s="2">
        <v>2007</v>
      </c>
      <c r="M66" s="3" t="s">
        <v>152</v>
      </c>
      <c r="N66" s="3" t="s">
        <v>131</v>
      </c>
      <c r="O66" s="4"/>
      <c r="P66" s="3" t="s">
        <v>132</v>
      </c>
      <c r="Q66" s="3" t="s">
        <v>133</v>
      </c>
      <c r="R66" s="4"/>
      <c r="S66" s="3" t="s">
        <v>134</v>
      </c>
      <c r="T66" s="3" t="s">
        <v>135</v>
      </c>
      <c r="U66" s="3" t="s">
        <v>84</v>
      </c>
      <c r="V66" s="3" t="s">
        <v>72</v>
      </c>
      <c r="W66" s="4">
        <v>31.42</v>
      </c>
      <c r="X66" s="4">
        <f t="shared" si="2"/>
        <v>4.5392179943245727</v>
      </c>
      <c r="Y66" s="4">
        <v>2.0299999999999998</v>
      </c>
      <c r="Z66" s="4"/>
      <c r="AA66" s="4">
        <v>5</v>
      </c>
      <c r="AB66" s="4">
        <v>29.1</v>
      </c>
      <c r="AC66" s="4">
        <f t="shared" si="3"/>
        <v>4.4050539156745856</v>
      </c>
      <c r="AD66" s="4">
        <v>1.97</v>
      </c>
      <c r="AE66" s="4">
        <v>5</v>
      </c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4" t="s">
        <v>124</v>
      </c>
      <c r="AS66" s="4"/>
      <c r="AT66" s="4"/>
      <c r="AU66" s="3" t="s">
        <v>74</v>
      </c>
      <c r="AV66" s="3" t="s">
        <v>74</v>
      </c>
      <c r="AW66" s="4"/>
      <c r="AX66" s="4">
        <v>3567.42</v>
      </c>
      <c r="AY66" s="3" t="s">
        <v>122</v>
      </c>
      <c r="AZ66" s="3" t="s">
        <v>76</v>
      </c>
      <c r="BA66" s="3" t="s">
        <v>77</v>
      </c>
      <c r="BB66" s="4">
        <v>31.03</v>
      </c>
      <c r="BC66" s="4">
        <v>121.46</v>
      </c>
      <c r="BD66" s="4">
        <v>12</v>
      </c>
      <c r="BE66" s="5"/>
    </row>
    <row r="67" spans="1:57" ht="12.75">
      <c r="A67" s="4" t="s">
        <v>107</v>
      </c>
      <c r="B67" s="4" t="s">
        <v>108</v>
      </c>
      <c r="C67" s="4" t="s">
        <v>109</v>
      </c>
      <c r="D67" s="6" t="s">
        <v>110</v>
      </c>
      <c r="E67" s="4" t="s">
        <v>111</v>
      </c>
      <c r="F67" s="4">
        <v>2009</v>
      </c>
      <c r="G67" s="2" t="s">
        <v>61</v>
      </c>
      <c r="H67" s="4" t="s">
        <v>112</v>
      </c>
      <c r="I67" s="2" t="s">
        <v>113</v>
      </c>
      <c r="J67" s="2" t="s">
        <v>114</v>
      </c>
      <c r="K67" s="2" t="s">
        <v>115</v>
      </c>
      <c r="L67" s="2">
        <v>2007</v>
      </c>
      <c r="M67" s="3" t="s">
        <v>152</v>
      </c>
      <c r="N67" s="3" t="s">
        <v>131</v>
      </c>
      <c r="O67" s="4"/>
      <c r="P67" s="3" t="s">
        <v>132</v>
      </c>
      <c r="Q67" s="3" t="s">
        <v>133</v>
      </c>
      <c r="R67" s="4"/>
      <c r="S67" s="3" t="s">
        <v>134</v>
      </c>
      <c r="T67" s="3" t="s">
        <v>135</v>
      </c>
      <c r="U67" s="3" t="s">
        <v>84</v>
      </c>
      <c r="V67" s="3" t="s">
        <v>72</v>
      </c>
      <c r="W67" s="4">
        <v>33.18</v>
      </c>
      <c r="X67" s="4">
        <f t="shared" si="2"/>
        <v>5.6125306235244716</v>
      </c>
      <c r="Y67" s="4">
        <v>2.5099999999999998</v>
      </c>
      <c r="Z67" s="4"/>
      <c r="AA67" s="4">
        <v>5</v>
      </c>
      <c r="AB67" s="4">
        <v>25.14</v>
      </c>
      <c r="AC67" s="4">
        <f t="shared" si="3"/>
        <v>6.8870893706993526</v>
      </c>
      <c r="AD67" s="4">
        <v>3.08</v>
      </c>
      <c r="AE67" s="4">
        <v>5</v>
      </c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4" t="s">
        <v>124</v>
      </c>
      <c r="AS67" s="4"/>
      <c r="AT67" s="4"/>
      <c r="AU67" s="3" t="s">
        <v>74</v>
      </c>
      <c r="AV67" s="3" t="s">
        <v>74</v>
      </c>
      <c r="AW67" s="3" t="s">
        <v>121</v>
      </c>
      <c r="AX67" s="4">
        <v>2751.39</v>
      </c>
      <c r="AY67" s="3" t="s">
        <v>122</v>
      </c>
      <c r="AZ67" s="3" t="s">
        <v>76</v>
      </c>
      <c r="BA67" s="3" t="s">
        <v>77</v>
      </c>
      <c r="BB67" s="4">
        <v>31.23</v>
      </c>
      <c r="BC67" s="4">
        <v>121.5</v>
      </c>
      <c r="BD67" s="4">
        <v>12</v>
      </c>
      <c r="BE67" s="5"/>
    </row>
    <row r="68" spans="1:57" ht="12.75">
      <c r="A68" s="4" t="s">
        <v>107</v>
      </c>
      <c r="B68" s="4" t="s">
        <v>108</v>
      </c>
      <c r="C68" s="4" t="s">
        <v>109</v>
      </c>
      <c r="D68" s="6" t="s">
        <v>110</v>
      </c>
      <c r="E68" s="4" t="s">
        <v>111</v>
      </c>
      <c r="F68" s="4">
        <v>2009</v>
      </c>
      <c r="G68" s="2" t="s">
        <v>61</v>
      </c>
      <c r="H68" s="4" t="s">
        <v>112</v>
      </c>
      <c r="I68" s="2" t="s">
        <v>128</v>
      </c>
      <c r="J68" s="2" t="s">
        <v>114</v>
      </c>
      <c r="K68" s="2" t="s">
        <v>115</v>
      </c>
      <c r="L68" s="2">
        <v>2007</v>
      </c>
      <c r="M68" s="3" t="s">
        <v>152</v>
      </c>
      <c r="N68" s="3" t="s">
        <v>131</v>
      </c>
      <c r="O68" s="4"/>
      <c r="P68" s="3" t="s">
        <v>132</v>
      </c>
      <c r="Q68" s="3" t="s">
        <v>133</v>
      </c>
      <c r="R68" s="4"/>
      <c r="S68" s="3" t="s">
        <v>134</v>
      </c>
      <c r="T68" s="3" t="s">
        <v>135</v>
      </c>
      <c r="U68" s="3" t="s">
        <v>84</v>
      </c>
      <c r="V68" s="3" t="s">
        <v>72</v>
      </c>
      <c r="W68" s="4">
        <v>25.16</v>
      </c>
      <c r="X68" s="4">
        <f t="shared" si="2"/>
        <v>4.5615786740995716</v>
      </c>
      <c r="Y68" s="4">
        <v>2.04</v>
      </c>
      <c r="Z68" s="4"/>
      <c r="AA68" s="4">
        <v>5</v>
      </c>
      <c r="AB68" s="4">
        <v>26.28</v>
      </c>
      <c r="AC68" s="4">
        <f t="shared" si="3"/>
        <v>8.3405335560742166</v>
      </c>
      <c r="AD68" s="4">
        <v>3.73</v>
      </c>
      <c r="AE68" s="4">
        <v>5</v>
      </c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4" t="s">
        <v>123</v>
      </c>
      <c r="AS68" s="4"/>
      <c r="AT68" s="4"/>
      <c r="AU68" s="3" t="s">
        <v>74</v>
      </c>
      <c r="AV68" s="3" t="s">
        <v>74</v>
      </c>
      <c r="AW68" s="4"/>
      <c r="AX68" s="4">
        <v>3567.42</v>
      </c>
      <c r="AY68" s="3" t="s">
        <v>122</v>
      </c>
      <c r="AZ68" s="3" t="s">
        <v>76</v>
      </c>
      <c r="BA68" s="3" t="s">
        <v>77</v>
      </c>
      <c r="BB68" s="4">
        <v>31.03</v>
      </c>
      <c r="BC68" s="4">
        <v>121.46</v>
      </c>
      <c r="BD68" s="4">
        <v>12</v>
      </c>
      <c r="BE68" s="5"/>
    </row>
    <row r="69" spans="1:57" ht="12.75">
      <c r="A69" s="4" t="s">
        <v>107</v>
      </c>
      <c r="B69" s="4" t="s">
        <v>108</v>
      </c>
      <c r="C69" s="4" t="s">
        <v>109</v>
      </c>
      <c r="D69" s="6" t="s">
        <v>110</v>
      </c>
      <c r="E69" s="4" t="s">
        <v>111</v>
      </c>
      <c r="F69" s="4">
        <v>2009</v>
      </c>
      <c r="G69" s="2" t="s">
        <v>61</v>
      </c>
      <c r="H69" s="4" t="s">
        <v>112</v>
      </c>
      <c r="I69" s="2" t="s">
        <v>113</v>
      </c>
      <c r="J69" s="2" t="s">
        <v>114</v>
      </c>
      <c r="K69" s="2" t="s">
        <v>115</v>
      </c>
      <c r="L69" s="2">
        <v>2007</v>
      </c>
      <c r="M69" s="3" t="s">
        <v>152</v>
      </c>
      <c r="N69" s="3" t="s">
        <v>131</v>
      </c>
      <c r="O69" s="4"/>
      <c r="P69" s="3" t="s">
        <v>132</v>
      </c>
      <c r="Q69" s="3" t="s">
        <v>133</v>
      </c>
      <c r="R69" s="4"/>
      <c r="S69" s="3" t="s">
        <v>134</v>
      </c>
      <c r="T69" s="3" t="s">
        <v>135</v>
      </c>
      <c r="U69" s="3" t="s">
        <v>84</v>
      </c>
      <c r="V69" s="3" t="s">
        <v>72</v>
      </c>
      <c r="W69" s="4">
        <v>32.42</v>
      </c>
      <c r="X69" s="4">
        <f t="shared" si="2"/>
        <v>7.8038772414742672</v>
      </c>
      <c r="Y69" s="4">
        <v>3.49</v>
      </c>
      <c r="Z69" s="4"/>
      <c r="AA69" s="4">
        <v>5</v>
      </c>
      <c r="AB69" s="4">
        <v>32.619999999999997</v>
      </c>
      <c r="AC69" s="4">
        <f t="shared" si="3"/>
        <v>9.8610597807740739</v>
      </c>
      <c r="AD69" s="4">
        <v>4.41</v>
      </c>
      <c r="AE69" s="4">
        <v>5</v>
      </c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4" t="s">
        <v>120</v>
      </c>
      <c r="AS69" s="4"/>
      <c r="AT69" s="4"/>
      <c r="AU69" s="3" t="s">
        <v>74</v>
      </c>
      <c r="AV69" s="3" t="s">
        <v>74</v>
      </c>
      <c r="AW69" s="3" t="s">
        <v>121</v>
      </c>
      <c r="AX69" s="4">
        <v>2751.39</v>
      </c>
      <c r="AY69" s="3" t="s">
        <v>122</v>
      </c>
      <c r="AZ69" s="3" t="s">
        <v>76</v>
      </c>
      <c r="BA69" s="3" t="s">
        <v>77</v>
      </c>
      <c r="BB69" s="4">
        <v>31.23</v>
      </c>
      <c r="BC69" s="4">
        <v>121.5</v>
      </c>
      <c r="BD69" s="4">
        <v>12</v>
      </c>
      <c r="BE69" s="5"/>
    </row>
    <row r="70" spans="1:57" ht="12.75">
      <c r="A70" s="3" t="s">
        <v>57</v>
      </c>
      <c r="B70" s="3" t="s">
        <v>57</v>
      </c>
      <c r="C70" s="3" t="s">
        <v>137</v>
      </c>
      <c r="D70" s="3" t="s">
        <v>138</v>
      </c>
      <c r="E70" s="3" t="s">
        <v>111</v>
      </c>
      <c r="F70" s="3">
        <v>2007</v>
      </c>
      <c r="G70" s="2" t="s">
        <v>61</v>
      </c>
      <c r="H70" s="3" t="s">
        <v>112</v>
      </c>
      <c r="I70" s="3" t="s">
        <v>145</v>
      </c>
      <c r="J70" s="3" t="s">
        <v>96</v>
      </c>
      <c r="K70" s="3" t="s">
        <v>144</v>
      </c>
      <c r="L70" s="3">
        <v>2004</v>
      </c>
      <c r="M70" s="3" t="s">
        <v>153</v>
      </c>
      <c r="N70" s="3" t="s">
        <v>147</v>
      </c>
      <c r="O70" s="3"/>
      <c r="P70" s="3" t="s">
        <v>146</v>
      </c>
      <c r="Q70" s="3" t="s">
        <v>148</v>
      </c>
      <c r="R70" s="3" t="s">
        <v>148</v>
      </c>
      <c r="S70" s="3" t="s">
        <v>69</v>
      </c>
      <c r="T70" s="3" t="s">
        <v>70</v>
      </c>
      <c r="U70" s="3" t="s">
        <v>71</v>
      </c>
      <c r="V70" s="3" t="s">
        <v>72</v>
      </c>
      <c r="W70" s="3">
        <v>17.600000000000001</v>
      </c>
      <c r="X70" s="4">
        <f t="shared" si="2"/>
        <v>1.4</v>
      </c>
      <c r="Y70" s="3">
        <v>0.7</v>
      </c>
      <c r="Z70" s="7"/>
      <c r="AA70" s="3">
        <v>4</v>
      </c>
      <c r="AB70" s="3">
        <v>11.6</v>
      </c>
      <c r="AC70" s="4">
        <f t="shared" si="3"/>
        <v>1.8</v>
      </c>
      <c r="AD70" s="3">
        <v>0.9</v>
      </c>
      <c r="AE70" s="3">
        <v>4</v>
      </c>
      <c r="AF70" s="3">
        <v>17.5</v>
      </c>
      <c r="AG70" s="5">
        <f t="shared" ref="AG70:AG75" si="5">ABS(AH70)*(SQRT(AI70))</f>
        <v>2.2000000000000002</v>
      </c>
      <c r="AH70" s="3">
        <v>1.1000000000000001</v>
      </c>
      <c r="AI70" s="3">
        <v>4</v>
      </c>
      <c r="AJ70" s="4"/>
      <c r="AK70" s="4"/>
      <c r="AL70" s="7"/>
      <c r="AM70" s="4"/>
      <c r="AN70" s="7"/>
      <c r="AO70" s="7"/>
      <c r="AP70" s="7"/>
      <c r="AQ70" s="7"/>
      <c r="AR70" s="4"/>
      <c r="AS70" s="4"/>
      <c r="AT70" s="4"/>
      <c r="AU70" s="3" t="s">
        <v>73</v>
      </c>
      <c r="AV70" s="3" t="s">
        <v>74</v>
      </c>
      <c r="AW70" s="4"/>
      <c r="AX70" s="4"/>
      <c r="AY70" s="3" t="s">
        <v>122</v>
      </c>
      <c r="AZ70" s="3" t="s">
        <v>76</v>
      </c>
      <c r="BA70" s="3" t="s">
        <v>77</v>
      </c>
      <c r="BB70" s="3">
        <v>31.485299999999999</v>
      </c>
      <c r="BC70" s="3">
        <v>121.9755</v>
      </c>
      <c r="BD70" s="3">
        <v>16</v>
      </c>
      <c r="BE70" s="3" t="s">
        <v>143</v>
      </c>
    </row>
    <row r="71" spans="1:57" ht="12.75">
      <c r="A71" s="3" t="s">
        <v>57</v>
      </c>
      <c r="B71" s="3" t="s">
        <v>57</v>
      </c>
      <c r="C71" s="3" t="s">
        <v>137</v>
      </c>
      <c r="D71" s="3" t="s">
        <v>138</v>
      </c>
      <c r="E71" s="3" t="s">
        <v>111</v>
      </c>
      <c r="F71" s="3">
        <v>2007</v>
      </c>
      <c r="G71" s="2" t="s">
        <v>61</v>
      </c>
      <c r="H71" s="3" t="s">
        <v>112</v>
      </c>
      <c r="I71" s="3" t="s">
        <v>125</v>
      </c>
      <c r="J71" s="3" t="s">
        <v>64</v>
      </c>
      <c r="K71" s="3" t="s">
        <v>139</v>
      </c>
      <c r="L71" s="3">
        <v>2004</v>
      </c>
      <c r="M71" s="3" t="s">
        <v>153</v>
      </c>
      <c r="N71" s="3" t="s">
        <v>147</v>
      </c>
      <c r="O71" s="3"/>
      <c r="P71" s="3" t="s">
        <v>146</v>
      </c>
      <c r="Q71" s="3" t="s">
        <v>148</v>
      </c>
      <c r="R71" s="3" t="s">
        <v>148</v>
      </c>
      <c r="S71" s="3" t="s">
        <v>69</v>
      </c>
      <c r="T71" s="3" t="s">
        <v>70</v>
      </c>
      <c r="U71" s="3" t="s">
        <v>71</v>
      </c>
      <c r="V71" s="3" t="s">
        <v>72</v>
      </c>
      <c r="W71" s="3">
        <v>15.4</v>
      </c>
      <c r="X71" s="4">
        <f t="shared" si="2"/>
        <v>3.8</v>
      </c>
      <c r="Y71" s="3">
        <v>1.9</v>
      </c>
      <c r="Z71" s="7"/>
      <c r="AA71" s="3">
        <v>4</v>
      </c>
      <c r="AB71" s="3">
        <v>20.100000000000001</v>
      </c>
      <c r="AC71" s="4">
        <f t="shared" si="3"/>
        <v>2</v>
      </c>
      <c r="AD71" s="3">
        <v>1</v>
      </c>
      <c r="AE71" s="3">
        <v>4</v>
      </c>
      <c r="AF71" s="3">
        <v>16.8</v>
      </c>
      <c r="AG71" s="5">
        <f t="shared" si="5"/>
        <v>3.4</v>
      </c>
      <c r="AH71" s="3">
        <v>1.7</v>
      </c>
      <c r="AI71" s="3">
        <v>4</v>
      </c>
      <c r="AJ71" s="4"/>
      <c r="AK71" s="4"/>
      <c r="AL71" s="7"/>
      <c r="AM71" s="4"/>
      <c r="AN71" s="7"/>
      <c r="AO71" s="7"/>
      <c r="AP71" s="7"/>
      <c r="AQ71" s="7"/>
      <c r="AR71" s="4"/>
      <c r="AS71" s="4"/>
      <c r="AT71" s="4"/>
      <c r="AU71" s="3" t="s">
        <v>73</v>
      </c>
      <c r="AV71" s="3" t="s">
        <v>74</v>
      </c>
      <c r="AW71" s="2" t="s">
        <v>127</v>
      </c>
      <c r="AX71" s="4"/>
      <c r="AY71" s="3" t="s">
        <v>122</v>
      </c>
      <c r="AZ71" s="3" t="s">
        <v>76</v>
      </c>
      <c r="BA71" s="3" t="s">
        <v>77</v>
      </c>
      <c r="BB71" s="3">
        <v>31.196300000000001</v>
      </c>
      <c r="BC71" s="3">
        <v>121.9798</v>
      </c>
      <c r="BD71" s="3">
        <v>7</v>
      </c>
      <c r="BE71" s="3" t="s">
        <v>143</v>
      </c>
    </row>
    <row r="72" spans="1:57" ht="12.75">
      <c r="A72" s="3" t="s">
        <v>57</v>
      </c>
      <c r="B72" s="3" t="s">
        <v>57</v>
      </c>
      <c r="C72" s="3" t="s">
        <v>137</v>
      </c>
      <c r="D72" s="3" t="s">
        <v>138</v>
      </c>
      <c r="E72" s="3" t="s">
        <v>111</v>
      </c>
      <c r="F72" s="3">
        <v>2007</v>
      </c>
      <c r="G72" s="2" t="s">
        <v>61</v>
      </c>
      <c r="H72" s="3" t="s">
        <v>112</v>
      </c>
      <c r="I72" s="3" t="s">
        <v>113</v>
      </c>
      <c r="J72" s="3" t="s">
        <v>64</v>
      </c>
      <c r="K72" s="3" t="s">
        <v>139</v>
      </c>
      <c r="L72" s="3">
        <v>2004</v>
      </c>
      <c r="M72" s="3" t="s">
        <v>153</v>
      </c>
      <c r="N72" s="3" t="s">
        <v>147</v>
      </c>
      <c r="O72" s="3"/>
      <c r="P72" s="3" t="s">
        <v>146</v>
      </c>
      <c r="Q72" s="3" t="s">
        <v>148</v>
      </c>
      <c r="R72" s="3" t="s">
        <v>148</v>
      </c>
      <c r="S72" s="3" t="s">
        <v>69</v>
      </c>
      <c r="T72" s="3" t="s">
        <v>70</v>
      </c>
      <c r="U72" s="3" t="s">
        <v>71</v>
      </c>
      <c r="V72" s="3" t="s">
        <v>72</v>
      </c>
      <c r="W72" s="3">
        <v>20.399999999999999</v>
      </c>
      <c r="X72" s="4">
        <f t="shared" si="2"/>
        <v>3</v>
      </c>
      <c r="Y72" s="3">
        <v>1.5</v>
      </c>
      <c r="Z72" s="7"/>
      <c r="AA72" s="3">
        <v>4</v>
      </c>
      <c r="AB72" s="3">
        <v>19</v>
      </c>
      <c r="AC72" s="4">
        <f t="shared" si="3"/>
        <v>2.4</v>
      </c>
      <c r="AD72" s="3">
        <v>1.2</v>
      </c>
      <c r="AE72" s="3">
        <v>4</v>
      </c>
      <c r="AF72" s="3">
        <v>19.100000000000001</v>
      </c>
      <c r="AG72" s="5">
        <f t="shared" si="5"/>
        <v>1.8</v>
      </c>
      <c r="AH72" s="3">
        <v>0.9</v>
      </c>
      <c r="AI72" s="3">
        <v>4</v>
      </c>
      <c r="AJ72" s="4"/>
      <c r="AK72" s="4"/>
      <c r="AL72" s="7"/>
      <c r="AM72" s="4"/>
      <c r="AN72" s="7"/>
      <c r="AO72" s="7"/>
      <c r="AP72" s="7"/>
      <c r="AQ72" s="7"/>
      <c r="AR72" s="4"/>
      <c r="AS72" s="4"/>
      <c r="AT72" s="4"/>
      <c r="AU72" s="3" t="s">
        <v>73</v>
      </c>
      <c r="AV72" s="3" t="s">
        <v>74</v>
      </c>
      <c r="AW72" s="3" t="s">
        <v>121</v>
      </c>
      <c r="AX72" s="4"/>
      <c r="AY72" s="3" t="s">
        <v>122</v>
      </c>
      <c r="AZ72" s="3" t="s">
        <v>76</v>
      </c>
      <c r="BA72" s="3" t="s">
        <v>77</v>
      </c>
      <c r="BB72" s="3">
        <v>31.485299999999999</v>
      </c>
      <c r="BC72" s="3">
        <v>121.9755</v>
      </c>
      <c r="BD72" s="3">
        <v>9</v>
      </c>
      <c r="BE72" s="3" t="s">
        <v>143</v>
      </c>
    </row>
    <row r="73" spans="1:57" ht="12.75">
      <c r="A73" s="3" t="s">
        <v>57</v>
      </c>
      <c r="B73" s="3" t="s">
        <v>57</v>
      </c>
      <c r="C73" s="3" t="s">
        <v>137</v>
      </c>
      <c r="D73" s="3" t="s">
        <v>138</v>
      </c>
      <c r="E73" s="3" t="s">
        <v>111</v>
      </c>
      <c r="F73" s="3">
        <v>2007</v>
      </c>
      <c r="G73" s="2" t="s">
        <v>61</v>
      </c>
      <c r="H73" s="3" t="s">
        <v>112</v>
      </c>
      <c r="I73" s="3" t="s">
        <v>145</v>
      </c>
      <c r="J73" s="3" t="s">
        <v>64</v>
      </c>
      <c r="K73" s="3" t="s">
        <v>139</v>
      </c>
      <c r="L73" s="3">
        <v>2004</v>
      </c>
      <c r="M73" s="3" t="s">
        <v>153</v>
      </c>
      <c r="N73" s="3" t="s">
        <v>147</v>
      </c>
      <c r="O73" s="3"/>
      <c r="P73" s="3" t="s">
        <v>146</v>
      </c>
      <c r="Q73" s="3" t="s">
        <v>148</v>
      </c>
      <c r="R73" s="3" t="s">
        <v>148</v>
      </c>
      <c r="S73" s="3" t="s">
        <v>69</v>
      </c>
      <c r="T73" s="3" t="s">
        <v>70</v>
      </c>
      <c r="U73" s="3" t="s">
        <v>71</v>
      </c>
      <c r="V73" s="3" t="s">
        <v>72</v>
      </c>
      <c r="W73" s="3">
        <v>19.600000000000001</v>
      </c>
      <c r="X73" s="4">
        <f t="shared" si="2"/>
        <v>2</v>
      </c>
      <c r="Y73" s="3">
        <v>1</v>
      </c>
      <c r="Z73" s="7"/>
      <c r="AA73" s="3">
        <v>4</v>
      </c>
      <c r="AB73" s="3">
        <v>13.3</v>
      </c>
      <c r="AC73" s="4">
        <f t="shared" si="3"/>
        <v>2.6</v>
      </c>
      <c r="AD73" s="3">
        <v>1.3</v>
      </c>
      <c r="AE73" s="3">
        <v>4</v>
      </c>
      <c r="AF73" s="3">
        <v>18.3</v>
      </c>
      <c r="AG73" s="5">
        <f t="shared" si="5"/>
        <v>1.2</v>
      </c>
      <c r="AH73" s="3">
        <v>0.6</v>
      </c>
      <c r="AI73" s="3">
        <v>4</v>
      </c>
      <c r="AJ73" s="4"/>
      <c r="AK73" s="4"/>
      <c r="AL73" s="7"/>
      <c r="AM73" s="4"/>
      <c r="AN73" s="7"/>
      <c r="AO73" s="7"/>
      <c r="AP73" s="7"/>
      <c r="AQ73" s="7"/>
      <c r="AR73" s="4"/>
      <c r="AS73" s="4"/>
      <c r="AT73" s="4"/>
      <c r="AU73" s="3" t="s">
        <v>73</v>
      </c>
      <c r="AV73" s="3" t="s">
        <v>74</v>
      </c>
      <c r="AW73" s="4"/>
      <c r="AX73" s="4"/>
      <c r="AY73" s="3" t="s">
        <v>122</v>
      </c>
      <c r="AZ73" s="3" t="s">
        <v>76</v>
      </c>
      <c r="BA73" s="3" t="s">
        <v>77</v>
      </c>
      <c r="BB73" s="3">
        <v>30.9084</v>
      </c>
      <c r="BC73" s="3">
        <v>121.99160000000001</v>
      </c>
      <c r="BD73" s="3">
        <v>16</v>
      </c>
      <c r="BE73" s="3" t="s">
        <v>143</v>
      </c>
    </row>
    <row r="74" spans="1:57" ht="12.75">
      <c r="A74" s="3" t="s">
        <v>57</v>
      </c>
      <c r="B74" s="3" t="s">
        <v>57</v>
      </c>
      <c r="C74" s="3" t="s">
        <v>137</v>
      </c>
      <c r="D74" s="3" t="s">
        <v>138</v>
      </c>
      <c r="E74" s="3" t="s">
        <v>111</v>
      </c>
      <c r="F74" s="3">
        <v>2007</v>
      </c>
      <c r="G74" s="2" t="s">
        <v>61</v>
      </c>
      <c r="H74" s="3" t="s">
        <v>112</v>
      </c>
      <c r="I74" s="3" t="s">
        <v>125</v>
      </c>
      <c r="J74" s="3" t="s">
        <v>96</v>
      </c>
      <c r="K74" s="3" t="s">
        <v>144</v>
      </c>
      <c r="L74" s="3">
        <v>2004</v>
      </c>
      <c r="M74" s="3" t="s">
        <v>153</v>
      </c>
      <c r="N74" s="3" t="s">
        <v>147</v>
      </c>
      <c r="O74" s="3"/>
      <c r="P74" s="3" t="s">
        <v>146</v>
      </c>
      <c r="Q74" s="3" t="s">
        <v>148</v>
      </c>
      <c r="R74" s="3" t="s">
        <v>148</v>
      </c>
      <c r="S74" s="3" t="s">
        <v>69</v>
      </c>
      <c r="T74" s="3" t="s">
        <v>70</v>
      </c>
      <c r="U74" s="3" t="s">
        <v>71</v>
      </c>
      <c r="V74" s="3" t="s">
        <v>72</v>
      </c>
      <c r="W74" s="3">
        <v>16.2</v>
      </c>
      <c r="X74" s="4">
        <f t="shared" si="2"/>
        <v>2.2000000000000002</v>
      </c>
      <c r="Y74" s="3">
        <v>1.1000000000000001</v>
      </c>
      <c r="Z74" s="7"/>
      <c r="AA74" s="3">
        <v>4</v>
      </c>
      <c r="AB74" s="3">
        <v>17.899999999999999</v>
      </c>
      <c r="AC74" s="4">
        <f t="shared" si="3"/>
        <v>3.2</v>
      </c>
      <c r="AD74" s="3">
        <v>1.6</v>
      </c>
      <c r="AE74" s="3">
        <v>4</v>
      </c>
      <c r="AF74" s="3">
        <v>16.899999999999999</v>
      </c>
      <c r="AG74" s="5">
        <f t="shared" si="5"/>
        <v>4.4000000000000004</v>
      </c>
      <c r="AH74" s="3">
        <v>2.2000000000000002</v>
      </c>
      <c r="AI74" s="3">
        <v>4</v>
      </c>
      <c r="AJ74" s="4"/>
      <c r="AK74" s="4"/>
      <c r="AL74" s="7"/>
      <c r="AM74" s="4"/>
      <c r="AN74" s="7"/>
      <c r="AO74" s="7"/>
      <c r="AP74" s="7"/>
      <c r="AQ74" s="7"/>
      <c r="AR74" s="4"/>
      <c r="AS74" s="4"/>
      <c r="AT74" s="4"/>
      <c r="AU74" s="3" t="s">
        <v>73</v>
      </c>
      <c r="AV74" s="3" t="s">
        <v>74</v>
      </c>
      <c r="AW74" s="2" t="s">
        <v>127</v>
      </c>
      <c r="AX74" s="4"/>
      <c r="AY74" s="3" t="s">
        <v>122</v>
      </c>
      <c r="AZ74" s="3" t="s">
        <v>76</v>
      </c>
      <c r="BA74" s="3" t="s">
        <v>77</v>
      </c>
      <c r="BB74" s="3">
        <v>30.9084</v>
      </c>
      <c r="BC74" s="3">
        <v>121.99160000000001</v>
      </c>
      <c r="BD74" s="3">
        <v>7</v>
      </c>
      <c r="BE74" s="3" t="s">
        <v>143</v>
      </c>
    </row>
    <row r="75" spans="1:57" ht="12.75">
      <c r="A75" s="3" t="s">
        <v>57</v>
      </c>
      <c r="B75" s="3" t="s">
        <v>57</v>
      </c>
      <c r="C75" s="3" t="s">
        <v>137</v>
      </c>
      <c r="D75" s="3" t="s">
        <v>138</v>
      </c>
      <c r="E75" s="3" t="s">
        <v>111</v>
      </c>
      <c r="F75" s="3">
        <v>2007</v>
      </c>
      <c r="G75" s="2" t="s">
        <v>61</v>
      </c>
      <c r="H75" s="3" t="s">
        <v>112</v>
      </c>
      <c r="I75" s="3" t="s">
        <v>113</v>
      </c>
      <c r="J75" s="3" t="s">
        <v>96</v>
      </c>
      <c r="K75" s="3" t="s">
        <v>144</v>
      </c>
      <c r="L75" s="3">
        <v>2004</v>
      </c>
      <c r="M75" s="3" t="s">
        <v>153</v>
      </c>
      <c r="N75" s="3" t="s">
        <v>147</v>
      </c>
      <c r="O75" s="3"/>
      <c r="P75" s="3" t="s">
        <v>146</v>
      </c>
      <c r="Q75" s="3" t="s">
        <v>148</v>
      </c>
      <c r="R75" s="3" t="s">
        <v>148</v>
      </c>
      <c r="S75" s="3" t="s">
        <v>69</v>
      </c>
      <c r="T75" s="3" t="s">
        <v>70</v>
      </c>
      <c r="U75" s="3" t="s">
        <v>71</v>
      </c>
      <c r="V75" s="3" t="s">
        <v>72</v>
      </c>
      <c r="W75" s="3">
        <v>20.5</v>
      </c>
      <c r="X75" s="4">
        <f t="shared" si="2"/>
        <v>3.2</v>
      </c>
      <c r="Y75" s="3">
        <v>1.6</v>
      </c>
      <c r="Z75" s="7"/>
      <c r="AA75" s="3">
        <v>4</v>
      </c>
      <c r="AB75" s="3">
        <v>14.7</v>
      </c>
      <c r="AC75" s="4">
        <f t="shared" si="3"/>
        <v>3.8</v>
      </c>
      <c r="AD75" s="3">
        <v>1.9</v>
      </c>
      <c r="AE75" s="3">
        <v>4</v>
      </c>
      <c r="AF75" s="3">
        <v>19</v>
      </c>
      <c r="AG75" s="5">
        <f t="shared" si="5"/>
        <v>1.6</v>
      </c>
      <c r="AH75" s="3">
        <v>0.8</v>
      </c>
      <c r="AI75" s="3">
        <v>4</v>
      </c>
      <c r="AJ75" s="4"/>
      <c r="AK75" s="4"/>
      <c r="AL75" s="7"/>
      <c r="AM75" s="4"/>
      <c r="AN75" s="7"/>
      <c r="AO75" s="7"/>
      <c r="AP75" s="7"/>
      <c r="AQ75" s="7"/>
      <c r="AR75" s="4"/>
      <c r="AS75" s="4"/>
      <c r="AT75" s="4"/>
      <c r="AU75" s="3" t="s">
        <v>73</v>
      </c>
      <c r="AV75" s="3" t="s">
        <v>74</v>
      </c>
      <c r="AW75" s="3" t="s">
        <v>121</v>
      </c>
      <c r="AX75" s="4"/>
      <c r="AY75" s="3" t="s">
        <v>122</v>
      </c>
      <c r="AZ75" s="3" t="s">
        <v>76</v>
      </c>
      <c r="BA75" s="3" t="s">
        <v>77</v>
      </c>
      <c r="BB75" s="3">
        <v>31.485299999999999</v>
      </c>
      <c r="BC75" s="3">
        <v>121.9755</v>
      </c>
      <c r="BD75" s="3">
        <v>9</v>
      </c>
      <c r="BE75" s="3" t="s">
        <v>143</v>
      </c>
    </row>
    <row r="76" spans="1:57" ht="12.75">
      <c r="A76" s="4" t="s">
        <v>107</v>
      </c>
      <c r="B76" s="4" t="s">
        <v>108</v>
      </c>
      <c r="C76" s="4" t="s">
        <v>109</v>
      </c>
      <c r="D76" s="6" t="s">
        <v>110</v>
      </c>
      <c r="E76" s="4" t="s">
        <v>111</v>
      </c>
      <c r="F76" s="4">
        <v>2009</v>
      </c>
      <c r="G76" s="2" t="s">
        <v>61</v>
      </c>
      <c r="H76" s="4" t="s">
        <v>112</v>
      </c>
      <c r="I76" s="2" t="s">
        <v>113</v>
      </c>
      <c r="J76" s="2" t="s">
        <v>114</v>
      </c>
      <c r="K76" s="2" t="s">
        <v>115</v>
      </c>
      <c r="L76" s="2">
        <v>2007</v>
      </c>
      <c r="M76" s="3" t="s">
        <v>154</v>
      </c>
      <c r="N76" s="3" t="s">
        <v>131</v>
      </c>
      <c r="O76" s="4"/>
      <c r="P76" s="3" t="s">
        <v>132</v>
      </c>
      <c r="Q76" s="3" t="s">
        <v>133</v>
      </c>
      <c r="R76" s="4"/>
      <c r="S76" s="3" t="s">
        <v>134</v>
      </c>
      <c r="T76" s="3" t="s">
        <v>135</v>
      </c>
      <c r="U76" s="3" t="s">
        <v>84</v>
      </c>
      <c r="V76" s="3" t="s">
        <v>72</v>
      </c>
      <c r="W76" s="4">
        <v>0.82</v>
      </c>
      <c r="X76" s="4">
        <f t="shared" si="2"/>
        <v>0.46957427527495582</v>
      </c>
      <c r="Y76" s="4">
        <v>0.21</v>
      </c>
      <c r="Z76" s="4"/>
      <c r="AA76" s="4">
        <v>5</v>
      </c>
      <c r="AB76" s="4">
        <v>1.18</v>
      </c>
      <c r="AC76" s="4">
        <f t="shared" si="3"/>
        <v>0.64845971347493903</v>
      </c>
      <c r="AD76" s="4">
        <v>0.28999999999999998</v>
      </c>
      <c r="AE76" s="4">
        <v>5</v>
      </c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4" t="s">
        <v>123</v>
      </c>
      <c r="AS76" s="4"/>
      <c r="AT76" s="4"/>
      <c r="AU76" s="3" t="s">
        <v>74</v>
      </c>
      <c r="AV76" s="3" t="s">
        <v>74</v>
      </c>
      <c r="AW76" s="3" t="s">
        <v>121</v>
      </c>
      <c r="AX76" s="4">
        <v>2751.39</v>
      </c>
      <c r="AY76" s="3" t="s">
        <v>122</v>
      </c>
      <c r="AZ76" s="3" t="s">
        <v>76</v>
      </c>
      <c r="BA76" s="3" t="s">
        <v>77</v>
      </c>
      <c r="BB76" s="4">
        <v>31.23</v>
      </c>
      <c r="BC76" s="4">
        <v>121.5</v>
      </c>
      <c r="BD76" s="4">
        <v>12</v>
      </c>
      <c r="BE76" s="5"/>
    </row>
    <row r="77" spans="1:57" ht="12.75">
      <c r="A77" s="4" t="s">
        <v>107</v>
      </c>
      <c r="B77" s="4" t="s">
        <v>108</v>
      </c>
      <c r="C77" s="4" t="s">
        <v>109</v>
      </c>
      <c r="D77" s="6" t="s">
        <v>110</v>
      </c>
      <c r="E77" s="4" t="s">
        <v>111</v>
      </c>
      <c r="F77" s="4">
        <v>2009</v>
      </c>
      <c r="G77" s="2" t="s">
        <v>61</v>
      </c>
      <c r="H77" s="4" t="s">
        <v>112</v>
      </c>
      <c r="I77" s="2" t="s">
        <v>128</v>
      </c>
      <c r="J77" s="2" t="s">
        <v>114</v>
      </c>
      <c r="K77" s="2" t="s">
        <v>115</v>
      </c>
      <c r="L77" s="2">
        <v>2007</v>
      </c>
      <c r="M77" s="3" t="s">
        <v>154</v>
      </c>
      <c r="N77" s="3" t="s">
        <v>131</v>
      </c>
      <c r="O77" s="4"/>
      <c r="P77" s="3" t="s">
        <v>132</v>
      </c>
      <c r="Q77" s="3" t="s">
        <v>133</v>
      </c>
      <c r="R77" s="4"/>
      <c r="S77" s="3" t="s">
        <v>134</v>
      </c>
      <c r="T77" s="3" t="s">
        <v>135</v>
      </c>
      <c r="U77" s="3" t="s">
        <v>84</v>
      </c>
      <c r="V77" s="3" t="s">
        <v>72</v>
      </c>
      <c r="W77" s="4">
        <v>1.88</v>
      </c>
      <c r="X77" s="4">
        <f t="shared" si="2"/>
        <v>1.8112150617748299</v>
      </c>
      <c r="Y77" s="4">
        <v>0.81</v>
      </c>
      <c r="Z77" s="4"/>
      <c r="AA77" s="4">
        <v>5</v>
      </c>
      <c r="AB77" s="4">
        <v>4.28</v>
      </c>
      <c r="AC77" s="4">
        <f t="shared" si="3"/>
        <v>0.91678787077491375</v>
      </c>
      <c r="AD77" s="4">
        <v>0.41</v>
      </c>
      <c r="AE77" s="4">
        <v>5</v>
      </c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4" t="s">
        <v>120</v>
      </c>
      <c r="AS77" s="4"/>
      <c r="AT77" s="4"/>
      <c r="AU77" s="3" t="s">
        <v>74</v>
      </c>
      <c r="AV77" s="3" t="s">
        <v>74</v>
      </c>
      <c r="AW77" s="4"/>
      <c r="AX77" s="4">
        <v>3567.42</v>
      </c>
      <c r="AY77" s="3" t="s">
        <v>122</v>
      </c>
      <c r="AZ77" s="3" t="s">
        <v>76</v>
      </c>
      <c r="BA77" s="3" t="s">
        <v>77</v>
      </c>
      <c r="BB77" s="4">
        <v>31.03</v>
      </c>
      <c r="BC77" s="4">
        <v>121.46</v>
      </c>
      <c r="BD77" s="4">
        <v>12</v>
      </c>
      <c r="BE77" s="5"/>
    </row>
    <row r="78" spans="1:57" ht="12.75">
      <c r="A78" s="4" t="s">
        <v>107</v>
      </c>
      <c r="B78" s="4" t="s">
        <v>108</v>
      </c>
      <c r="C78" s="4" t="s">
        <v>109</v>
      </c>
      <c r="D78" s="6" t="s">
        <v>110</v>
      </c>
      <c r="E78" s="4" t="s">
        <v>111</v>
      </c>
      <c r="F78" s="4">
        <v>2009</v>
      </c>
      <c r="G78" s="2" t="s">
        <v>61</v>
      </c>
      <c r="H78" s="4" t="s">
        <v>112</v>
      </c>
      <c r="I78" s="2" t="s">
        <v>113</v>
      </c>
      <c r="J78" s="2" t="s">
        <v>114</v>
      </c>
      <c r="K78" s="2" t="s">
        <v>115</v>
      </c>
      <c r="L78" s="2">
        <v>2007</v>
      </c>
      <c r="M78" s="3" t="s">
        <v>154</v>
      </c>
      <c r="N78" s="3" t="s">
        <v>131</v>
      </c>
      <c r="O78" s="4"/>
      <c r="P78" s="3" t="s">
        <v>132</v>
      </c>
      <c r="Q78" s="3" t="s">
        <v>133</v>
      </c>
      <c r="R78" s="4"/>
      <c r="S78" s="3" t="s">
        <v>134</v>
      </c>
      <c r="T78" s="3" t="s">
        <v>135</v>
      </c>
      <c r="U78" s="3" t="s">
        <v>84</v>
      </c>
      <c r="V78" s="3" t="s">
        <v>72</v>
      </c>
      <c r="W78" s="4">
        <v>3.28</v>
      </c>
      <c r="X78" s="4">
        <f t="shared" si="2"/>
        <v>2.2137072977247918</v>
      </c>
      <c r="Y78" s="4">
        <v>0.99</v>
      </c>
      <c r="Z78" s="4"/>
      <c r="AA78" s="4">
        <v>5</v>
      </c>
      <c r="AB78" s="4">
        <v>3.44</v>
      </c>
      <c r="AC78" s="4">
        <f t="shared" si="3"/>
        <v>2.8398063314247333</v>
      </c>
      <c r="AD78" s="4">
        <v>1.27</v>
      </c>
      <c r="AE78" s="4">
        <v>5</v>
      </c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4" t="s">
        <v>120</v>
      </c>
      <c r="AS78" s="4"/>
      <c r="AT78" s="4"/>
      <c r="AU78" s="3" t="s">
        <v>74</v>
      </c>
      <c r="AV78" s="3" t="s">
        <v>74</v>
      </c>
      <c r="AW78" s="3" t="s">
        <v>121</v>
      </c>
      <c r="AX78" s="4">
        <v>2751.39</v>
      </c>
      <c r="AY78" s="3" t="s">
        <v>122</v>
      </c>
      <c r="AZ78" s="3" t="s">
        <v>76</v>
      </c>
      <c r="BA78" s="3" t="s">
        <v>77</v>
      </c>
      <c r="BB78" s="4">
        <v>31.23</v>
      </c>
      <c r="BC78" s="4">
        <v>121.5</v>
      </c>
      <c r="BD78" s="4">
        <v>12</v>
      </c>
      <c r="BE78" s="5"/>
    </row>
    <row r="79" spans="1:57" ht="12.75">
      <c r="A79" s="4" t="s">
        <v>107</v>
      </c>
      <c r="B79" s="4" t="s">
        <v>108</v>
      </c>
      <c r="C79" s="4" t="s">
        <v>109</v>
      </c>
      <c r="D79" s="6" t="s">
        <v>110</v>
      </c>
      <c r="E79" s="4" t="s">
        <v>111</v>
      </c>
      <c r="F79" s="4">
        <v>2009</v>
      </c>
      <c r="G79" s="2" t="s">
        <v>61</v>
      </c>
      <c r="H79" s="4" t="s">
        <v>112</v>
      </c>
      <c r="I79" s="2" t="s">
        <v>113</v>
      </c>
      <c r="J79" s="2" t="s">
        <v>114</v>
      </c>
      <c r="K79" s="2" t="s">
        <v>115</v>
      </c>
      <c r="L79" s="2">
        <v>2007</v>
      </c>
      <c r="M79" s="3" t="s">
        <v>154</v>
      </c>
      <c r="N79" s="3" t="s">
        <v>131</v>
      </c>
      <c r="O79" s="4"/>
      <c r="P79" s="3" t="s">
        <v>132</v>
      </c>
      <c r="Q79" s="3" t="s">
        <v>133</v>
      </c>
      <c r="R79" s="4"/>
      <c r="S79" s="3" t="s">
        <v>134</v>
      </c>
      <c r="T79" s="3" t="s">
        <v>135</v>
      </c>
      <c r="U79" s="3" t="s">
        <v>84</v>
      </c>
      <c r="V79" s="3" t="s">
        <v>72</v>
      </c>
      <c r="W79" s="4">
        <v>3.44</v>
      </c>
      <c r="X79" s="4">
        <f t="shared" si="2"/>
        <v>0.96150923032490965</v>
      </c>
      <c r="Y79" s="4">
        <v>0.43</v>
      </c>
      <c r="Z79" s="4"/>
      <c r="AA79" s="4">
        <v>5</v>
      </c>
      <c r="AB79" s="4">
        <v>7.16</v>
      </c>
      <c r="AC79" s="4">
        <f t="shared" si="3"/>
        <v>3.1304951684997055</v>
      </c>
      <c r="AD79" s="4">
        <v>1.4</v>
      </c>
      <c r="AE79" s="4">
        <v>5</v>
      </c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4" t="s">
        <v>124</v>
      </c>
      <c r="AS79" s="4"/>
      <c r="AT79" s="4"/>
      <c r="AU79" s="3" t="s">
        <v>74</v>
      </c>
      <c r="AV79" s="3" t="s">
        <v>74</v>
      </c>
      <c r="AW79" s="3" t="s">
        <v>121</v>
      </c>
      <c r="AX79" s="4">
        <v>2751.39</v>
      </c>
      <c r="AY79" s="3" t="s">
        <v>122</v>
      </c>
      <c r="AZ79" s="3" t="s">
        <v>76</v>
      </c>
      <c r="BA79" s="3" t="s">
        <v>77</v>
      </c>
      <c r="BB79" s="4">
        <v>31.23</v>
      </c>
      <c r="BC79" s="4">
        <v>121.5</v>
      </c>
      <c r="BD79" s="4">
        <v>12</v>
      </c>
      <c r="BE79" s="5"/>
    </row>
    <row r="80" spans="1:57" ht="12.75">
      <c r="A80" s="4" t="s">
        <v>107</v>
      </c>
      <c r="B80" s="4" t="s">
        <v>108</v>
      </c>
      <c r="C80" s="4" t="s">
        <v>109</v>
      </c>
      <c r="D80" s="6" t="s">
        <v>110</v>
      </c>
      <c r="E80" s="4" t="s">
        <v>111</v>
      </c>
      <c r="F80" s="4">
        <v>2009</v>
      </c>
      <c r="G80" s="2" t="s">
        <v>61</v>
      </c>
      <c r="H80" s="4" t="s">
        <v>112</v>
      </c>
      <c r="I80" s="2" t="s">
        <v>128</v>
      </c>
      <c r="J80" s="2" t="s">
        <v>114</v>
      </c>
      <c r="K80" s="2" t="s">
        <v>115</v>
      </c>
      <c r="L80" s="2">
        <v>2007</v>
      </c>
      <c r="M80" s="3" t="s">
        <v>154</v>
      </c>
      <c r="N80" s="3" t="s">
        <v>131</v>
      </c>
      <c r="O80" s="4"/>
      <c r="P80" s="3" t="s">
        <v>132</v>
      </c>
      <c r="Q80" s="3" t="s">
        <v>133</v>
      </c>
      <c r="R80" s="4"/>
      <c r="S80" s="3" t="s">
        <v>134</v>
      </c>
      <c r="T80" s="3" t="s">
        <v>135</v>
      </c>
      <c r="U80" s="3" t="s">
        <v>84</v>
      </c>
      <c r="V80" s="3" t="s">
        <v>72</v>
      </c>
      <c r="W80" s="4">
        <v>5.88</v>
      </c>
      <c r="X80" s="4">
        <f t="shared" si="2"/>
        <v>2.7280029325497437</v>
      </c>
      <c r="Y80" s="4">
        <v>1.22</v>
      </c>
      <c r="Z80" s="4"/>
      <c r="AA80" s="4">
        <v>5</v>
      </c>
      <c r="AB80" s="4">
        <v>8.66</v>
      </c>
      <c r="AC80" s="4">
        <f t="shared" si="3"/>
        <v>4.0920043988246153</v>
      </c>
      <c r="AD80" s="4">
        <v>1.83</v>
      </c>
      <c r="AE80" s="4">
        <v>5</v>
      </c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4" t="s">
        <v>124</v>
      </c>
      <c r="AS80" s="4"/>
      <c r="AT80" s="4"/>
      <c r="AU80" s="3" t="s">
        <v>74</v>
      </c>
      <c r="AV80" s="3" t="s">
        <v>74</v>
      </c>
      <c r="AW80" s="4"/>
      <c r="AX80" s="4">
        <v>3567.42</v>
      </c>
      <c r="AY80" s="3" t="s">
        <v>122</v>
      </c>
      <c r="AZ80" s="3" t="s">
        <v>76</v>
      </c>
      <c r="BA80" s="3" t="s">
        <v>77</v>
      </c>
      <c r="BB80" s="4">
        <v>31.03</v>
      </c>
      <c r="BC80" s="4">
        <v>121.46</v>
      </c>
      <c r="BD80" s="4">
        <v>12</v>
      </c>
      <c r="BE80" s="5"/>
    </row>
    <row r="81" spans="1:57" ht="12.75">
      <c r="A81" s="4" t="s">
        <v>107</v>
      </c>
      <c r="B81" s="4" t="s">
        <v>108</v>
      </c>
      <c r="C81" s="4" t="s">
        <v>109</v>
      </c>
      <c r="D81" s="6" t="s">
        <v>110</v>
      </c>
      <c r="E81" s="4" t="s">
        <v>111</v>
      </c>
      <c r="F81" s="4">
        <v>2009</v>
      </c>
      <c r="G81" s="2" t="s">
        <v>61</v>
      </c>
      <c r="H81" s="4" t="s">
        <v>112</v>
      </c>
      <c r="I81" s="2" t="s">
        <v>128</v>
      </c>
      <c r="J81" s="2" t="s">
        <v>114</v>
      </c>
      <c r="K81" s="2" t="s">
        <v>115</v>
      </c>
      <c r="L81" s="2">
        <v>2007</v>
      </c>
      <c r="M81" s="3" t="s">
        <v>154</v>
      </c>
      <c r="N81" s="3" t="s">
        <v>131</v>
      </c>
      <c r="O81" s="4"/>
      <c r="P81" s="3" t="s">
        <v>132</v>
      </c>
      <c r="Q81" s="3" t="s">
        <v>133</v>
      </c>
      <c r="R81" s="4"/>
      <c r="S81" s="3" t="s">
        <v>134</v>
      </c>
      <c r="T81" s="3" t="s">
        <v>135</v>
      </c>
      <c r="U81" s="3" t="s">
        <v>84</v>
      </c>
      <c r="V81" s="3" t="s">
        <v>72</v>
      </c>
      <c r="W81" s="4">
        <v>10.88</v>
      </c>
      <c r="X81" s="4">
        <f t="shared" si="2"/>
        <v>3.1081344887247075</v>
      </c>
      <c r="Y81" s="4">
        <v>1.39</v>
      </c>
      <c r="Z81" s="4"/>
      <c r="AA81" s="4">
        <v>5</v>
      </c>
      <c r="AB81" s="4">
        <v>10.74</v>
      </c>
      <c r="AC81" s="4">
        <f t="shared" si="3"/>
        <v>7.8933199605742574</v>
      </c>
      <c r="AD81" s="4">
        <v>3.53</v>
      </c>
      <c r="AE81" s="4">
        <v>5</v>
      </c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4" t="s">
        <v>123</v>
      </c>
      <c r="AS81" s="4"/>
      <c r="AT81" s="4"/>
      <c r="AU81" s="3" t="s">
        <v>74</v>
      </c>
      <c r="AV81" s="3" t="s">
        <v>74</v>
      </c>
      <c r="AW81" s="4"/>
      <c r="AX81" s="4">
        <v>3567.42</v>
      </c>
      <c r="AY81" s="3" t="s">
        <v>122</v>
      </c>
      <c r="AZ81" s="3" t="s">
        <v>76</v>
      </c>
      <c r="BA81" s="3" t="s">
        <v>77</v>
      </c>
      <c r="BB81" s="4">
        <v>31.03</v>
      </c>
      <c r="BC81" s="4">
        <v>121.46</v>
      </c>
      <c r="BD81" s="4">
        <v>12</v>
      </c>
      <c r="BE81" s="5"/>
    </row>
    <row r="82" spans="1:57" ht="12.75">
      <c r="A82" s="4" t="s">
        <v>107</v>
      </c>
      <c r="B82" s="4" t="s">
        <v>108</v>
      </c>
      <c r="C82" s="4" t="s">
        <v>109</v>
      </c>
      <c r="D82" s="6" t="s">
        <v>110</v>
      </c>
      <c r="E82" s="4" t="s">
        <v>111</v>
      </c>
      <c r="F82" s="4">
        <v>2009</v>
      </c>
      <c r="G82" s="2" t="s">
        <v>61</v>
      </c>
      <c r="H82" s="4" t="s">
        <v>112</v>
      </c>
      <c r="I82" s="3" t="s">
        <v>125</v>
      </c>
      <c r="J82" s="2" t="s">
        <v>64</v>
      </c>
      <c r="K82" s="2" t="s">
        <v>129</v>
      </c>
      <c r="L82" s="2">
        <v>2008</v>
      </c>
      <c r="M82" s="3" t="s">
        <v>155</v>
      </c>
      <c r="N82" s="2" t="s">
        <v>156</v>
      </c>
      <c r="O82" s="4"/>
      <c r="P82" s="3" t="s">
        <v>132</v>
      </c>
      <c r="Q82" s="3" t="s">
        <v>157</v>
      </c>
      <c r="R82" s="4"/>
      <c r="S82" s="3" t="s">
        <v>134</v>
      </c>
      <c r="T82" s="3" t="s">
        <v>135</v>
      </c>
      <c r="U82" s="3" t="s">
        <v>84</v>
      </c>
      <c r="V82" s="3" t="s">
        <v>72</v>
      </c>
      <c r="W82" s="4">
        <v>15.55</v>
      </c>
      <c r="X82" s="4">
        <f t="shared" si="2"/>
        <v>0.67082039324993692</v>
      </c>
      <c r="Y82" s="4">
        <v>0.3</v>
      </c>
      <c r="Z82" s="4"/>
      <c r="AA82" s="4">
        <v>5</v>
      </c>
      <c r="AB82" s="4">
        <v>15.66</v>
      </c>
      <c r="AC82" s="4">
        <f t="shared" si="3"/>
        <v>0.15652475842498531</v>
      </c>
      <c r="AD82" s="4">
        <v>7.0000000000000007E-2</v>
      </c>
      <c r="AE82" s="4">
        <v>5</v>
      </c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4" t="s">
        <v>124</v>
      </c>
      <c r="AS82" s="4"/>
      <c r="AT82" s="4"/>
      <c r="AU82" s="3" t="s">
        <v>74</v>
      </c>
      <c r="AV82" s="3" t="s">
        <v>74</v>
      </c>
      <c r="AW82" s="2" t="s">
        <v>127</v>
      </c>
      <c r="AX82" s="4">
        <v>3567.42</v>
      </c>
      <c r="AY82" s="3" t="s">
        <v>122</v>
      </c>
      <c r="AZ82" s="3" t="s">
        <v>76</v>
      </c>
      <c r="BA82" s="3" t="s">
        <v>77</v>
      </c>
      <c r="BB82" s="4">
        <v>31.03</v>
      </c>
      <c r="BC82" s="4">
        <v>121.46</v>
      </c>
      <c r="BD82" s="4">
        <v>13</v>
      </c>
      <c r="BE82" s="5"/>
    </row>
    <row r="83" spans="1:57" ht="12.75">
      <c r="A83" s="4" t="s">
        <v>107</v>
      </c>
      <c r="B83" s="4" t="s">
        <v>108</v>
      </c>
      <c r="C83" s="4" t="s">
        <v>109</v>
      </c>
      <c r="D83" s="6" t="s">
        <v>110</v>
      </c>
      <c r="E83" s="4" t="s">
        <v>111</v>
      </c>
      <c r="F83" s="4">
        <v>2009</v>
      </c>
      <c r="G83" s="2" t="s">
        <v>61</v>
      </c>
      <c r="H83" s="4" t="s">
        <v>112</v>
      </c>
      <c r="I83" s="3" t="s">
        <v>113</v>
      </c>
      <c r="J83" s="2" t="s">
        <v>96</v>
      </c>
      <c r="K83" s="2" t="s">
        <v>126</v>
      </c>
      <c r="L83" s="2">
        <v>2008</v>
      </c>
      <c r="M83" s="3" t="s">
        <v>155</v>
      </c>
      <c r="N83" s="2" t="s">
        <v>156</v>
      </c>
      <c r="O83" s="4"/>
      <c r="P83" s="3" t="s">
        <v>132</v>
      </c>
      <c r="Q83" s="3" t="s">
        <v>157</v>
      </c>
      <c r="R83" s="4"/>
      <c r="S83" s="3" t="s">
        <v>134</v>
      </c>
      <c r="T83" s="3" t="s">
        <v>135</v>
      </c>
      <c r="U83" s="3" t="s">
        <v>84</v>
      </c>
      <c r="V83" s="3" t="s">
        <v>72</v>
      </c>
      <c r="W83" s="4">
        <v>22.9</v>
      </c>
      <c r="X83" s="4">
        <f t="shared" si="2"/>
        <v>8.9442719099991588E-2</v>
      </c>
      <c r="Y83" s="4">
        <v>0.04</v>
      </c>
      <c r="Z83" s="4"/>
      <c r="AA83" s="4">
        <v>5</v>
      </c>
      <c r="AB83" s="4">
        <v>23.16</v>
      </c>
      <c r="AC83" s="4">
        <f t="shared" si="3"/>
        <v>0.22360679774997899</v>
      </c>
      <c r="AD83" s="4">
        <v>0.1</v>
      </c>
      <c r="AE83" s="4">
        <v>5</v>
      </c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4" t="s">
        <v>124</v>
      </c>
      <c r="AS83" s="4"/>
      <c r="AT83" s="4"/>
      <c r="AU83" s="3" t="s">
        <v>74</v>
      </c>
      <c r="AV83" s="3" t="s">
        <v>74</v>
      </c>
      <c r="AW83" s="3" t="s">
        <v>121</v>
      </c>
      <c r="AX83" s="4">
        <v>2751.39</v>
      </c>
      <c r="AY83" s="3" t="s">
        <v>122</v>
      </c>
      <c r="AZ83" s="3" t="s">
        <v>76</v>
      </c>
      <c r="BA83" s="3" t="s">
        <v>77</v>
      </c>
      <c r="BB83" s="4">
        <v>31.23</v>
      </c>
      <c r="BC83" s="4">
        <v>121.5</v>
      </c>
      <c r="BD83" s="4">
        <v>13</v>
      </c>
      <c r="BE83" s="5"/>
    </row>
    <row r="84" spans="1:57" ht="12.75">
      <c r="A84" s="4" t="s">
        <v>107</v>
      </c>
      <c r="B84" s="4" t="s">
        <v>108</v>
      </c>
      <c r="C84" s="4" t="s">
        <v>109</v>
      </c>
      <c r="D84" s="6" t="s">
        <v>110</v>
      </c>
      <c r="E84" s="4" t="s">
        <v>111</v>
      </c>
      <c r="F84" s="4">
        <v>2009</v>
      </c>
      <c r="G84" s="2" t="s">
        <v>61</v>
      </c>
      <c r="H84" s="4" t="s">
        <v>112</v>
      </c>
      <c r="I84" s="2" t="s">
        <v>128</v>
      </c>
      <c r="J84" s="2" t="s">
        <v>114</v>
      </c>
      <c r="K84" s="2" t="s">
        <v>115</v>
      </c>
      <c r="L84" s="2">
        <v>2007</v>
      </c>
      <c r="M84" s="3" t="s">
        <v>155</v>
      </c>
      <c r="N84" s="2" t="s">
        <v>156</v>
      </c>
      <c r="O84" s="4"/>
      <c r="P84" s="3" t="s">
        <v>132</v>
      </c>
      <c r="Q84" s="3" t="s">
        <v>157</v>
      </c>
      <c r="R84" s="4"/>
      <c r="S84" s="3" t="s">
        <v>134</v>
      </c>
      <c r="T84" s="3" t="s">
        <v>135</v>
      </c>
      <c r="U84" s="3" t="s">
        <v>84</v>
      </c>
      <c r="V84" s="3" t="s">
        <v>72</v>
      </c>
      <c r="W84" s="4">
        <v>21.08</v>
      </c>
      <c r="X84" s="4">
        <f t="shared" si="2"/>
        <v>0.33541019662496846</v>
      </c>
      <c r="Y84" s="4">
        <v>0.15</v>
      </c>
      <c r="Z84" s="4"/>
      <c r="AA84" s="4">
        <v>5</v>
      </c>
      <c r="AB84" s="4">
        <v>21.49</v>
      </c>
      <c r="AC84" s="4">
        <f t="shared" si="3"/>
        <v>0.29068883707497267</v>
      </c>
      <c r="AD84" s="4">
        <v>0.13</v>
      </c>
      <c r="AE84" s="4">
        <v>5</v>
      </c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4" t="s">
        <v>120</v>
      </c>
      <c r="AS84" s="4"/>
      <c r="AT84" s="4"/>
      <c r="AU84" s="3" t="s">
        <v>74</v>
      </c>
      <c r="AV84" s="3" t="s">
        <v>74</v>
      </c>
      <c r="AW84" s="4"/>
      <c r="AX84" s="4">
        <v>3567.42</v>
      </c>
      <c r="AY84" s="3" t="s">
        <v>122</v>
      </c>
      <c r="AZ84" s="3" t="s">
        <v>76</v>
      </c>
      <c r="BA84" s="3" t="s">
        <v>77</v>
      </c>
      <c r="BB84" s="4">
        <v>31.03</v>
      </c>
      <c r="BC84" s="4">
        <v>121.46</v>
      </c>
      <c r="BD84" s="4">
        <v>12</v>
      </c>
      <c r="BE84" s="5"/>
    </row>
    <row r="85" spans="1:57" ht="12.75">
      <c r="A85" s="4" t="s">
        <v>107</v>
      </c>
      <c r="B85" s="4" t="s">
        <v>108</v>
      </c>
      <c r="C85" s="4" t="s">
        <v>109</v>
      </c>
      <c r="D85" s="6" t="s">
        <v>110</v>
      </c>
      <c r="E85" s="4" t="s">
        <v>111</v>
      </c>
      <c r="F85" s="4">
        <v>2009</v>
      </c>
      <c r="G85" s="2" t="s">
        <v>61</v>
      </c>
      <c r="H85" s="4" t="s">
        <v>112</v>
      </c>
      <c r="I85" s="3" t="s">
        <v>125</v>
      </c>
      <c r="J85" s="2" t="s">
        <v>64</v>
      </c>
      <c r="K85" s="2" t="s">
        <v>129</v>
      </c>
      <c r="L85" s="2">
        <v>2008</v>
      </c>
      <c r="M85" s="3" t="s">
        <v>155</v>
      </c>
      <c r="N85" s="2" t="s">
        <v>156</v>
      </c>
      <c r="O85" s="4"/>
      <c r="P85" s="3" t="s">
        <v>132</v>
      </c>
      <c r="Q85" s="3" t="s">
        <v>157</v>
      </c>
      <c r="R85" s="4"/>
      <c r="S85" s="3" t="s">
        <v>134</v>
      </c>
      <c r="T85" s="3" t="s">
        <v>135</v>
      </c>
      <c r="U85" s="3" t="s">
        <v>84</v>
      </c>
      <c r="V85" s="3" t="s">
        <v>72</v>
      </c>
      <c r="W85" s="4">
        <v>14.81</v>
      </c>
      <c r="X85" s="4">
        <f t="shared" si="2"/>
        <v>0.13416407864998739</v>
      </c>
      <c r="Y85" s="4">
        <v>0.06</v>
      </c>
      <c r="Z85" s="4"/>
      <c r="AA85" s="4">
        <v>5</v>
      </c>
      <c r="AB85" s="4">
        <v>14.72</v>
      </c>
      <c r="AC85" s="4">
        <f t="shared" si="3"/>
        <v>0.29068883707497267</v>
      </c>
      <c r="AD85" s="4">
        <v>0.13</v>
      </c>
      <c r="AE85" s="4">
        <v>5</v>
      </c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4" t="s">
        <v>120</v>
      </c>
      <c r="AS85" s="4"/>
      <c r="AT85" s="4"/>
      <c r="AU85" s="3" t="s">
        <v>74</v>
      </c>
      <c r="AV85" s="3" t="s">
        <v>74</v>
      </c>
      <c r="AW85" s="2" t="s">
        <v>127</v>
      </c>
      <c r="AX85" s="4">
        <v>3567.42</v>
      </c>
      <c r="AY85" s="3" t="s">
        <v>122</v>
      </c>
      <c r="AZ85" s="3" t="s">
        <v>76</v>
      </c>
      <c r="BA85" s="3" t="s">
        <v>77</v>
      </c>
      <c r="BB85" s="4">
        <v>31.03</v>
      </c>
      <c r="BC85" s="4">
        <v>121.46</v>
      </c>
      <c r="BD85" s="4">
        <v>13</v>
      </c>
      <c r="BE85" s="5"/>
    </row>
    <row r="86" spans="1:57" ht="12.75">
      <c r="A86" s="4" t="s">
        <v>107</v>
      </c>
      <c r="B86" s="4" t="s">
        <v>108</v>
      </c>
      <c r="C86" s="4" t="s">
        <v>109</v>
      </c>
      <c r="D86" s="6" t="s">
        <v>110</v>
      </c>
      <c r="E86" s="4" t="s">
        <v>111</v>
      </c>
      <c r="F86" s="4">
        <v>2009</v>
      </c>
      <c r="G86" s="2" t="s">
        <v>61</v>
      </c>
      <c r="H86" s="4" t="s">
        <v>112</v>
      </c>
      <c r="I86" s="3" t="s">
        <v>113</v>
      </c>
      <c r="J86" s="2" t="s">
        <v>96</v>
      </c>
      <c r="K86" s="2" t="s">
        <v>126</v>
      </c>
      <c r="L86" s="2">
        <v>2008</v>
      </c>
      <c r="M86" s="3" t="s">
        <v>155</v>
      </c>
      <c r="N86" s="2" t="s">
        <v>156</v>
      </c>
      <c r="O86" s="4"/>
      <c r="P86" s="3" t="s">
        <v>132</v>
      </c>
      <c r="Q86" s="3" t="s">
        <v>157</v>
      </c>
      <c r="R86" s="4"/>
      <c r="S86" s="3" t="s">
        <v>134</v>
      </c>
      <c r="T86" s="3" t="s">
        <v>135</v>
      </c>
      <c r="U86" s="3" t="s">
        <v>84</v>
      </c>
      <c r="V86" s="3" t="s">
        <v>72</v>
      </c>
      <c r="W86" s="4">
        <v>22.59</v>
      </c>
      <c r="X86" s="4">
        <f t="shared" si="2"/>
        <v>0.26832815729997478</v>
      </c>
      <c r="Y86" s="4">
        <v>0.12</v>
      </c>
      <c r="Z86" s="4"/>
      <c r="AA86" s="4">
        <v>5</v>
      </c>
      <c r="AB86" s="4">
        <v>22.93</v>
      </c>
      <c r="AC86" s="4">
        <f t="shared" si="3"/>
        <v>0.33541019662496846</v>
      </c>
      <c r="AD86" s="4">
        <v>0.15</v>
      </c>
      <c r="AE86" s="4">
        <v>5</v>
      </c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4" t="s">
        <v>120</v>
      </c>
      <c r="AS86" s="4"/>
      <c r="AT86" s="4"/>
      <c r="AU86" s="3" t="s">
        <v>74</v>
      </c>
      <c r="AV86" s="3" t="s">
        <v>74</v>
      </c>
      <c r="AW86" s="3" t="s">
        <v>121</v>
      </c>
      <c r="AX86" s="4">
        <v>2751.39</v>
      </c>
      <c r="AY86" s="3" t="s">
        <v>122</v>
      </c>
      <c r="AZ86" s="3" t="s">
        <v>76</v>
      </c>
      <c r="BA86" s="3" t="s">
        <v>77</v>
      </c>
      <c r="BB86" s="4">
        <v>31.23</v>
      </c>
      <c r="BC86" s="4">
        <v>121.5</v>
      </c>
      <c r="BD86" s="4">
        <v>13</v>
      </c>
      <c r="BE86" s="5"/>
    </row>
    <row r="87" spans="1:57" ht="12.75">
      <c r="A87" s="4" t="s">
        <v>107</v>
      </c>
      <c r="B87" s="4" t="s">
        <v>108</v>
      </c>
      <c r="C87" s="4" t="s">
        <v>109</v>
      </c>
      <c r="D87" s="6" t="s">
        <v>110</v>
      </c>
      <c r="E87" s="4" t="s">
        <v>111</v>
      </c>
      <c r="F87" s="4">
        <v>2009</v>
      </c>
      <c r="G87" s="2" t="s">
        <v>61</v>
      </c>
      <c r="H87" s="4" t="s">
        <v>112</v>
      </c>
      <c r="I87" s="3" t="s">
        <v>113</v>
      </c>
      <c r="J87" s="2" t="s">
        <v>64</v>
      </c>
      <c r="K87" s="2" t="s">
        <v>129</v>
      </c>
      <c r="L87" s="2">
        <v>2008</v>
      </c>
      <c r="M87" s="3" t="s">
        <v>155</v>
      </c>
      <c r="N87" s="2" t="s">
        <v>156</v>
      </c>
      <c r="O87" s="4"/>
      <c r="P87" s="3" t="s">
        <v>132</v>
      </c>
      <c r="Q87" s="3" t="s">
        <v>157</v>
      </c>
      <c r="R87" s="4"/>
      <c r="S87" s="3" t="s">
        <v>134</v>
      </c>
      <c r="T87" s="3" t="s">
        <v>135</v>
      </c>
      <c r="U87" s="3" t="s">
        <v>84</v>
      </c>
      <c r="V87" s="3" t="s">
        <v>72</v>
      </c>
      <c r="W87" s="4">
        <v>9.5</v>
      </c>
      <c r="X87" s="4">
        <f t="shared" si="2"/>
        <v>0.46957427527495582</v>
      </c>
      <c r="Y87" s="4">
        <v>0.21</v>
      </c>
      <c r="Z87" s="4"/>
      <c r="AA87" s="4">
        <v>5</v>
      </c>
      <c r="AB87" s="4">
        <v>10.47</v>
      </c>
      <c r="AC87" s="4">
        <f t="shared" si="3"/>
        <v>0.44721359549995798</v>
      </c>
      <c r="AD87" s="4">
        <v>0.2</v>
      </c>
      <c r="AE87" s="4">
        <v>5</v>
      </c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4" t="s">
        <v>123</v>
      </c>
      <c r="AS87" s="4"/>
      <c r="AT87" s="4"/>
      <c r="AU87" s="3" t="s">
        <v>74</v>
      </c>
      <c r="AV87" s="3" t="s">
        <v>74</v>
      </c>
      <c r="AW87" s="3" t="s">
        <v>121</v>
      </c>
      <c r="AX87" s="4">
        <v>2751.39</v>
      </c>
      <c r="AY87" s="3" t="s">
        <v>122</v>
      </c>
      <c r="AZ87" s="3" t="s">
        <v>76</v>
      </c>
      <c r="BA87" s="3" t="s">
        <v>77</v>
      </c>
      <c r="BB87" s="4">
        <v>31.23</v>
      </c>
      <c r="BC87" s="4">
        <v>121.5</v>
      </c>
      <c r="BD87" s="4">
        <v>13</v>
      </c>
      <c r="BE87" s="5"/>
    </row>
    <row r="88" spans="1:57" ht="12.75">
      <c r="A88" s="4" t="s">
        <v>107</v>
      </c>
      <c r="B88" s="4" t="s">
        <v>108</v>
      </c>
      <c r="C88" s="4" t="s">
        <v>109</v>
      </c>
      <c r="D88" s="6" t="s">
        <v>110</v>
      </c>
      <c r="E88" s="4" t="s">
        <v>111</v>
      </c>
      <c r="F88" s="4">
        <v>2009</v>
      </c>
      <c r="G88" s="2" t="s">
        <v>61</v>
      </c>
      <c r="H88" s="4" t="s">
        <v>112</v>
      </c>
      <c r="I88" s="3" t="s">
        <v>125</v>
      </c>
      <c r="J88" s="2" t="s">
        <v>96</v>
      </c>
      <c r="K88" s="2" t="s">
        <v>126</v>
      </c>
      <c r="L88" s="2">
        <v>2008</v>
      </c>
      <c r="M88" s="3" t="s">
        <v>155</v>
      </c>
      <c r="N88" s="2" t="s">
        <v>156</v>
      </c>
      <c r="O88" s="4"/>
      <c r="P88" s="3" t="s">
        <v>132</v>
      </c>
      <c r="Q88" s="3" t="s">
        <v>157</v>
      </c>
      <c r="R88" s="4"/>
      <c r="S88" s="3" t="s">
        <v>134</v>
      </c>
      <c r="T88" s="3" t="s">
        <v>135</v>
      </c>
      <c r="U88" s="3" t="s">
        <v>84</v>
      </c>
      <c r="V88" s="3" t="s">
        <v>72</v>
      </c>
      <c r="W88" s="4">
        <v>23.21</v>
      </c>
      <c r="X88" s="4">
        <f t="shared" si="2"/>
        <v>0.55901699437494745</v>
      </c>
      <c r="Y88" s="4">
        <v>0.25</v>
      </c>
      <c r="Z88" s="4"/>
      <c r="AA88" s="4">
        <v>5</v>
      </c>
      <c r="AB88" s="4">
        <v>24.9</v>
      </c>
      <c r="AC88" s="4">
        <f t="shared" si="3"/>
        <v>0.44721359549995798</v>
      </c>
      <c r="AD88" s="4">
        <v>0.2</v>
      </c>
      <c r="AE88" s="4">
        <v>5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4" t="s">
        <v>124</v>
      </c>
      <c r="AS88" s="4"/>
      <c r="AT88" s="4"/>
      <c r="AU88" s="3" t="s">
        <v>74</v>
      </c>
      <c r="AV88" s="3" t="s">
        <v>74</v>
      </c>
      <c r="AW88" s="2" t="s">
        <v>127</v>
      </c>
      <c r="AX88" s="4">
        <v>3567.42</v>
      </c>
      <c r="AY88" s="3" t="s">
        <v>122</v>
      </c>
      <c r="AZ88" s="3" t="s">
        <v>76</v>
      </c>
      <c r="BA88" s="3" t="s">
        <v>77</v>
      </c>
      <c r="BB88" s="4">
        <v>31.03</v>
      </c>
      <c r="BC88" s="4">
        <v>121.46</v>
      </c>
      <c r="BD88" s="4">
        <v>13</v>
      </c>
      <c r="BE88" s="5"/>
    </row>
    <row r="89" spans="1:57" ht="12.75">
      <c r="A89" s="4" t="s">
        <v>107</v>
      </c>
      <c r="B89" s="4" t="s">
        <v>108</v>
      </c>
      <c r="C89" s="4" t="s">
        <v>109</v>
      </c>
      <c r="D89" s="6" t="s">
        <v>110</v>
      </c>
      <c r="E89" s="4" t="s">
        <v>111</v>
      </c>
      <c r="F89" s="4">
        <v>2009</v>
      </c>
      <c r="G89" s="2" t="s">
        <v>61</v>
      </c>
      <c r="H89" s="4" t="s">
        <v>112</v>
      </c>
      <c r="I89" s="3" t="s">
        <v>113</v>
      </c>
      <c r="J89" s="2" t="s">
        <v>96</v>
      </c>
      <c r="K89" s="2" t="s">
        <v>126</v>
      </c>
      <c r="L89" s="2">
        <v>2008</v>
      </c>
      <c r="M89" s="3" t="s">
        <v>155</v>
      </c>
      <c r="N89" s="2" t="s">
        <v>156</v>
      </c>
      <c r="O89" s="4"/>
      <c r="P89" s="3" t="s">
        <v>132</v>
      </c>
      <c r="Q89" s="3" t="s">
        <v>157</v>
      </c>
      <c r="R89" s="4"/>
      <c r="S89" s="3" t="s">
        <v>134</v>
      </c>
      <c r="T89" s="3" t="s">
        <v>135</v>
      </c>
      <c r="U89" s="3" t="s">
        <v>84</v>
      </c>
      <c r="V89" s="3" t="s">
        <v>72</v>
      </c>
      <c r="W89" s="4">
        <v>22.93</v>
      </c>
      <c r="X89" s="4">
        <f t="shared" si="2"/>
        <v>0.33541019662496846</v>
      </c>
      <c r="Y89" s="4">
        <v>0.15</v>
      </c>
      <c r="Z89" s="4"/>
      <c r="AA89" s="4">
        <v>5</v>
      </c>
      <c r="AB89" s="4">
        <v>22.59</v>
      </c>
      <c r="AC89" s="4">
        <f t="shared" si="3"/>
        <v>0.49193495504995377</v>
      </c>
      <c r="AD89" s="4">
        <v>0.22</v>
      </c>
      <c r="AE89" s="4">
        <v>5</v>
      </c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4" t="s">
        <v>123</v>
      </c>
      <c r="AS89" s="4"/>
      <c r="AT89" s="4"/>
      <c r="AU89" s="3" t="s">
        <v>74</v>
      </c>
      <c r="AV89" s="3" t="s">
        <v>74</v>
      </c>
      <c r="AW89" s="3" t="s">
        <v>121</v>
      </c>
      <c r="AX89" s="4">
        <v>2751.39</v>
      </c>
      <c r="AY89" s="3" t="s">
        <v>122</v>
      </c>
      <c r="AZ89" s="3" t="s">
        <v>76</v>
      </c>
      <c r="BA89" s="3" t="s">
        <v>77</v>
      </c>
      <c r="BB89" s="4">
        <v>31.23</v>
      </c>
      <c r="BC89" s="4">
        <v>121.5</v>
      </c>
      <c r="BD89" s="4">
        <v>13</v>
      </c>
      <c r="BE89" s="5"/>
    </row>
    <row r="90" spans="1:57" ht="12.75">
      <c r="A90" s="4" t="s">
        <v>107</v>
      </c>
      <c r="B90" s="4" t="s">
        <v>108</v>
      </c>
      <c r="C90" s="4" t="s">
        <v>109</v>
      </c>
      <c r="D90" s="6" t="s">
        <v>110</v>
      </c>
      <c r="E90" s="4" t="s">
        <v>111</v>
      </c>
      <c r="F90" s="4">
        <v>2009</v>
      </c>
      <c r="G90" s="2" t="s">
        <v>61</v>
      </c>
      <c r="H90" s="4" t="s">
        <v>112</v>
      </c>
      <c r="I90" s="3" t="s">
        <v>113</v>
      </c>
      <c r="J90" s="2" t="s">
        <v>64</v>
      </c>
      <c r="K90" s="2" t="s">
        <v>129</v>
      </c>
      <c r="L90" s="2">
        <v>2008</v>
      </c>
      <c r="M90" s="3" t="s">
        <v>155</v>
      </c>
      <c r="N90" s="2" t="s">
        <v>156</v>
      </c>
      <c r="O90" s="4"/>
      <c r="P90" s="3" t="s">
        <v>132</v>
      </c>
      <c r="Q90" s="3" t="s">
        <v>157</v>
      </c>
      <c r="R90" s="4"/>
      <c r="S90" s="3" t="s">
        <v>134</v>
      </c>
      <c r="T90" s="3" t="s">
        <v>135</v>
      </c>
      <c r="U90" s="3" t="s">
        <v>84</v>
      </c>
      <c r="V90" s="3" t="s">
        <v>72</v>
      </c>
      <c r="W90" s="4">
        <v>10.38</v>
      </c>
      <c r="X90" s="4">
        <f t="shared" si="2"/>
        <v>0.51429563482495166</v>
      </c>
      <c r="Y90" s="4">
        <v>0.23</v>
      </c>
      <c r="Z90" s="4"/>
      <c r="AA90" s="4">
        <v>5</v>
      </c>
      <c r="AB90" s="4">
        <v>10.92</v>
      </c>
      <c r="AC90" s="4">
        <f t="shared" si="3"/>
        <v>0.53665631459994956</v>
      </c>
      <c r="AD90" s="4">
        <v>0.24</v>
      </c>
      <c r="AE90" s="4">
        <v>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4" t="s">
        <v>120</v>
      </c>
      <c r="AS90" s="4"/>
      <c r="AT90" s="4"/>
      <c r="AU90" s="3" t="s">
        <v>74</v>
      </c>
      <c r="AV90" s="3" t="s">
        <v>74</v>
      </c>
      <c r="AW90" s="3" t="s">
        <v>121</v>
      </c>
      <c r="AX90" s="4">
        <v>2751.39</v>
      </c>
      <c r="AY90" s="3" t="s">
        <v>122</v>
      </c>
      <c r="AZ90" s="3" t="s">
        <v>76</v>
      </c>
      <c r="BA90" s="3" t="s">
        <v>77</v>
      </c>
      <c r="BB90" s="4">
        <v>31.23</v>
      </c>
      <c r="BC90" s="4">
        <v>121.5</v>
      </c>
      <c r="BD90" s="4">
        <v>13</v>
      </c>
      <c r="BE90" s="5"/>
    </row>
    <row r="91" spans="1:57" ht="12.75">
      <c r="A91" s="4" t="s">
        <v>107</v>
      </c>
      <c r="B91" s="4" t="s">
        <v>108</v>
      </c>
      <c r="C91" s="4" t="s">
        <v>109</v>
      </c>
      <c r="D91" s="6" t="s">
        <v>110</v>
      </c>
      <c r="E91" s="4" t="s">
        <v>111</v>
      </c>
      <c r="F91" s="4">
        <v>2009</v>
      </c>
      <c r="G91" s="2" t="s">
        <v>61</v>
      </c>
      <c r="H91" s="4" t="s">
        <v>112</v>
      </c>
      <c r="I91" s="3" t="s">
        <v>125</v>
      </c>
      <c r="J91" s="2" t="s">
        <v>96</v>
      </c>
      <c r="K91" s="2" t="s">
        <v>126</v>
      </c>
      <c r="L91" s="2">
        <v>2008</v>
      </c>
      <c r="M91" s="3" t="s">
        <v>155</v>
      </c>
      <c r="N91" s="2" t="s">
        <v>156</v>
      </c>
      <c r="O91" s="4"/>
      <c r="P91" s="3" t="s">
        <v>132</v>
      </c>
      <c r="Q91" s="3" t="s">
        <v>157</v>
      </c>
      <c r="R91" s="4"/>
      <c r="S91" s="3" t="s">
        <v>134</v>
      </c>
      <c r="T91" s="3" t="s">
        <v>135</v>
      </c>
      <c r="U91" s="3" t="s">
        <v>84</v>
      </c>
      <c r="V91" s="3" t="s">
        <v>72</v>
      </c>
      <c r="W91" s="4">
        <v>22.46</v>
      </c>
      <c r="X91" s="4">
        <f t="shared" si="2"/>
        <v>0.3801315561749643</v>
      </c>
      <c r="Y91" s="4">
        <v>0.17</v>
      </c>
      <c r="Z91" s="4"/>
      <c r="AA91" s="4">
        <v>5</v>
      </c>
      <c r="AB91" s="4">
        <v>23.37</v>
      </c>
      <c r="AC91" s="4">
        <f t="shared" si="3"/>
        <v>0.55901699437494745</v>
      </c>
      <c r="AD91" s="4">
        <v>0.25</v>
      </c>
      <c r="AE91" s="4">
        <v>5</v>
      </c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4" t="s">
        <v>120</v>
      </c>
      <c r="AS91" s="4"/>
      <c r="AT91" s="4"/>
      <c r="AU91" s="3" t="s">
        <v>74</v>
      </c>
      <c r="AV91" s="3" t="s">
        <v>74</v>
      </c>
      <c r="AW91" s="2" t="s">
        <v>127</v>
      </c>
      <c r="AX91" s="4">
        <v>3567.42</v>
      </c>
      <c r="AY91" s="3" t="s">
        <v>122</v>
      </c>
      <c r="AZ91" s="3" t="s">
        <v>76</v>
      </c>
      <c r="BA91" s="3" t="s">
        <v>77</v>
      </c>
      <c r="BB91" s="4">
        <v>31.03</v>
      </c>
      <c r="BC91" s="4">
        <v>121.46</v>
      </c>
      <c r="BD91" s="4">
        <v>13</v>
      </c>
      <c r="BE91" s="5"/>
    </row>
    <row r="92" spans="1:57" ht="12.75">
      <c r="A92" s="4" t="s">
        <v>107</v>
      </c>
      <c r="B92" s="4" t="s">
        <v>108</v>
      </c>
      <c r="C92" s="4" t="s">
        <v>109</v>
      </c>
      <c r="D92" s="6" t="s">
        <v>110</v>
      </c>
      <c r="E92" s="4" t="s">
        <v>111</v>
      </c>
      <c r="F92" s="4">
        <v>2009</v>
      </c>
      <c r="G92" s="2" t="s">
        <v>61</v>
      </c>
      <c r="H92" s="4" t="s">
        <v>112</v>
      </c>
      <c r="I92" s="2" t="s">
        <v>128</v>
      </c>
      <c r="J92" s="2" t="s">
        <v>114</v>
      </c>
      <c r="K92" s="2" t="s">
        <v>115</v>
      </c>
      <c r="L92" s="2">
        <v>2007</v>
      </c>
      <c r="M92" s="3" t="s">
        <v>155</v>
      </c>
      <c r="N92" s="2" t="s">
        <v>156</v>
      </c>
      <c r="O92" s="4"/>
      <c r="P92" s="3" t="s">
        <v>132</v>
      </c>
      <c r="Q92" s="3" t="s">
        <v>157</v>
      </c>
      <c r="R92" s="4"/>
      <c r="S92" s="3" t="s">
        <v>134</v>
      </c>
      <c r="T92" s="3" t="s">
        <v>135</v>
      </c>
      <c r="U92" s="3" t="s">
        <v>84</v>
      </c>
      <c r="V92" s="3" t="s">
        <v>72</v>
      </c>
      <c r="W92" s="4">
        <v>18.87</v>
      </c>
      <c r="X92" s="4">
        <f t="shared" si="2"/>
        <v>0.33541019662496846</v>
      </c>
      <c r="Y92" s="4">
        <v>0.15</v>
      </c>
      <c r="Z92" s="4"/>
      <c r="AA92" s="4">
        <v>5</v>
      </c>
      <c r="AB92" s="4">
        <v>18.32</v>
      </c>
      <c r="AC92" s="4">
        <f t="shared" si="3"/>
        <v>0.62609903369994124</v>
      </c>
      <c r="AD92" s="4">
        <v>0.28000000000000003</v>
      </c>
      <c r="AE92" s="4">
        <v>5</v>
      </c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4" t="s">
        <v>124</v>
      </c>
      <c r="AS92" s="4"/>
      <c r="AT92" s="4"/>
      <c r="AU92" s="3" t="s">
        <v>74</v>
      </c>
      <c r="AV92" s="3" t="s">
        <v>74</v>
      </c>
      <c r="AW92" s="4"/>
      <c r="AX92" s="4">
        <v>3567.42</v>
      </c>
      <c r="AY92" s="3" t="s">
        <v>122</v>
      </c>
      <c r="AZ92" s="3" t="s">
        <v>76</v>
      </c>
      <c r="BA92" s="3" t="s">
        <v>77</v>
      </c>
      <c r="BB92" s="4">
        <v>31.03</v>
      </c>
      <c r="BC92" s="4">
        <v>121.46</v>
      </c>
      <c r="BD92" s="4">
        <v>12</v>
      </c>
      <c r="BE92" s="5"/>
    </row>
    <row r="93" spans="1:57" ht="12.75">
      <c r="A93" s="4" t="s">
        <v>107</v>
      </c>
      <c r="B93" s="4" t="s">
        <v>108</v>
      </c>
      <c r="C93" s="4" t="s">
        <v>109</v>
      </c>
      <c r="D93" s="6" t="s">
        <v>110</v>
      </c>
      <c r="E93" s="4" t="s">
        <v>111</v>
      </c>
      <c r="F93" s="4">
        <v>2009</v>
      </c>
      <c r="G93" s="2" t="s">
        <v>61</v>
      </c>
      <c r="H93" s="4" t="s">
        <v>112</v>
      </c>
      <c r="I93" s="2" t="s">
        <v>128</v>
      </c>
      <c r="J93" s="2" t="s">
        <v>114</v>
      </c>
      <c r="K93" s="2" t="s">
        <v>115</v>
      </c>
      <c r="L93" s="2">
        <v>2007</v>
      </c>
      <c r="M93" s="3" t="s">
        <v>155</v>
      </c>
      <c r="N93" s="2" t="s">
        <v>156</v>
      </c>
      <c r="O93" s="4"/>
      <c r="P93" s="3" t="s">
        <v>132</v>
      </c>
      <c r="Q93" s="3" t="s">
        <v>157</v>
      </c>
      <c r="R93" s="4"/>
      <c r="S93" s="3" t="s">
        <v>134</v>
      </c>
      <c r="T93" s="3" t="s">
        <v>135</v>
      </c>
      <c r="U93" s="3" t="s">
        <v>84</v>
      </c>
      <c r="V93" s="3" t="s">
        <v>72</v>
      </c>
      <c r="W93" s="4">
        <v>19.37</v>
      </c>
      <c r="X93" s="4">
        <f t="shared" si="2"/>
        <v>0.33541019662496846</v>
      </c>
      <c r="Y93" s="4">
        <v>0.15</v>
      </c>
      <c r="Z93" s="4"/>
      <c r="AA93" s="4">
        <v>5</v>
      </c>
      <c r="AB93" s="4">
        <v>18.72</v>
      </c>
      <c r="AC93" s="4">
        <f t="shared" si="3"/>
        <v>0.64845971347493903</v>
      </c>
      <c r="AD93" s="4">
        <v>0.28999999999999998</v>
      </c>
      <c r="AE93" s="4">
        <v>5</v>
      </c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4" t="s">
        <v>123</v>
      </c>
      <c r="AS93" s="4"/>
      <c r="AT93" s="4"/>
      <c r="AU93" s="3" t="s">
        <v>74</v>
      </c>
      <c r="AV93" s="3" t="s">
        <v>74</v>
      </c>
      <c r="AW93" s="4"/>
      <c r="AX93" s="4">
        <v>3567.42</v>
      </c>
      <c r="AY93" s="3" t="s">
        <v>122</v>
      </c>
      <c r="AZ93" s="3" t="s">
        <v>76</v>
      </c>
      <c r="BA93" s="3" t="s">
        <v>77</v>
      </c>
      <c r="BB93" s="4">
        <v>31.03</v>
      </c>
      <c r="BC93" s="4">
        <v>121.46</v>
      </c>
      <c r="BD93" s="4">
        <v>12</v>
      </c>
      <c r="BE93" s="5"/>
    </row>
    <row r="94" spans="1:57" ht="12.75">
      <c r="A94" s="4" t="s">
        <v>107</v>
      </c>
      <c r="B94" s="4" t="s">
        <v>108</v>
      </c>
      <c r="C94" s="4" t="s">
        <v>109</v>
      </c>
      <c r="D94" s="6" t="s">
        <v>110</v>
      </c>
      <c r="E94" s="4" t="s">
        <v>111</v>
      </c>
      <c r="F94" s="4">
        <v>2009</v>
      </c>
      <c r="G94" s="2" t="s">
        <v>61</v>
      </c>
      <c r="H94" s="4" t="s">
        <v>112</v>
      </c>
      <c r="I94" s="3" t="s">
        <v>113</v>
      </c>
      <c r="J94" s="2" t="s">
        <v>64</v>
      </c>
      <c r="K94" s="2" t="s">
        <v>129</v>
      </c>
      <c r="L94" s="2">
        <v>2008</v>
      </c>
      <c r="M94" s="3" t="s">
        <v>155</v>
      </c>
      <c r="N94" s="2" t="s">
        <v>156</v>
      </c>
      <c r="O94" s="4"/>
      <c r="P94" s="3" t="s">
        <v>132</v>
      </c>
      <c r="Q94" s="3" t="s">
        <v>157</v>
      </c>
      <c r="R94" s="4"/>
      <c r="S94" s="3" t="s">
        <v>134</v>
      </c>
      <c r="T94" s="3" t="s">
        <v>135</v>
      </c>
      <c r="U94" s="3" t="s">
        <v>84</v>
      </c>
      <c r="V94" s="3" t="s">
        <v>72</v>
      </c>
      <c r="W94" s="4">
        <v>11.31</v>
      </c>
      <c r="X94" s="4">
        <f t="shared" si="2"/>
        <v>0.29068883707497267</v>
      </c>
      <c r="Y94" s="4">
        <v>0.13</v>
      </c>
      <c r="Z94" s="4"/>
      <c r="AA94" s="4">
        <v>5</v>
      </c>
      <c r="AB94" s="4">
        <v>11.38</v>
      </c>
      <c r="AC94" s="4">
        <f t="shared" si="3"/>
        <v>0.67082039324993692</v>
      </c>
      <c r="AD94" s="4">
        <v>0.3</v>
      </c>
      <c r="AE94" s="4">
        <v>5</v>
      </c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4" t="s">
        <v>124</v>
      </c>
      <c r="AS94" s="4"/>
      <c r="AT94" s="4"/>
      <c r="AU94" s="3" t="s">
        <v>74</v>
      </c>
      <c r="AV94" s="3" t="s">
        <v>74</v>
      </c>
      <c r="AW94" s="3" t="s">
        <v>121</v>
      </c>
      <c r="AX94" s="4">
        <v>2751.39</v>
      </c>
      <c r="AY94" s="3" t="s">
        <v>122</v>
      </c>
      <c r="AZ94" s="3" t="s">
        <v>76</v>
      </c>
      <c r="BA94" s="3" t="s">
        <v>77</v>
      </c>
      <c r="BB94" s="4">
        <v>31.23</v>
      </c>
      <c r="BC94" s="4">
        <v>121.5</v>
      </c>
      <c r="BD94" s="4">
        <v>13</v>
      </c>
      <c r="BE94" s="5"/>
    </row>
    <row r="95" spans="1:57" ht="12.75">
      <c r="A95" s="4" t="s">
        <v>107</v>
      </c>
      <c r="B95" s="4" t="s">
        <v>108</v>
      </c>
      <c r="C95" s="4" t="s">
        <v>109</v>
      </c>
      <c r="D95" s="6" t="s">
        <v>110</v>
      </c>
      <c r="E95" s="4" t="s">
        <v>111</v>
      </c>
      <c r="F95" s="4">
        <v>2009</v>
      </c>
      <c r="G95" s="2" t="s">
        <v>61</v>
      </c>
      <c r="H95" s="4" t="s">
        <v>112</v>
      </c>
      <c r="I95" s="3" t="s">
        <v>125</v>
      </c>
      <c r="J95" s="2" t="s">
        <v>96</v>
      </c>
      <c r="K95" s="2" t="s">
        <v>126</v>
      </c>
      <c r="L95" s="2">
        <v>2008</v>
      </c>
      <c r="M95" s="3" t="s">
        <v>155</v>
      </c>
      <c r="N95" s="2" t="s">
        <v>156</v>
      </c>
      <c r="O95" s="4"/>
      <c r="P95" s="3" t="s">
        <v>132</v>
      </c>
      <c r="Q95" s="3" t="s">
        <v>157</v>
      </c>
      <c r="R95" s="4"/>
      <c r="S95" s="3" t="s">
        <v>134</v>
      </c>
      <c r="T95" s="3" t="s">
        <v>135</v>
      </c>
      <c r="U95" s="3" t="s">
        <v>84</v>
      </c>
      <c r="V95" s="3" t="s">
        <v>72</v>
      </c>
      <c r="W95" s="4">
        <v>21.53</v>
      </c>
      <c r="X95" s="4">
        <f t="shared" si="2"/>
        <v>0.29068883707497267</v>
      </c>
      <c r="Y95" s="4">
        <v>0.13</v>
      </c>
      <c r="Z95" s="4"/>
      <c r="AA95" s="4">
        <v>5</v>
      </c>
      <c r="AB95" s="4">
        <v>22.22</v>
      </c>
      <c r="AC95" s="4">
        <f t="shared" si="3"/>
        <v>0.67082039324993692</v>
      </c>
      <c r="AD95" s="4">
        <v>0.3</v>
      </c>
      <c r="AE95" s="4">
        <v>5</v>
      </c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4" t="s">
        <v>123</v>
      </c>
      <c r="AS95" s="4"/>
      <c r="AT95" s="4"/>
      <c r="AU95" s="3" t="s">
        <v>74</v>
      </c>
      <c r="AV95" s="3" t="s">
        <v>74</v>
      </c>
      <c r="AW95" s="2" t="s">
        <v>127</v>
      </c>
      <c r="AX95" s="4">
        <v>3567.42</v>
      </c>
      <c r="AY95" s="3" t="s">
        <v>122</v>
      </c>
      <c r="AZ95" s="3" t="s">
        <v>76</v>
      </c>
      <c r="BA95" s="3" t="s">
        <v>77</v>
      </c>
      <c r="BB95" s="4">
        <v>31.03</v>
      </c>
      <c r="BC95" s="4">
        <v>121.46</v>
      </c>
      <c r="BD95" s="4">
        <v>13</v>
      </c>
      <c r="BE95" s="5"/>
    </row>
    <row r="96" spans="1:57" ht="12.75">
      <c r="A96" s="4" t="s">
        <v>107</v>
      </c>
      <c r="B96" s="4" t="s">
        <v>108</v>
      </c>
      <c r="C96" s="4" t="s">
        <v>109</v>
      </c>
      <c r="D96" s="6" t="s">
        <v>110</v>
      </c>
      <c r="E96" s="4" t="s">
        <v>111</v>
      </c>
      <c r="F96" s="4">
        <v>2009</v>
      </c>
      <c r="G96" s="2" t="s">
        <v>61</v>
      </c>
      <c r="H96" s="4" t="s">
        <v>112</v>
      </c>
      <c r="I96" s="3" t="s">
        <v>125</v>
      </c>
      <c r="J96" s="2" t="s">
        <v>64</v>
      </c>
      <c r="K96" s="2" t="s">
        <v>129</v>
      </c>
      <c r="L96" s="2">
        <v>2008</v>
      </c>
      <c r="M96" s="3" t="s">
        <v>155</v>
      </c>
      <c r="N96" s="2" t="s">
        <v>156</v>
      </c>
      <c r="O96" s="4"/>
      <c r="P96" s="3" t="s">
        <v>132</v>
      </c>
      <c r="Q96" s="3" t="s">
        <v>157</v>
      </c>
      <c r="R96" s="4"/>
      <c r="S96" s="3" t="s">
        <v>134</v>
      </c>
      <c r="T96" s="3" t="s">
        <v>135</v>
      </c>
      <c r="U96" s="3" t="s">
        <v>84</v>
      </c>
      <c r="V96" s="3" t="s">
        <v>72</v>
      </c>
      <c r="W96" s="4">
        <v>17.920000000000002</v>
      </c>
      <c r="X96" s="4">
        <f t="shared" si="2"/>
        <v>1.6770509831248424</v>
      </c>
      <c r="Y96" s="4">
        <v>0.75</v>
      </c>
      <c r="Z96" s="4"/>
      <c r="AA96" s="4">
        <v>5</v>
      </c>
      <c r="AB96" s="4">
        <v>20.36</v>
      </c>
      <c r="AC96" s="4">
        <f t="shared" si="3"/>
        <v>0.7602631123499286</v>
      </c>
      <c r="AD96" s="4">
        <v>0.34</v>
      </c>
      <c r="AE96" s="4">
        <v>5</v>
      </c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4" t="s">
        <v>123</v>
      </c>
      <c r="AS96" s="4"/>
      <c r="AT96" s="4"/>
      <c r="AU96" s="3" t="s">
        <v>74</v>
      </c>
      <c r="AV96" s="3" t="s">
        <v>74</v>
      </c>
      <c r="AW96" s="2" t="s">
        <v>127</v>
      </c>
      <c r="AX96" s="4">
        <v>3567.42</v>
      </c>
      <c r="AY96" s="3" t="s">
        <v>122</v>
      </c>
      <c r="AZ96" s="3" t="s">
        <v>76</v>
      </c>
      <c r="BA96" s="3" t="s">
        <v>77</v>
      </c>
      <c r="BB96" s="4">
        <v>31.03</v>
      </c>
      <c r="BC96" s="4">
        <v>121.46</v>
      </c>
      <c r="BD96" s="4">
        <v>13</v>
      </c>
      <c r="BE96" s="5"/>
    </row>
    <row r="97" spans="1:57" ht="12.75">
      <c r="A97" s="4" t="s">
        <v>107</v>
      </c>
      <c r="B97" s="4" t="s">
        <v>108</v>
      </c>
      <c r="C97" s="4" t="s">
        <v>109</v>
      </c>
      <c r="D97" s="6" t="s">
        <v>110</v>
      </c>
      <c r="E97" s="4" t="s">
        <v>111</v>
      </c>
      <c r="F97" s="4">
        <v>2009</v>
      </c>
      <c r="G97" s="2" t="s">
        <v>61</v>
      </c>
      <c r="H97" s="4" t="s">
        <v>112</v>
      </c>
      <c r="I97" s="2" t="s">
        <v>113</v>
      </c>
      <c r="J97" s="2" t="s">
        <v>114</v>
      </c>
      <c r="K97" s="2" t="s">
        <v>115</v>
      </c>
      <c r="L97" s="2">
        <v>2007</v>
      </c>
      <c r="M97" s="3" t="s">
        <v>155</v>
      </c>
      <c r="N97" s="2" t="s">
        <v>156</v>
      </c>
      <c r="O97" s="4"/>
      <c r="P97" s="3" t="s">
        <v>132</v>
      </c>
      <c r="Q97" s="3" t="s">
        <v>157</v>
      </c>
      <c r="R97" s="4"/>
      <c r="S97" s="3" t="s">
        <v>134</v>
      </c>
      <c r="T97" s="3" t="s">
        <v>135</v>
      </c>
      <c r="U97" s="3" t="s">
        <v>84</v>
      </c>
      <c r="V97" s="3" t="s">
        <v>72</v>
      </c>
      <c r="W97" s="4">
        <v>19.420000000000002</v>
      </c>
      <c r="X97" s="4">
        <f t="shared" si="2"/>
        <v>0.42485291572496009</v>
      </c>
      <c r="Y97" s="4">
        <v>0.19</v>
      </c>
      <c r="Z97" s="4"/>
      <c r="AA97" s="4">
        <v>5</v>
      </c>
      <c r="AB97" s="4">
        <v>20.58</v>
      </c>
      <c r="AC97" s="4">
        <f t="shared" si="3"/>
        <v>0.98386991009990754</v>
      </c>
      <c r="AD97" s="4">
        <v>0.44</v>
      </c>
      <c r="AE97" s="4">
        <v>5</v>
      </c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4" t="s">
        <v>120</v>
      </c>
      <c r="AS97" s="4"/>
      <c r="AT97" s="4"/>
      <c r="AU97" s="3" t="s">
        <v>74</v>
      </c>
      <c r="AV97" s="3" t="s">
        <v>74</v>
      </c>
      <c r="AW97" s="3" t="s">
        <v>121</v>
      </c>
      <c r="AX97" s="4">
        <v>2751.39</v>
      </c>
      <c r="AY97" s="3" t="s">
        <v>122</v>
      </c>
      <c r="AZ97" s="3" t="s">
        <v>76</v>
      </c>
      <c r="BA97" s="3" t="s">
        <v>77</v>
      </c>
      <c r="BB97" s="4">
        <v>31.23</v>
      </c>
      <c r="BC97" s="4">
        <v>121.5</v>
      </c>
      <c r="BD97" s="4">
        <v>12</v>
      </c>
      <c r="BE97" s="5"/>
    </row>
    <row r="98" spans="1:57" ht="12.75">
      <c r="A98" s="4" t="s">
        <v>107</v>
      </c>
      <c r="B98" s="4" t="s">
        <v>108</v>
      </c>
      <c r="C98" s="4" t="s">
        <v>109</v>
      </c>
      <c r="D98" s="6" t="s">
        <v>110</v>
      </c>
      <c r="E98" s="4" t="s">
        <v>111</v>
      </c>
      <c r="F98" s="4">
        <v>2009</v>
      </c>
      <c r="G98" s="2" t="s">
        <v>61</v>
      </c>
      <c r="H98" s="4" t="s">
        <v>112</v>
      </c>
      <c r="I98" s="2" t="s">
        <v>113</v>
      </c>
      <c r="J98" s="2" t="s">
        <v>114</v>
      </c>
      <c r="K98" s="2" t="s">
        <v>115</v>
      </c>
      <c r="L98" s="2">
        <v>2007</v>
      </c>
      <c r="M98" s="3" t="s">
        <v>155</v>
      </c>
      <c r="N98" s="2" t="s">
        <v>156</v>
      </c>
      <c r="O98" s="4"/>
      <c r="P98" s="3" t="s">
        <v>132</v>
      </c>
      <c r="Q98" s="3" t="s">
        <v>157</v>
      </c>
      <c r="R98" s="4"/>
      <c r="S98" s="3" t="s">
        <v>134</v>
      </c>
      <c r="T98" s="3" t="s">
        <v>135</v>
      </c>
      <c r="U98" s="3" t="s">
        <v>84</v>
      </c>
      <c r="V98" s="3" t="s">
        <v>72</v>
      </c>
      <c r="W98" s="4">
        <v>20</v>
      </c>
      <c r="X98" s="4">
        <f t="shared" si="2"/>
        <v>0</v>
      </c>
      <c r="Y98" s="4">
        <v>0</v>
      </c>
      <c r="Z98" s="4"/>
      <c r="AA98" s="4">
        <v>5</v>
      </c>
      <c r="AB98" s="4">
        <v>21.2</v>
      </c>
      <c r="AC98" s="4">
        <f t="shared" si="3"/>
        <v>1.0956733089748969</v>
      </c>
      <c r="AD98" s="4">
        <v>0.49</v>
      </c>
      <c r="AE98" s="4">
        <v>5</v>
      </c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4" t="s">
        <v>124</v>
      </c>
      <c r="AS98" s="4"/>
      <c r="AT98" s="4"/>
      <c r="AU98" s="3" t="s">
        <v>74</v>
      </c>
      <c r="AV98" s="3" t="s">
        <v>74</v>
      </c>
      <c r="AW98" s="3" t="s">
        <v>121</v>
      </c>
      <c r="AX98" s="4">
        <v>2751.39</v>
      </c>
      <c r="AY98" s="3" t="s">
        <v>122</v>
      </c>
      <c r="AZ98" s="3" t="s">
        <v>76</v>
      </c>
      <c r="BA98" s="3" t="s">
        <v>77</v>
      </c>
      <c r="BB98" s="4">
        <v>31.23</v>
      </c>
      <c r="BC98" s="4">
        <v>121.5</v>
      </c>
      <c r="BD98" s="4">
        <v>12</v>
      </c>
      <c r="BE98" s="5"/>
    </row>
    <row r="99" spans="1:57" ht="12.75">
      <c r="A99" s="4" t="s">
        <v>107</v>
      </c>
      <c r="B99" s="4" t="s">
        <v>108</v>
      </c>
      <c r="C99" s="4" t="s">
        <v>109</v>
      </c>
      <c r="D99" s="6" t="s">
        <v>110</v>
      </c>
      <c r="E99" s="4" t="s">
        <v>111</v>
      </c>
      <c r="F99" s="4">
        <v>2009</v>
      </c>
      <c r="G99" s="2" t="s">
        <v>61</v>
      </c>
      <c r="H99" s="4" t="s">
        <v>112</v>
      </c>
      <c r="I99" s="2" t="s">
        <v>113</v>
      </c>
      <c r="J99" s="2" t="s">
        <v>114</v>
      </c>
      <c r="K99" s="2" t="s">
        <v>115</v>
      </c>
      <c r="L99" s="2">
        <v>2007</v>
      </c>
      <c r="M99" s="3" t="s">
        <v>155</v>
      </c>
      <c r="N99" s="2" t="s">
        <v>156</v>
      </c>
      <c r="O99" s="4"/>
      <c r="P99" s="3" t="s">
        <v>132</v>
      </c>
      <c r="Q99" s="3" t="s">
        <v>157</v>
      </c>
      <c r="R99" s="4"/>
      <c r="S99" s="3" t="s">
        <v>134</v>
      </c>
      <c r="T99" s="3" t="s">
        <v>135</v>
      </c>
      <c r="U99" s="3" t="s">
        <v>84</v>
      </c>
      <c r="V99" s="3" t="s">
        <v>72</v>
      </c>
      <c r="W99" s="4">
        <v>21.16</v>
      </c>
      <c r="X99" s="4">
        <f t="shared" si="2"/>
        <v>1.9230184606498193</v>
      </c>
      <c r="Y99" s="4">
        <v>0.86</v>
      </c>
      <c r="Z99" s="4"/>
      <c r="AA99" s="4">
        <v>5</v>
      </c>
      <c r="AB99" s="4">
        <v>21.2</v>
      </c>
      <c r="AC99" s="4">
        <f t="shared" si="3"/>
        <v>1.8782971010998233</v>
      </c>
      <c r="AD99" s="4">
        <v>0.84</v>
      </c>
      <c r="AE99" s="4">
        <v>5</v>
      </c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4" t="s">
        <v>123</v>
      </c>
      <c r="AS99" s="4"/>
      <c r="AT99" s="4"/>
      <c r="AU99" s="3" t="s">
        <v>74</v>
      </c>
      <c r="AV99" s="3" t="s">
        <v>74</v>
      </c>
      <c r="AW99" s="3" t="s">
        <v>121</v>
      </c>
      <c r="AX99" s="4">
        <v>2751.39</v>
      </c>
      <c r="AY99" s="3" t="s">
        <v>122</v>
      </c>
      <c r="AZ99" s="3" t="s">
        <v>76</v>
      </c>
      <c r="BA99" s="3" t="s">
        <v>77</v>
      </c>
      <c r="BB99" s="4">
        <v>31.23</v>
      </c>
      <c r="BC99" s="4">
        <v>121.5</v>
      </c>
      <c r="BD99" s="4">
        <v>12</v>
      </c>
      <c r="BE99" s="5"/>
    </row>
    <row r="100" spans="1:57" ht="12.75">
      <c r="A100" s="4" t="s">
        <v>107</v>
      </c>
      <c r="B100" s="4" t="s">
        <v>108</v>
      </c>
      <c r="C100" s="4" t="s">
        <v>109</v>
      </c>
      <c r="D100" s="6" t="s">
        <v>110</v>
      </c>
      <c r="E100" s="4" t="s">
        <v>111</v>
      </c>
      <c r="F100" s="4">
        <v>2009</v>
      </c>
      <c r="G100" s="2" t="s">
        <v>61</v>
      </c>
      <c r="H100" s="4" t="s">
        <v>112</v>
      </c>
      <c r="I100" s="3" t="s">
        <v>113</v>
      </c>
      <c r="J100" s="2" t="s">
        <v>64</v>
      </c>
      <c r="K100" s="2" t="s">
        <v>129</v>
      </c>
      <c r="L100" s="2">
        <v>2008</v>
      </c>
      <c r="M100" s="3" t="s">
        <v>158</v>
      </c>
      <c r="N100" s="3" t="s">
        <v>159</v>
      </c>
      <c r="O100" s="4"/>
      <c r="P100" s="3" t="s">
        <v>118</v>
      </c>
      <c r="Q100" s="3" t="s">
        <v>160</v>
      </c>
      <c r="R100" s="4"/>
      <c r="S100" s="3" t="s">
        <v>69</v>
      </c>
      <c r="T100" s="3" t="s">
        <v>101</v>
      </c>
      <c r="U100" s="3" t="s">
        <v>84</v>
      </c>
      <c r="V100" s="3" t="s">
        <v>72</v>
      </c>
      <c r="W100" s="4">
        <v>209.1</v>
      </c>
      <c r="X100" s="4">
        <f t="shared" si="2"/>
        <v>28.621670111997311</v>
      </c>
      <c r="Y100" s="4">
        <v>12.8</v>
      </c>
      <c r="Z100" s="4"/>
      <c r="AA100" s="4">
        <v>5</v>
      </c>
      <c r="AB100" s="4">
        <v>124.8</v>
      </c>
      <c r="AC100" s="4">
        <f t="shared" si="3"/>
        <v>13.863621460498697</v>
      </c>
      <c r="AD100" s="4">
        <v>6.2</v>
      </c>
      <c r="AE100" s="4">
        <v>5</v>
      </c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4" t="s">
        <v>123</v>
      </c>
      <c r="AS100" s="4"/>
      <c r="AT100" s="4"/>
      <c r="AU100" s="3" t="s">
        <v>74</v>
      </c>
      <c r="AV100" s="3" t="s">
        <v>74</v>
      </c>
      <c r="AW100" s="3" t="s">
        <v>121</v>
      </c>
      <c r="AX100" s="4">
        <v>2751.39</v>
      </c>
      <c r="AY100" s="3" t="s">
        <v>122</v>
      </c>
      <c r="AZ100" s="3" t="s">
        <v>76</v>
      </c>
      <c r="BA100" s="3" t="s">
        <v>77</v>
      </c>
      <c r="BB100" s="4">
        <v>31.23</v>
      </c>
      <c r="BC100" s="4">
        <v>121.5</v>
      </c>
      <c r="BD100" s="4">
        <v>13</v>
      </c>
      <c r="BE100" s="5"/>
    </row>
    <row r="101" spans="1:57" ht="12.75">
      <c r="A101" s="4" t="s">
        <v>107</v>
      </c>
      <c r="B101" s="4" t="s">
        <v>108</v>
      </c>
      <c r="C101" s="4" t="s">
        <v>109</v>
      </c>
      <c r="D101" s="6" t="s">
        <v>110</v>
      </c>
      <c r="E101" s="4" t="s">
        <v>111</v>
      </c>
      <c r="F101" s="4">
        <v>2009</v>
      </c>
      <c r="G101" s="2" t="s">
        <v>61</v>
      </c>
      <c r="H101" s="4" t="s">
        <v>112</v>
      </c>
      <c r="I101" s="3" t="s">
        <v>125</v>
      </c>
      <c r="J101" s="2" t="s">
        <v>96</v>
      </c>
      <c r="K101" s="2" t="s">
        <v>126</v>
      </c>
      <c r="L101" s="2">
        <v>2008</v>
      </c>
      <c r="M101" s="3" t="s">
        <v>158</v>
      </c>
      <c r="N101" s="3" t="s">
        <v>159</v>
      </c>
      <c r="O101" s="4"/>
      <c r="P101" s="3" t="s">
        <v>118</v>
      </c>
      <c r="Q101" s="3" t="s">
        <v>160</v>
      </c>
      <c r="R101" s="4"/>
      <c r="S101" s="3" t="s">
        <v>69</v>
      </c>
      <c r="T101" s="3" t="s">
        <v>101</v>
      </c>
      <c r="U101" s="3" t="s">
        <v>84</v>
      </c>
      <c r="V101" s="3" t="s">
        <v>72</v>
      </c>
      <c r="W101" s="4">
        <v>83.2</v>
      </c>
      <c r="X101" s="4">
        <f t="shared" si="2"/>
        <v>9.6150923032490958</v>
      </c>
      <c r="Y101" s="4">
        <v>4.3</v>
      </c>
      <c r="Z101" s="4"/>
      <c r="AA101" s="4">
        <v>5</v>
      </c>
      <c r="AB101" s="4">
        <v>197.3</v>
      </c>
      <c r="AC101" s="4">
        <f t="shared" si="3"/>
        <v>43.379718763495916</v>
      </c>
      <c r="AD101" s="4">
        <v>19.399999999999999</v>
      </c>
      <c r="AE101" s="4">
        <v>5</v>
      </c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4" t="s">
        <v>123</v>
      </c>
      <c r="AS101" s="4"/>
      <c r="AT101" s="4"/>
      <c r="AU101" s="3" t="s">
        <v>74</v>
      </c>
      <c r="AV101" s="3" t="s">
        <v>74</v>
      </c>
      <c r="AW101" s="2" t="s">
        <v>127</v>
      </c>
      <c r="AX101" s="4">
        <v>3567.42</v>
      </c>
      <c r="AY101" s="3" t="s">
        <v>122</v>
      </c>
      <c r="AZ101" s="3" t="s">
        <v>76</v>
      </c>
      <c r="BA101" s="3" t="s">
        <v>77</v>
      </c>
      <c r="BB101" s="4">
        <v>31.03</v>
      </c>
      <c r="BC101" s="4">
        <v>121.46</v>
      </c>
      <c r="BD101" s="4">
        <v>13</v>
      </c>
      <c r="BE101" s="5"/>
    </row>
    <row r="102" spans="1:57" ht="12.75">
      <c r="A102" s="4" t="s">
        <v>107</v>
      </c>
      <c r="B102" s="4" t="s">
        <v>108</v>
      </c>
      <c r="C102" s="4" t="s">
        <v>109</v>
      </c>
      <c r="D102" s="6" t="s">
        <v>110</v>
      </c>
      <c r="E102" s="4" t="s">
        <v>111</v>
      </c>
      <c r="F102" s="4">
        <v>2009</v>
      </c>
      <c r="G102" s="2" t="s">
        <v>61</v>
      </c>
      <c r="H102" s="4" t="s">
        <v>112</v>
      </c>
      <c r="I102" s="3" t="s">
        <v>125</v>
      </c>
      <c r="J102" s="2" t="s">
        <v>96</v>
      </c>
      <c r="K102" s="2" t="s">
        <v>126</v>
      </c>
      <c r="L102" s="2">
        <v>2008</v>
      </c>
      <c r="M102" s="3" t="s">
        <v>158</v>
      </c>
      <c r="N102" s="3" t="s">
        <v>159</v>
      </c>
      <c r="O102" s="4"/>
      <c r="P102" s="3" t="s">
        <v>118</v>
      </c>
      <c r="Q102" s="3" t="s">
        <v>160</v>
      </c>
      <c r="R102" s="4"/>
      <c r="S102" s="3" t="s">
        <v>69</v>
      </c>
      <c r="T102" s="3" t="s">
        <v>101</v>
      </c>
      <c r="U102" s="3" t="s">
        <v>84</v>
      </c>
      <c r="V102" s="3" t="s">
        <v>72</v>
      </c>
      <c r="W102" s="4">
        <v>78.930000000000007</v>
      </c>
      <c r="X102" s="4">
        <f t="shared" si="2"/>
        <v>6.9541714100243457</v>
      </c>
      <c r="Y102" s="4">
        <v>3.11</v>
      </c>
      <c r="Z102" s="4"/>
      <c r="AA102" s="4">
        <v>5</v>
      </c>
      <c r="AB102" s="4">
        <v>738</v>
      </c>
      <c r="AC102" s="4">
        <f t="shared" si="3"/>
        <v>44.721359549995796</v>
      </c>
      <c r="AD102" s="4">
        <v>20</v>
      </c>
      <c r="AE102" s="4">
        <v>5</v>
      </c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4" t="s">
        <v>120</v>
      </c>
      <c r="AS102" s="4"/>
      <c r="AT102" s="4"/>
      <c r="AU102" s="3" t="s">
        <v>74</v>
      </c>
      <c r="AV102" s="3" t="s">
        <v>74</v>
      </c>
      <c r="AW102" s="2" t="s">
        <v>127</v>
      </c>
      <c r="AX102" s="4">
        <v>3567.42</v>
      </c>
      <c r="AY102" s="3" t="s">
        <v>122</v>
      </c>
      <c r="AZ102" s="3" t="s">
        <v>76</v>
      </c>
      <c r="BA102" s="3" t="s">
        <v>77</v>
      </c>
      <c r="BB102" s="4">
        <v>31.03</v>
      </c>
      <c r="BC102" s="4">
        <v>121.46</v>
      </c>
      <c r="BD102" s="4">
        <v>13</v>
      </c>
      <c r="BE102" s="5"/>
    </row>
    <row r="103" spans="1:57" ht="12.75">
      <c r="A103" s="4" t="s">
        <v>107</v>
      </c>
      <c r="B103" s="4" t="s">
        <v>108</v>
      </c>
      <c r="C103" s="4" t="s">
        <v>109</v>
      </c>
      <c r="D103" s="6" t="s">
        <v>110</v>
      </c>
      <c r="E103" s="4" t="s">
        <v>111</v>
      </c>
      <c r="F103" s="4">
        <v>2009</v>
      </c>
      <c r="G103" s="2" t="s">
        <v>61</v>
      </c>
      <c r="H103" s="4" t="s">
        <v>112</v>
      </c>
      <c r="I103" s="3" t="s">
        <v>113</v>
      </c>
      <c r="J103" s="2" t="s">
        <v>96</v>
      </c>
      <c r="K103" s="2" t="s">
        <v>126</v>
      </c>
      <c r="L103" s="2">
        <v>2008</v>
      </c>
      <c r="M103" s="3" t="s">
        <v>158</v>
      </c>
      <c r="N103" s="3" t="s">
        <v>159</v>
      </c>
      <c r="O103" s="4"/>
      <c r="P103" s="3" t="s">
        <v>118</v>
      </c>
      <c r="Q103" s="3" t="s">
        <v>160</v>
      </c>
      <c r="R103" s="4"/>
      <c r="S103" s="3" t="s">
        <v>69</v>
      </c>
      <c r="T103" s="3" t="s">
        <v>101</v>
      </c>
      <c r="U103" s="3" t="s">
        <v>84</v>
      </c>
      <c r="V103" s="3" t="s">
        <v>72</v>
      </c>
      <c r="W103" s="4">
        <v>192</v>
      </c>
      <c r="X103" s="4">
        <f t="shared" si="2"/>
        <v>46.510213931995629</v>
      </c>
      <c r="Y103" s="4">
        <v>20.8</v>
      </c>
      <c r="Z103" s="4"/>
      <c r="AA103" s="4">
        <v>5</v>
      </c>
      <c r="AB103" s="4">
        <v>230.4</v>
      </c>
      <c r="AC103" s="4">
        <f t="shared" si="3"/>
        <v>45.392179943245736</v>
      </c>
      <c r="AD103" s="4">
        <v>20.3</v>
      </c>
      <c r="AE103" s="4">
        <v>5</v>
      </c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4" t="s">
        <v>123</v>
      </c>
      <c r="AS103" s="4"/>
      <c r="AT103" s="4"/>
      <c r="AU103" s="3" t="s">
        <v>74</v>
      </c>
      <c r="AV103" s="3" t="s">
        <v>74</v>
      </c>
      <c r="AW103" s="3" t="s">
        <v>121</v>
      </c>
      <c r="AX103" s="4">
        <v>2751.39</v>
      </c>
      <c r="AY103" s="3" t="s">
        <v>122</v>
      </c>
      <c r="AZ103" s="3" t="s">
        <v>76</v>
      </c>
      <c r="BA103" s="3" t="s">
        <v>77</v>
      </c>
      <c r="BB103" s="4">
        <v>31.23</v>
      </c>
      <c r="BC103" s="4">
        <v>121.5</v>
      </c>
      <c r="BD103" s="4">
        <v>13</v>
      </c>
      <c r="BE103" s="5"/>
    </row>
    <row r="104" spans="1:57" ht="12.75">
      <c r="A104" s="4" t="s">
        <v>107</v>
      </c>
      <c r="B104" s="4" t="s">
        <v>108</v>
      </c>
      <c r="C104" s="4" t="s">
        <v>109</v>
      </c>
      <c r="D104" s="6" t="s">
        <v>110</v>
      </c>
      <c r="E104" s="4" t="s">
        <v>111</v>
      </c>
      <c r="F104" s="4">
        <v>2009</v>
      </c>
      <c r="G104" s="2" t="s">
        <v>61</v>
      </c>
      <c r="H104" s="4" t="s">
        <v>112</v>
      </c>
      <c r="I104" s="3" t="s">
        <v>125</v>
      </c>
      <c r="J104" s="2" t="s">
        <v>64</v>
      </c>
      <c r="K104" s="2" t="s">
        <v>129</v>
      </c>
      <c r="L104" s="2">
        <v>2008</v>
      </c>
      <c r="M104" s="3" t="s">
        <v>158</v>
      </c>
      <c r="N104" s="3" t="s">
        <v>159</v>
      </c>
      <c r="O104" s="4"/>
      <c r="P104" s="3" t="s">
        <v>118</v>
      </c>
      <c r="Q104" s="3" t="s">
        <v>160</v>
      </c>
      <c r="R104" s="4"/>
      <c r="S104" s="3" t="s">
        <v>69</v>
      </c>
      <c r="T104" s="3" t="s">
        <v>101</v>
      </c>
      <c r="U104" s="3" t="s">
        <v>84</v>
      </c>
      <c r="V104" s="3" t="s">
        <v>72</v>
      </c>
      <c r="W104" s="4">
        <v>121.6</v>
      </c>
      <c r="X104" s="4">
        <f t="shared" si="2"/>
        <v>23.702320561497771</v>
      </c>
      <c r="Y104" s="4">
        <v>10.6</v>
      </c>
      <c r="Z104" s="4"/>
      <c r="AA104" s="4">
        <v>5</v>
      </c>
      <c r="AB104" s="4">
        <v>150.4</v>
      </c>
      <c r="AC104" s="4">
        <f t="shared" si="3"/>
        <v>52.994811066745015</v>
      </c>
      <c r="AD104" s="4">
        <v>23.7</v>
      </c>
      <c r="AE104" s="4">
        <v>5</v>
      </c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4" t="s">
        <v>123</v>
      </c>
      <c r="AS104" s="4"/>
      <c r="AT104" s="4"/>
      <c r="AU104" s="3" t="s">
        <v>74</v>
      </c>
      <c r="AV104" s="3" t="s">
        <v>74</v>
      </c>
      <c r="AW104" s="2" t="s">
        <v>127</v>
      </c>
      <c r="AX104" s="4">
        <v>3567.42</v>
      </c>
      <c r="AY104" s="3" t="s">
        <v>122</v>
      </c>
      <c r="AZ104" s="3" t="s">
        <v>76</v>
      </c>
      <c r="BA104" s="3" t="s">
        <v>77</v>
      </c>
      <c r="BB104" s="4">
        <v>31.03</v>
      </c>
      <c r="BC104" s="4">
        <v>121.46</v>
      </c>
      <c r="BD104" s="4">
        <v>13</v>
      </c>
      <c r="BE104" s="5"/>
    </row>
    <row r="105" spans="1:57" ht="12.75">
      <c r="A105" s="4" t="s">
        <v>107</v>
      </c>
      <c r="B105" s="4" t="s">
        <v>108</v>
      </c>
      <c r="C105" s="4" t="s">
        <v>109</v>
      </c>
      <c r="D105" s="6" t="s">
        <v>110</v>
      </c>
      <c r="E105" s="4" t="s">
        <v>111</v>
      </c>
      <c r="F105" s="4">
        <v>2009</v>
      </c>
      <c r="G105" s="2" t="s">
        <v>61</v>
      </c>
      <c r="H105" s="4" t="s">
        <v>112</v>
      </c>
      <c r="I105" s="2" t="s">
        <v>128</v>
      </c>
      <c r="J105" s="2" t="s">
        <v>114</v>
      </c>
      <c r="K105" s="2" t="s">
        <v>115</v>
      </c>
      <c r="L105" s="2">
        <v>2007</v>
      </c>
      <c r="M105" s="3" t="s">
        <v>158</v>
      </c>
      <c r="N105" s="3" t="s">
        <v>159</v>
      </c>
      <c r="O105" s="4"/>
      <c r="P105" s="3" t="s">
        <v>118</v>
      </c>
      <c r="Q105" s="3" t="s">
        <v>160</v>
      </c>
      <c r="R105" s="4"/>
      <c r="S105" s="3" t="s">
        <v>69</v>
      </c>
      <c r="T105" s="3" t="s">
        <v>101</v>
      </c>
      <c r="U105" s="3" t="s">
        <v>84</v>
      </c>
      <c r="V105" s="3" t="s">
        <v>72</v>
      </c>
      <c r="W105" s="4">
        <v>198.4</v>
      </c>
      <c r="X105" s="4">
        <f t="shared" si="2"/>
        <v>61.558951420569215</v>
      </c>
      <c r="Y105" s="4">
        <v>27.53</v>
      </c>
      <c r="Z105" s="4"/>
      <c r="AA105" s="4">
        <v>5</v>
      </c>
      <c r="AB105" s="4">
        <v>224</v>
      </c>
      <c r="AC105" s="4">
        <f t="shared" si="3"/>
        <v>54.336451853244895</v>
      </c>
      <c r="AD105" s="4">
        <v>24.3</v>
      </c>
      <c r="AE105" s="4">
        <v>5</v>
      </c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4" t="s">
        <v>123</v>
      </c>
      <c r="AS105" s="4"/>
      <c r="AT105" s="4"/>
      <c r="AU105" s="3" t="s">
        <v>74</v>
      </c>
      <c r="AV105" s="3" t="s">
        <v>74</v>
      </c>
      <c r="AW105" s="4"/>
      <c r="AX105" s="4">
        <v>3567.42</v>
      </c>
      <c r="AY105" s="3" t="s">
        <v>122</v>
      </c>
      <c r="AZ105" s="3" t="s">
        <v>76</v>
      </c>
      <c r="BA105" s="3" t="s">
        <v>77</v>
      </c>
      <c r="BB105" s="4">
        <v>31.03</v>
      </c>
      <c r="BC105" s="4">
        <v>121.46</v>
      </c>
      <c r="BD105" s="4">
        <v>12</v>
      </c>
      <c r="BE105" s="5"/>
    </row>
    <row r="106" spans="1:57" ht="12.75">
      <c r="A106" s="4" t="s">
        <v>107</v>
      </c>
      <c r="B106" s="4" t="s">
        <v>108</v>
      </c>
      <c r="C106" s="4" t="s">
        <v>109</v>
      </c>
      <c r="D106" s="6" t="s">
        <v>110</v>
      </c>
      <c r="E106" s="4" t="s">
        <v>111</v>
      </c>
      <c r="F106" s="4">
        <v>2009</v>
      </c>
      <c r="G106" s="2" t="s">
        <v>61</v>
      </c>
      <c r="H106" s="4" t="s">
        <v>112</v>
      </c>
      <c r="I106" s="2" t="s">
        <v>113</v>
      </c>
      <c r="J106" s="2" t="s">
        <v>114</v>
      </c>
      <c r="K106" s="2" t="s">
        <v>115</v>
      </c>
      <c r="L106" s="2">
        <v>2007</v>
      </c>
      <c r="M106" s="3" t="s">
        <v>158</v>
      </c>
      <c r="N106" s="3" t="s">
        <v>159</v>
      </c>
      <c r="O106" s="4"/>
      <c r="P106" s="3" t="s">
        <v>118</v>
      </c>
      <c r="Q106" s="3" t="s">
        <v>160</v>
      </c>
      <c r="R106" s="4"/>
      <c r="S106" s="3" t="s">
        <v>69</v>
      </c>
      <c r="T106" s="3" t="s">
        <v>101</v>
      </c>
      <c r="U106" s="3" t="s">
        <v>84</v>
      </c>
      <c r="V106" s="3" t="s">
        <v>72</v>
      </c>
      <c r="W106" s="4">
        <v>409.6</v>
      </c>
      <c r="X106" s="4">
        <f t="shared" si="2"/>
        <v>99.728631796490632</v>
      </c>
      <c r="Y106" s="4">
        <v>44.6</v>
      </c>
      <c r="Z106" s="4"/>
      <c r="AA106" s="4">
        <v>5</v>
      </c>
      <c r="AB106" s="4">
        <v>579.20000000000005</v>
      </c>
      <c r="AC106" s="4">
        <f t="shared" si="3"/>
        <v>128.79751550398791</v>
      </c>
      <c r="AD106" s="4">
        <v>57.6</v>
      </c>
      <c r="AE106" s="4">
        <v>5</v>
      </c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4" t="s">
        <v>123</v>
      </c>
      <c r="AS106" s="4"/>
      <c r="AT106" s="4"/>
      <c r="AU106" s="3" t="s">
        <v>74</v>
      </c>
      <c r="AV106" s="3" t="s">
        <v>74</v>
      </c>
      <c r="AW106" s="3" t="s">
        <v>121</v>
      </c>
      <c r="AX106" s="4">
        <v>2751.39</v>
      </c>
      <c r="AY106" s="3" t="s">
        <v>122</v>
      </c>
      <c r="AZ106" s="3" t="s">
        <v>76</v>
      </c>
      <c r="BA106" s="3" t="s">
        <v>77</v>
      </c>
      <c r="BB106" s="4">
        <v>31.23</v>
      </c>
      <c r="BC106" s="4">
        <v>121.5</v>
      </c>
      <c r="BD106" s="4">
        <v>12</v>
      </c>
      <c r="BE106" s="5"/>
    </row>
    <row r="107" spans="1:57" ht="12.75">
      <c r="A107" s="4" t="s">
        <v>107</v>
      </c>
      <c r="B107" s="4" t="s">
        <v>108</v>
      </c>
      <c r="C107" s="4" t="s">
        <v>109</v>
      </c>
      <c r="D107" s="6" t="s">
        <v>110</v>
      </c>
      <c r="E107" s="4" t="s">
        <v>111</v>
      </c>
      <c r="F107" s="4">
        <v>2009</v>
      </c>
      <c r="G107" s="2" t="s">
        <v>61</v>
      </c>
      <c r="H107" s="4" t="s">
        <v>112</v>
      </c>
      <c r="I107" s="2" t="s">
        <v>113</v>
      </c>
      <c r="J107" s="2" t="s">
        <v>114</v>
      </c>
      <c r="K107" s="2" t="s">
        <v>115</v>
      </c>
      <c r="L107" s="2">
        <v>2007</v>
      </c>
      <c r="M107" s="3" t="s">
        <v>158</v>
      </c>
      <c r="N107" s="3" t="s">
        <v>159</v>
      </c>
      <c r="O107" s="4"/>
      <c r="P107" s="3" t="s">
        <v>118</v>
      </c>
      <c r="Q107" s="3" t="s">
        <v>160</v>
      </c>
      <c r="R107" s="4"/>
      <c r="S107" s="3" t="s">
        <v>69</v>
      </c>
      <c r="T107" s="3" t="s">
        <v>101</v>
      </c>
      <c r="U107" s="3" t="s">
        <v>84</v>
      </c>
      <c r="V107" s="3" t="s">
        <v>72</v>
      </c>
      <c r="W107" s="4">
        <v>457.6</v>
      </c>
      <c r="X107" s="4">
        <f t="shared" si="2"/>
        <v>160.99689437998487</v>
      </c>
      <c r="Y107" s="4">
        <v>72</v>
      </c>
      <c r="Z107" s="4"/>
      <c r="AA107" s="4">
        <v>5</v>
      </c>
      <c r="AB107" s="4">
        <v>2873</v>
      </c>
      <c r="AC107" s="4">
        <f t="shared" si="3"/>
        <v>176.64937022248338</v>
      </c>
      <c r="AD107" s="4">
        <v>79</v>
      </c>
      <c r="AE107" s="4">
        <v>5</v>
      </c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4" t="s">
        <v>120</v>
      </c>
      <c r="AS107" s="4"/>
      <c r="AT107" s="4"/>
      <c r="AU107" s="3" t="s">
        <v>74</v>
      </c>
      <c r="AV107" s="3" t="s">
        <v>74</v>
      </c>
      <c r="AW107" s="3" t="s">
        <v>121</v>
      </c>
      <c r="AX107" s="4">
        <v>2751.39</v>
      </c>
      <c r="AY107" s="3" t="s">
        <v>122</v>
      </c>
      <c r="AZ107" s="3" t="s">
        <v>76</v>
      </c>
      <c r="BA107" s="3" t="s">
        <v>77</v>
      </c>
      <c r="BB107" s="4">
        <v>31.23</v>
      </c>
      <c r="BC107" s="4">
        <v>121.5</v>
      </c>
      <c r="BD107" s="4">
        <v>12</v>
      </c>
      <c r="BE107" s="5"/>
    </row>
    <row r="108" spans="1:57" ht="12.75">
      <c r="A108" s="4" t="s">
        <v>107</v>
      </c>
      <c r="B108" s="4" t="s">
        <v>108</v>
      </c>
      <c r="C108" s="4" t="s">
        <v>109</v>
      </c>
      <c r="D108" s="6" t="s">
        <v>110</v>
      </c>
      <c r="E108" s="4" t="s">
        <v>111</v>
      </c>
      <c r="F108" s="4">
        <v>2009</v>
      </c>
      <c r="G108" s="2" t="s">
        <v>61</v>
      </c>
      <c r="H108" s="4" t="s">
        <v>112</v>
      </c>
      <c r="I108" s="3" t="s">
        <v>113</v>
      </c>
      <c r="J108" s="2" t="s">
        <v>96</v>
      </c>
      <c r="K108" s="2" t="s">
        <v>126</v>
      </c>
      <c r="L108" s="2">
        <v>2008</v>
      </c>
      <c r="M108" s="3" t="s">
        <v>158</v>
      </c>
      <c r="N108" s="3" t="s">
        <v>159</v>
      </c>
      <c r="O108" s="4"/>
      <c r="P108" s="3" t="s">
        <v>118</v>
      </c>
      <c r="Q108" s="3" t="s">
        <v>160</v>
      </c>
      <c r="R108" s="4"/>
      <c r="S108" s="3" t="s">
        <v>69</v>
      </c>
      <c r="T108" s="3" t="s">
        <v>101</v>
      </c>
      <c r="U108" s="3" t="s">
        <v>84</v>
      </c>
      <c r="V108" s="3" t="s">
        <v>72</v>
      </c>
      <c r="W108" s="4">
        <v>150.4</v>
      </c>
      <c r="X108" s="4">
        <f t="shared" si="2"/>
        <v>22.360679774997898</v>
      </c>
      <c r="Y108" s="4">
        <v>10</v>
      </c>
      <c r="Z108" s="4"/>
      <c r="AA108" s="4">
        <v>5</v>
      </c>
      <c r="AB108" s="4">
        <v>1239</v>
      </c>
      <c r="AC108" s="4">
        <f t="shared" si="3"/>
        <v>205.71825392998068</v>
      </c>
      <c r="AD108" s="4">
        <v>92</v>
      </c>
      <c r="AE108" s="4">
        <v>5</v>
      </c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4" t="s">
        <v>124</v>
      </c>
      <c r="AS108" s="4"/>
      <c r="AT108" s="4"/>
      <c r="AU108" s="3" t="s">
        <v>74</v>
      </c>
      <c r="AV108" s="3" t="s">
        <v>74</v>
      </c>
      <c r="AW108" s="3" t="s">
        <v>121</v>
      </c>
      <c r="AX108" s="4">
        <v>2751.39</v>
      </c>
      <c r="AY108" s="3" t="s">
        <v>122</v>
      </c>
      <c r="AZ108" s="3" t="s">
        <v>76</v>
      </c>
      <c r="BA108" s="3" t="s">
        <v>77</v>
      </c>
      <c r="BB108" s="4">
        <v>31.23</v>
      </c>
      <c r="BC108" s="4">
        <v>121.5</v>
      </c>
      <c r="BD108" s="4">
        <v>13</v>
      </c>
      <c r="BE108" s="5"/>
    </row>
    <row r="109" spans="1:57" ht="12.75">
      <c r="A109" s="4" t="s">
        <v>107</v>
      </c>
      <c r="B109" s="4" t="s">
        <v>108</v>
      </c>
      <c r="C109" s="4" t="s">
        <v>109</v>
      </c>
      <c r="D109" s="6" t="s">
        <v>110</v>
      </c>
      <c r="E109" s="4" t="s">
        <v>111</v>
      </c>
      <c r="F109" s="4">
        <v>2009</v>
      </c>
      <c r="G109" s="2" t="s">
        <v>61</v>
      </c>
      <c r="H109" s="4" t="s">
        <v>112</v>
      </c>
      <c r="I109" s="3" t="s">
        <v>113</v>
      </c>
      <c r="J109" s="2" t="s">
        <v>96</v>
      </c>
      <c r="K109" s="2" t="s">
        <v>126</v>
      </c>
      <c r="L109" s="2">
        <v>2008</v>
      </c>
      <c r="M109" s="3" t="s">
        <v>158</v>
      </c>
      <c r="N109" s="3" t="s">
        <v>159</v>
      </c>
      <c r="O109" s="4"/>
      <c r="P109" s="3" t="s">
        <v>118</v>
      </c>
      <c r="Q109" s="3" t="s">
        <v>160</v>
      </c>
      <c r="R109" s="4"/>
      <c r="S109" s="3" t="s">
        <v>69</v>
      </c>
      <c r="T109" s="3" t="s">
        <v>101</v>
      </c>
      <c r="U109" s="3" t="s">
        <v>84</v>
      </c>
      <c r="V109" s="3" t="s">
        <v>72</v>
      </c>
      <c r="W109" s="4">
        <v>116.2</v>
      </c>
      <c r="X109" s="4">
        <f t="shared" si="2"/>
        <v>15.652475842498529</v>
      </c>
      <c r="Y109" s="4">
        <v>7</v>
      </c>
      <c r="Z109" s="4"/>
      <c r="AA109" s="4">
        <v>5</v>
      </c>
      <c r="AB109" s="4">
        <v>922</v>
      </c>
      <c r="AC109" s="4">
        <f t="shared" si="3"/>
        <v>234.78713763747794</v>
      </c>
      <c r="AD109" s="4">
        <v>105</v>
      </c>
      <c r="AE109" s="4">
        <v>5</v>
      </c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4" t="s">
        <v>120</v>
      </c>
      <c r="AS109" s="4"/>
      <c r="AT109" s="4"/>
      <c r="AU109" s="3" t="s">
        <v>74</v>
      </c>
      <c r="AV109" s="3" t="s">
        <v>74</v>
      </c>
      <c r="AW109" s="3" t="s">
        <v>121</v>
      </c>
      <c r="AX109" s="4">
        <v>2751.39</v>
      </c>
      <c r="AY109" s="3" t="s">
        <v>122</v>
      </c>
      <c r="AZ109" s="3" t="s">
        <v>76</v>
      </c>
      <c r="BA109" s="3" t="s">
        <v>77</v>
      </c>
      <c r="BB109" s="4">
        <v>31.23</v>
      </c>
      <c r="BC109" s="4">
        <v>121.5</v>
      </c>
      <c r="BD109" s="4">
        <v>13</v>
      </c>
      <c r="BE109" s="5"/>
    </row>
    <row r="110" spans="1:57" ht="12.75">
      <c r="A110" s="4" t="s">
        <v>107</v>
      </c>
      <c r="B110" s="4" t="s">
        <v>108</v>
      </c>
      <c r="C110" s="4" t="s">
        <v>109</v>
      </c>
      <c r="D110" s="6" t="s">
        <v>110</v>
      </c>
      <c r="E110" s="4" t="s">
        <v>111</v>
      </c>
      <c r="F110" s="4">
        <v>2009</v>
      </c>
      <c r="G110" s="2" t="s">
        <v>61</v>
      </c>
      <c r="H110" s="4" t="s">
        <v>112</v>
      </c>
      <c r="I110" s="3" t="s">
        <v>125</v>
      </c>
      <c r="J110" s="2" t="s">
        <v>96</v>
      </c>
      <c r="K110" s="2" t="s">
        <v>126</v>
      </c>
      <c r="L110" s="2">
        <v>2008</v>
      </c>
      <c r="M110" s="3" t="s">
        <v>158</v>
      </c>
      <c r="N110" s="3" t="s">
        <v>159</v>
      </c>
      <c r="O110" s="4"/>
      <c r="P110" s="3" t="s">
        <v>118</v>
      </c>
      <c r="Q110" s="3" t="s">
        <v>160</v>
      </c>
      <c r="R110" s="4"/>
      <c r="S110" s="3" t="s">
        <v>69</v>
      </c>
      <c r="T110" s="3" t="s">
        <v>101</v>
      </c>
      <c r="U110" s="3" t="s">
        <v>84</v>
      </c>
      <c r="V110" s="3" t="s">
        <v>72</v>
      </c>
      <c r="W110" s="4">
        <v>99.2</v>
      </c>
      <c r="X110" s="4">
        <f t="shared" si="2"/>
        <v>27.950849718747371</v>
      </c>
      <c r="Y110" s="4">
        <v>12.5</v>
      </c>
      <c r="Z110" s="4"/>
      <c r="AA110" s="4">
        <v>5</v>
      </c>
      <c r="AB110" s="4">
        <v>1284</v>
      </c>
      <c r="AC110" s="4">
        <f t="shared" si="3"/>
        <v>286.2167011199731</v>
      </c>
      <c r="AD110" s="4">
        <v>128</v>
      </c>
      <c r="AE110" s="4">
        <v>5</v>
      </c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4" t="s">
        <v>124</v>
      </c>
      <c r="AS110" s="4"/>
      <c r="AT110" s="4"/>
      <c r="AU110" s="3" t="s">
        <v>74</v>
      </c>
      <c r="AV110" s="3" t="s">
        <v>74</v>
      </c>
      <c r="AW110" s="2" t="s">
        <v>127</v>
      </c>
      <c r="AX110" s="4">
        <v>3567.42</v>
      </c>
      <c r="AY110" s="3" t="s">
        <v>122</v>
      </c>
      <c r="AZ110" s="3" t="s">
        <v>76</v>
      </c>
      <c r="BA110" s="3" t="s">
        <v>77</v>
      </c>
      <c r="BB110" s="4">
        <v>31.03</v>
      </c>
      <c r="BC110" s="4">
        <v>121.46</v>
      </c>
      <c r="BD110" s="4">
        <v>13</v>
      </c>
      <c r="BE110" s="5"/>
    </row>
    <row r="111" spans="1:57" ht="12.75">
      <c r="A111" s="4" t="s">
        <v>107</v>
      </c>
      <c r="B111" s="4" t="s">
        <v>108</v>
      </c>
      <c r="C111" s="4" t="s">
        <v>109</v>
      </c>
      <c r="D111" s="6" t="s">
        <v>110</v>
      </c>
      <c r="E111" s="4" t="s">
        <v>111</v>
      </c>
      <c r="F111" s="4">
        <v>2009</v>
      </c>
      <c r="G111" s="2" t="s">
        <v>61</v>
      </c>
      <c r="H111" s="4" t="s">
        <v>112</v>
      </c>
      <c r="I111" s="2" t="s">
        <v>128</v>
      </c>
      <c r="J111" s="2" t="s">
        <v>114</v>
      </c>
      <c r="K111" s="2" t="s">
        <v>115</v>
      </c>
      <c r="L111" s="2">
        <v>2007</v>
      </c>
      <c r="M111" s="3" t="s">
        <v>158</v>
      </c>
      <c r="N111" s="3" t="s">
        <v>159</v>
      </c>
      <c r="O111" s="4"/>
      <c r="P111" s="3" t="s">
        <v>118</v>
      </c>
      <c r="Q111" s="3" t="s">
        <v>160</v>
      </c>
      <c r="R111" s="4"/>
      <c r="S111" s="3" t="s">
        <v>69</v>
      </c>
      <c r="T111" s="3" t="s">
        <v>101</v>
      </c>
      <c r="U111" s="3" t="s">
        <v>84</v>
      </c>
      <c r="V111" s="3" t="s">
        <v>72</v>
      </c>
      <c r="W111" s="4">
        <v>288</v>
      </c>
      <c r="X111" s="4">
        <f t="shared" si="2"/>
        <v>68.870893706993527</v>
      </c>
      <c r="Y111" s="4">
        <v>30.8</v>
      </c>
      <c r="Z111" s="4"/>
      <c r="AA111" s="4">
        <v>5</v>
      </c>
      <c r="AB111" s="4">
        <v>2326</v>
      </c>
      <c r="AC111" s="4">
        <f t="shared" si="3"/>
        <v>337.64626460246825</v>
      </c>
      <c r="AD111" s="4">
        <v>151</v>
      </c>
      <c r="AE111" s="4">
        <v>5</v>
      </c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4" t="s">
        <v>120</v>
      </c>
      <c r="AS111" s="4"/>
      <c r="AT111" s="4"/>
      <c r="AU111" s="3" t="s">
        <v>74</v>
      </c>
      <c r="AV111" s="3" t="s">
        <v>74</v>
      </c>
      <c r="AW111" s="4"/>
      <c r="AX111" s="4">
        <v>3567.42</v>
      </c>
      <c r="AY111" s="3" t="s">
        <v>122</v>
      </c>
      <c r="AZ111" s="3" t="s">
        <v>76</v>
      </c>
      <c r="BA111" s="3" t="s">
        <v>77</v>
      </c>
      <c r="BB111" s="4">
        <v>31.03</v>
      </c>
      <c r="BC111" s="4">
        <v>121.46</v>
      </c>
      <c r="BD111" s="4">
        <v>12</v>
      </c>
      <c r="BE111" s="5"/>
    </row>
    <row r="112" spans="1:57" ht="12.75">
      <c r="A112" s="4" t="s">
        <v>107</v>
      </c>
      <c r="B112" s="4" t="s">
        <v>108</v>
      </c>
      <c r="C112" s="4" t="s">
        <v>109</v>
      </c>
      <c r="D112" s="6" t="s">
        <v>110</v>
      </c>
      <c r="E112" s="4" t="s">
        <v>111</v>
      </c>
      <c r="F112" s="4">
        <v>2009</v>
      </c>
      <c r="G112" s="2" t="s">
        <v>61</v>
      </c>
      <c r="H112" s="4" t="s">
        <v>112</v>
      </c>
      <c r="I112" s="2" t="s">
        <v>113</v>
      </c>
      <c r="J112" s="2" t="s">
        <v>114</v>
      </c>
      <c r="K112" s="2" t="s">
        <v>115</v>
      </c>
      <c r="L112" s="2">
        <v>2007</v>
      </c>
      <c r="M112" s="3" t="s">
        <v>158</v>
      </c>
      <c r="N112" s="3" t="s">
        <v>159</v>
      </c>
      <c r="O112" s="4"/>
      <c r="P112" s="3" t="s">
        <v>118</v>
      </c>
      <c r="Q112" s="3" t="s">
        <v>160</v>
      </c>
      <c r="R112" s="4"/>
      <c r="S112" s="3" t="s">
        <v>69</v>
      </c>
      <c r="T112" s="3" t="s">
        <v>101</v>
      </c>
      <c r="U112" s="3" t="s">
        <v>84</v>
      </c>
      <c r="V112" s="3" t="s">
        <v>72</v>
      </c>
      <c r="W112" s="4">
        <v>614.4</v>
      </c>
      <c r="X112" s="4">
        <f t="shared" si="2"/>
        <v>211.75563746923009</v>
      </c>
      <c r="Y112" s="4">
        <v>94.7</v>
      </c>
      <c r="Z112" s="4"/>
      <c r="AA112" s="4">
        <v>5</v>
      </c>
      <c r="AB112" s="4">
        <v>1715</v>
      </c>
      <c r="AC112" s="4">
        <f t="shared" si="3"/>
        <v>769.20738425992772</v>
      </c>
      <c r="AD112" s="4">
        <v>344</v>
      </c>
      <c r="AE112" s="4">
        <v>5</v>
      </c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4" t="s">
        <v>124</v>
      </c>
      <c r="AS112" s="4"/>
      <c r="AT112" s="4"/>
      <c r="AU112" s="3" t="s">
        <v>74</v>
      </c>
      <c r="AV112" s="3" t="s">
        <v>74</v>
      </c>
      <c r="AW112" s="3" t="s">
        <v>121</v>
      </c>
      <c r="AX112" s="4">
        <v>2751.39</v>
      </c>
      <c r="AY112" s="3" t="s">
        <v>122</v>
      </c>
      <c r="AZ112" s="3" t="s">
        <v>76</v>
      </c>
      <c r="BA112" s="3" t="s">
        <v>77</v>
      </c>
      <c r="BB112" s="4">
        <v>31.23</v>
      </c>
      <c r="BC112" s="4">
        <v>121.5</v>
      </c>
      <c r="BD112" s="4">
        <v>12</v>
      </c>
      <c r="BE112" s="5"/>
    </row>
    <row r="113" spans="1:57" ht="12.75">
      <c r="A113" s="4" t="s">
        <v>107</v>
      </c>
      <c r="B113" s="4" t="s">
        <v>108</v>
      </c>
      <c r="C113" s="4" t="s">
        <v>109</v>
      </c>
      <c r="D113" s="6" t="s">
        <v>110</v>
      </c>
      <c r="E113" s="4" t="s">
        <v>111</v>
      </c>
      <c r="F113" s="4">
        <v>2009</v>
      </c>
      <c r="G113" s="2" t="s">
        <v>61</v>
      </c>
      <c r="H113" s="4" t="s">
        <v>112</v>
      </c>
      <c r="I113" s="2" t="s">
        <v>128</v>
      </c>
      <c r="J113" s="2" t="s">
        <v>114</v>
      </c>
      <c r="K113" s="2" t="s">
        <v>115</v>
      </c>
      <c r="L113" s="2">
        <v>2007</v>
      </c>
      <c r="M113" s="3" t="s">
        <v>158</v>
      </c>
      <c r="N113" s="3" t="s">
        <v>159</v>
      </c>
      <c r="O113" s="4"/>
      <c r="P113" s="3" t="s">
        <v>118</v>
      </c>
      <c r="Q113" s="3" t="s">
        <v>160</v>
      </c>
      <c r="R113" s="4"/>
      <c r="S113" s="3" t="s">
        <v>69</v>
      </c>
      <c r="T113" s="3" t="s">
        <v>101</v>
      </c>
      <c r="U113" s="3" t="s">
        <v>84</v>
      </c>
      <c r="V113" s="3" t="s">
        <v>72</v>
      </c>
      <c r="W113" s="4">
        <v>198.4</v>
      </c>
      <c r="X113" s="4">
        <f t="shared" si="2"/>
        <v>47.404641122995542</v>
      </c>
      <c r="Y113" s="4">
        <v>21.2</v>
      </c>
      <c r="Z113" s="4"/>
      <c r="AA113" s="4">
        <v>5</v>
      </c>
      <c r="AB113" s="4">
        <v>1382</v>
      </c>
      <c r="AC113" s="4">
        <f t="shared" si="3"/>
        <v>782.62379212492647</v>
      </c>
      <c r="AD113" s="4">
        <v>350</v>
      </c>
      <c r="AE113" s="4">
        <v>5</v>
      </c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4" t="s">
        <v>124</v>
      </c>
      <c r="AS113" s="4"/>
      <c r="AT113" s="4"/>
      <c r="AU113" s="3" t="s">
        <v>74</v>
      </c>
      <c r="AV113" s="3" t="s">
        <v>74</v>
      </c>
      <c r="AW113" s="4"/>
      <c r="AX113" s="4">
        <v>3567.42</v>
      </c>
      <c r="AY113" s="3" t="s">
        <v>122</v>
      </c>
      <c r="AZ113" s="3" t="s">
        <v>76</v>
      </c>
      <c r="BA113" s="3" t="s">
        <v>77</v>
      </c>
      <c r="BB113" s="4">
        <v>31.03</v>
      </c>
      <c r="BC113" s="4">
        <v>121.46</v>
      </c>
      <c r="BD113" s="4">
        <v>12</v>
      </c>
      <c r="BE113" s="5"/>
    </row>
    <row r="114" spans="1:57" ht="12.75">
      <c r="A114" s="4" t="s">
        <v>107</v>
      </c>
      <c r="B114" s="4" t="s">
        <v>108</v>
      </c>
      <c r="C114" s="4" t="s">
        <v>109</v>
      </c>
      <c r="D114" s="6" t="s">
        <v>110</v>
      </c>
      <c r="E114" s="4" t="s">
        <v>111</v>
      </c>
      <c r="F114" s="4">
        <v>2009</v>
      </c>
      <c r="G114" s="2" t="s">
        <v>61</v>
      </c>
      <c r="H114" s="4" t="s">
        <v>112</v>
      </c>
      <c r="I114" s="3" t="s">
        <v>113</v>
      </c>
      <c r="J114" s="2" t="s">
        <v>64</v>
      </c>
      <c r="K114" s="2" t="s">
        <v>129</v>
      </c>
      <c r="L114" s="2">
        <v>2008</v>
      </c>
      <c r="M114" s="3" t="s">
        <v>158</v>
      </c>
      <c r="N114" s="3" t="s">
        <v>159</v>
      </c>
      <c r="O114" s="4"/>
      <c r="P114" s="3" t="s">
        <v>118</v>
      </c>
      <c r="Q114" s="3" t="s">
        <v>160</v>
      </c>
      <c r="R114" s="4"/>
      <c r="S114" s="3" t="s">
        <v>69</v>
      </c>
      <c r="T114" s="3" t="s">
        <v>101</v>
      </c>
      <c r="U114" s="3" t="s">
        <v>84</v>
      </c>
      <c r="V114" s="3" t="s">
        <v>72</v>
      </c>
      <c r="W114" s="4">
        <v>139.69999999999999</v>
      </c>
      <c r="X114" s="4">
        <f t="shared" si="2"/>
        <v>96.598136627990925</v>
      </c>
      <c r="Y114" s="4">
        <v>43.2</v>
      </c>
      <c r="Z114" s="4"/>
      <c r="AA114" s="4">
        <v>5</v>
      </c>
      <c r="AB114" s="4"/>
      <c r="AC114" s="4"/>
      <c r="AD114" s="4"/>
      <c r="AE114" s="4">
        <v>5</v>
      </c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4" t="s">
        <v>124</v>
      </c>
      <c r="AS114" s="4"/>
      <c r="AT114" s="4"/>
      <c r="AU114" s="3" t="s">
        <v>74</v>
      </c>
      <c r="AV114" s="3" t="s">
        <v>74</v>
      </c>
      <c r="AW114" s="3" t="s">
        <v>121</v>
      </c>
      <c r="AX114" s="4">
        <v>2751.39</v>
      </c>
      <c r="AY114" s="3" t="s">
        <v>122</v>
      </c>
      <c r="AZ114" s="3" t="s">
        <v>76</v>
      </c>
      <c r="BA114" s="3" t="s">
        <v>77</v>
      </c>
      <c r="BB114" s="4">
        <v>31.23</v>
      </c>
      <c r="BC114" s="4">
        <v>121.5</v>
      </c>
      <c r="BD114" s="4">
        <v>13</v>
      </c>
      <c r="BE114" s="5"/>
    </row>
    <row r="115" spans="1:57" ht="12.75">
      <c r="A115" s="4" t="s">
        <v>107</v>
      </c>
      <c r="B115" s="4" t="s">
        <v>108</v>
      </c>
      <c r="C115" s="4" t="s">
        <v>109</v>
      </c>
      <c r="D115" s="6" t="s">
        <v>110</v>
      </c>
      <c r="E115" s="4" t="s">
        <v>111</v>
      </c>
      <c r="F115" s="4">
        <v>2009</v>
      </c>
      <c r="G115" s="2" t="s">
        <v>61</v>
      </c>
      <c r="H115" s="4" t="s">
        <v>112</v>
      </c>
      <c r="I115" s="3" t="s">
        <v>113</v>
      </c>
      <c r="J115" s="2" t="s">
        <v>64</v>
      </c>
      <c r="K115" s="2" t="s">
        <v>129</v>
      </c>
      <c r="L115" s="2">
        <v>2008</v>
      </c>
      <c r="M115" s="3" t="s">
        <v>158</v>
      </c>
      <c r="N115" s="3" t="s">
        <v>159</v>
      </c>
      <c r="O115" s="4"/>
      <c r="P115" s="3" t="s">
        <v>118</v>
      </c>
      <c r="Q115" s="3" t="s">
        <v>160</v>
      </c>
      <c r="R115" s="4"/>
      <c r="S115" s="3" t="s">
        <v>69</v>
      </c>
      <c r="T115" s="3" t="s">
        <v>101</v>
      </c>
      <c r="U115" s="3" t="s">
        <v>84</v>
      </c>
      <c r="V115" s="3" t="s">
        <v>72</v>
      </c>
      <c r="W115" s="4">
        <v>220.8</v>
      </c>
      <c r="X115" s="4">
        <f t="shared" si="2"/>
        <v>56.125306235244729</v>
      </c>
      <c r="Y115" s="4">
        <v>25.1</v>
      </c>
      <c r="Z115" s="4"/>
      <c r="AA115" s="4">
        <v>5</v>
      </c>
      <c r="AB115" s="4"/>
      <c r="AC115" s="4"/>
      <c r="AD115" s="4"/>
      <c r="AE115" s="4">
        <v>5</v>
      </c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4" t="s">
        <v>120</v>
      </c>
      <c r="AS115" s="4"/>
      <c r="AT115" s="4"/>
      <c r="AU115" s="3" t="s">
        <v>74</v>
      </c>
      <c r="AV115" s="3" t="s">
        <v>74</v>
      </c>
      <c r="AW115" s="3" t="s">
        <v>121</v>
      </c>
      <c r="AX115" s="4">
        <v>2751.39</v>
      </c>
      <c r="AY115" s="3" t="s">
        <v>122</v>
      </c>
      <c r="AZ115" s="3" t="s">
        <v>76</v>
      </c>
      <c r="BA115" s="3" t="s">
        <v>77</v>
      </c>
      <c r="BB115" s="4">
        <v>31.23</v>
      </c>
      <c r="BC115" s="4">
        <v>121.5</v>
      </c>
      <c r="BD115" s="4">
        <v>13</v>
      </c>
      <c r="BE115" s="5"/>
    </row>
    <row r="116" spans="1:57" ht="12.75">
      <c r="A116" s="4" t="s">
        <v>107</v>
      </c>
      <c r="B116" s="4" t="s">
        <v>108</v>
      </c>
      <c r="C116" s="4" t="s">
        <v>109</v>
      </c>
      <c r="D116" s="6" t="s">
        <v>110</v>
      </c>
      <c r="E116" s="4" t="s">
        <v>111</v>
      </c>
      <c r="F116" s="4">
        <v>2009</v>
      </c>
      <c r="G116" s="2" t="s">
        <v>61</v>
      </c>
      <c r="H116" s="4" t="s">
        <v>112</v>
      </c>
      <c r="I116" s="3" t="s">
        <v>125</v>
      </c>
      <c r="J116" s="2" t="s">
        <v>64</v>
      </c>
      <c r="K116" s="2" t="s">
        <v>129</v>
      </c>
      <c r="L116" s="2">
        <v>2008</v>
      </c>
      <c r="M116" s="3" t="s">
        <v>158</v>
      </c>
      <c r="N116" s="3" t="s">
        <v>159</v>
      </c>
      <c r="O116" s="4"/>
      <c r="P116" s="3" t="s">
        <v>118</v>
      </c>
      <c r="Q116" s="3" t="s">
        <v>160</v>
      </c>
      <c r="R116" s="4"/>
      <c r="S116" s="3" t="s">
        <v>69</v>
      </c>
      <c r="T116" s="3" t="s">
        <v>101</v>
      </c>
      <c r="U116" s="3" t="s">
        <v>84</v>
      </c>
      <c r="V116" s="3" t="s">
        <v>72</v>
      </c>
      <c r="W116" s="4">
        <v>86.4</v>
      </c>
      <c r="X116" s="4">
        <f t="shared" si="2"/>
        <v>1.3416407864998738</v>
      </c>
      <c r="Y116" s="4">
        <v>0.6</v>
      </c>
      <c r="Z116" s="4"/>
      <c r="AA116" s="4">
        <v>5</v>
      </c>
      <c r="AB116" s="4"/>
      <c r="AC116" s="4"/>
      <c r="AD116" s="4"/>
      <c r="AE116" s="4">
        <v>5</v>
      </c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4" t="s">
        <v>124</v>
      </c>
      <c r="AS116" s="4"/>
      <c r="AT116" s="4"/>
      <c r="AU116" s="3" t="s">
        <v>74</v>
      </c>
      <c r="AV116" s="3" t="s">
        <v>74</v>
      </c>
      <c r="AW116" s="2" t="s">
        <v>127</v>
      </c>
      <c r="AX116" s="4">
        <v>3567.42</v>
      </c>
      <c r="AY116" s="3" t="s">
        <v>122</v>
      </c>
      <c r="AZ116" s="3" t="s">
        <v>76</v>
      </c>
      <c r="BA116" s="3" t="s">
        <v>77</v>
      </c>
      <c r="BB116" s="4">
        <v>31.03</v>
      </c>
      <c r="BC116" s="4">
        <v>121.46</v>
      </c>
      <c r="BD116" s="4">
        <v>13</v>
      </c>
      <c r="BE116" s="5"/>
    </row>
    <row r="117" spans="1:57" ht="12.75">
      <c r="A117" s="4" t="s">
        <v>107</v>
      </c>
      <c r="B117" s="4" t="s">
        <v>108</v>
      </c>
      <c r="C117" s="4" t="s">
        <v>109</v>
      </c>
      <c r="D117" s="6" t="s">
        <v>110</v>
      </c>
      <c r="E117" s="4" t="s">
        <v>111</v>
      </c>
      <c r="F117" s="4">
        <v>2009</v>
      </c>
      <c r="G117" s="2" t="s">
        <v>61</v>
      </c>
      <c r="H117" s="4" t="s">
        <v>112</v>
      </c>
      <c r="I117" s="3" t="s">
        <v>125</v>
      </c>
      <c r="J117" s="2" t="s">
        <v>64</v>
      </c>
      <c r="K117" s="2" t="s">
        <v>129</v>
      </c>
      <c r="L117" s="2">
        <v>2008</v>
      </c>
      <c r="M117" s="3" t="s">
        <v>158</v>
      </c>
      <c r="N117" s="3" t="s">
        <v>159</v>
      </c>
      <c r="O117" s="4"/>
      <c r="P117" s="3" t="s">
        <v>118</v>
      </c>
      <c r="Q117" s="3" t="s">
        <v>160</v>
      </c>
      <c r="R117" s="4"/>
      <c r="S117" s="3" t="s">
        <v>69</v>
      </c>
      <c r="T117" s="3" t="s">
        <v>101</v>
      </c>
      <c r="U117" s="3" t="s">
        <v>84</v>
      </c>
      <c r="V117" s="3" t="s">
        <v>72</v>
      </c>
      <c r="W117" s="4">
        <v>131.19999999999999</v>
      </c>
      <c r="X117" s="4">
        <f t="shared" si="2"/>
        <v>53.442024662244975</v>
      </c>
      <c r="Y117" s="4">
        <v>23.9</v>
      </c>
      <c r="Z117" s="4"/>
      <c r="AA117" s="4">
        <v>5</v>
      </c>
      <c r="AB117" s="4"/>
      <c r="AC117" s="4"/>
      <c r="AD117" s="4"/>
      <c r="AE117" s="4">
        <v>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4" t="s">
        <v>120</v>
      </c>
      <c r="AS117" s="4"/>
      <c r="AT117" s="4"/>
      <c r="AU117" s="3" t="s">
        <v>74</v>
      </c>
      <c r="AV117" s="3" t="s">
        <v>74</v>
      </c>
      <c r="AW117" s="2" t="s">
        <v>127</v>
      </c>
      <c r="AX117" s="4">
        <v>3567.42</v>
      </c>
      <c r="AY117" s="3" t="s">
        <v>122</v>
      </c>
      <c r="AZ117" s="3" t="s">
        <v>76</v>
      </c>
      <c r="BA117" s="3" t="s">
        <v>77</v>
      </c>
      <c r="BB117" s="4">
        <v>31.03</v>
      </c>
      <c r="BC117" s="4">
        <v>121.46</v>
      </c>
      <c r="BD117" s="4">
        <v>13</v>
      </c>
      <c r="BE117" s="5"/>
    </row>
    <row r="118" spans="1:57" ht="12.75">
      <c r="A118" s="4" t="s">
        <v>107</v>
      </c>
      <c r="B118" s="4" t="s">
        <v>108</v>
      </c>
      <c r="C118" s="4" t="s">
        <v>109</v>
      </c>
      <c r="D118" s="6" t="s">
        <v>110</v>
      </c>
      <c r="E118" s="4" t="s">
        <v>111</v>
      </c>
      <c r="F118" s="4">
        <v>2009</v>
      </c>
      <c r="G118" s="2" t="s">
        <v>61</v>
      </c>
      <c r="H118" s="4" t="s">
        <v>112</v>
      </c>
      <c r="I118" s="2" t="s">
        <v>113</v>
      </c>
      <c r="J118" s="2" t="s">
        <v>114</v>
      </c>
      <c r="K118" s="2" t="s">
        <v>115</v>
      </c>
      <c r="L118" s="2">
        <v>2007</v>
      </c>
      <c r="M118" s="3" t="s">
        <v>161</v>
      </c>
      <c r="N118" s="3" t="s">
        <v>162</v>
      </c>
      <c r="O118" s="4"/>
      <c r="P118" s="3" t="s">
        <v>163</v>
      </c>
      <c r="Q118" s="3" t="s">
        <v>164</v>
      </c>
      <c r="R118" s="4"/>
      <c r="S118" s="3" t="s">
        <v>69</v>
      </c>
      <c r="T118" s="3" t="s">
        <v>101</v>
      </c>
      <c r="U118" s="3" t="s">
        <v>84</v>
      </c>
      <c r="V118" s="3" t="s">
        <v>72</v>
      </c>
      <c r="W118" s="4">
        <v>124.8</v>
      </c>
      <c r="X118" s="4">
        <f t="shared" si="2"/>
        <v>15.876082640248507</v>
      </c>
      <c r="Y118" s="4">
        <v>7.1</v>
      </c>
      <c r="Z118" s="4"/>
      <c r="AA118" s="4">
        <v>5</v>
      </c>
      <c r="AB118" s="4">
        <v>35.299999999999997</v>
      </c>
      <c r="AC118" s="4">
        <f t="shared" ref="AC118:AC131" si="6">AD118*(SQRT(AE118))</f>
        <v>3.3541019662496847</v>
      </c>
      <c r="AD118" s="4">
        <v>1.5</v>
      </c>
      <c r="AE118" s="4">
        <v>5</v>
      </c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4" t="s">
        <v>124</v>
      </c>
      <c r="AS118" s="4"/>
      <c r="AT118" s="4"/>
      <c r="AU118" s="3" t="s">
        <v>74</v>
      </c>
      <c r="AV118" s="3" t="s">
        <v>74</v>
      </c>
      <c r="AW118" s="3" t="s">
        <v>121</v>
      </c>
      <c r="AX118" s="4">
        <v>2751.39</v>
      </c>
      <c r="AY118" s="3" t="s">
        <v>122</v>
      </c>
      <c r="AZ118" s="3" t="s">
        <v>76</v>
      </c>
      <c r="BA118" s="3" t="s">
        <v>77</v>
      </c>
      <c r="BB118" s="4">
        <v>31.23</v>
      </c>
      <c r="BC118" s="4">
        <v>121.5</v>
      </c>
      <c r="BD118" s="4">
        <v>12</v>
      </c>
      <c r="BE118" s="5"/>
    </row>
    <row r="119" spans="1:57" ht="12.75">
      <c r="A119" s="4" t="s">
        <v>107</v>
      </c>
      <c r="B119" s="4" t="s">
        <v>108</v>
      </c>
      <c r="C119" s="4" t="s">
        <v>109</v>
      </c>
      <c r="D119" s="6" t="s">
        <v>110</v>
      </c>
      <c r="E119" s="4" t="s">
        <v>111</v>
      </c>
      <c r="F119" s="4">
        <v>2009</v>
      </c>
      <c r="G119" s="2" t="s">
        <v>61</v>
      </c>
      <c r="H119" s="4" t="s">
        <v>112</v>
      </c>
      <c r="I119" s="3" t="s">
        <v>113</v>
      </c>
      <c r="J119" s="2" t="s">
        <v>96</v>
      </c>
      <c r="K119" s="2" t="s">
        <v>126</v>
      </c>
      <c r="L119" s="2">
        <v>2008</v>
      </c>
      <c r="M119" s="3" t="s">
        <v>161</v>
      </c>
      <c r="N119" s="3" t="s">
        <v>162</v>
      </c>
      <c r="O119" s="4"/>
      <c r="P119" s="3" t="s">
        <v>163</v>
      </c>
      <c r="Q119" s="3" t="s">
        <v>164</v>
      </c>
      <c r="R119" s="4"/>
      <c r="S119" s="3" t="s">
        <v>69</v>
      </c>
      <c r="T119" s="3" t="s">
        <v>101</v>
      </c>
      <c r="U119" s="3" t="s">
        <v>84</v>
      </c>
      <c r="V119" s="3" t="s">
        <v>72</v>
      </c>
      <c r="W119" s="4">
        <v>115.5</v>
      </c>
      <c r="X119" s="4">
        <f t="shared" si="2"/>
        <v>20.348218595248085</v>
      </c>
      <c r="Y119" s="4">
        <v>9.1</v>
      </c>
      <c r="Z119" s="4"/>
      <c r="AA119" s="4">
        <v>5</v>
      </c>
      <c r="AB119" s="4">
        <v>56.8</v>
      </c>
      <c r="AC119" s="4">
        <f t="shared" si="6"/>
        <v>3.5777087639996639</v>
      </c>
      <c r="AD119" s="4">
        <v>1.6</v>
      </c>
      <c r="AE119" s="4">
        <v>5</v>
      </c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4" t="s">
        <v>124</v>
      </c>
      <c r="AS119" s="4"/>
      <c r="AT119" s="4"/>
      <c r="AU119" s="3" t="s">
        <v>74</v>
      </c>
      <c r="AV119" s="3" t="s">
        <v>74</v>
      </c>
      <c r="AW119" s="3" t="s">
        <v>121</v>
      </c>
      <c r="AX119" s="4">
        <v>2751.39</v>
      </c>
      <c r="AY119" s="3" t="s">
        <v>122</v>
      </c>
      <c r="AZ119" s="3" t="s">
        <v>76</v>
      </c>
      <c r="BA119" s="3" t="s">
        <v>77</v>
      </c>
      <c r="BB119" s="4">
        <v>31.23</v>
      </c>
      <c r="BC119" s="4">
        <v>121.5</v>
      </c>
      <c r="BD119" s="4">
        <v>13</v>
      </c>
      <c r="BE119" s="5"/>
    </row>
    <row r="120" spans="1:57" ht="12.75">
      <c r="A120" s="4" t="s">
        <v>107</v>
      </c>
      <c r="B120" s="4" t="s">
        <v>108</v>
      </c>
      <c r="C120" s="4" t="s">
        <v>109</v>
      </c>
      <c r="D120" s="6" t="s">
        <v>110</v>
      </c>
      <c r="E120" s="4" t="s">
        <v>111</v>
      </c>
      <c r="F120" s="4">
        <v>2009</v>
      </c>
      <c r="G120" s="2" t="s">
        <v>61</v>
      </c>
      <c r="H120" s="4" t="s">
        <v>112</v>
      </c>
      <c r="I120" s="3" t="s">
        <v>125</v>
      </c>
      <c r="J120" s="2" t="s">
        <v>96</v>
      </c>
      <c r="K120" s="2" t="s">
        <v>126</v>
      </c>
      <c r="L120" s="2">
        <v>2008</v>
      </c>
      <c r="M120" s="3" t="s">
        <v>161</v>
      </c>
      <c r="N120" s="3" t="s">
        <v>162</v>
      </c>
      <c r="O120" s="4"/>
      <c r="P120" s="3" t="s">
        <v>163</v>
      </c>
      <c r="Q120" s="3" t="s">
        <v>164</v>
      </c>
      <c r="R120" s="4"/>
      <c r="S120" s="3" t="s">
        <v>69</v>
      </c>
      <c r="T120" s="3" t="s">
        <v>101</v>
      </c>
      <c r="U120" s="3" t="s">
        <v>84</v>
      </c>
      <c r="V120" s="3" t="s">
        <v>72</v>
      </c>
      <c r="W120" s="4">
        <v>118.6</v>
      </c>
      <c r="X120" s="4">
        <f t="shared" si="2"/>
        <v>11.180339887498949</v>
      </c>
      <c r="Y120" s="4">
        <v>5</v>
      </c>
      <c r="Z120" s="4"/>
      <c r="AA120" s="4">
        <v>5</v>
      </c>
      <c r="AB120" s="4">
        <v>40.700000000000003</v>
      </c>
      <c r="AC120" s="4">
        <f t="shared" si="6"/>
        <v>4.6957427527495588</v>
      </c>
      <c r="AD120" s="4">
        <v>2.1</v>
      </c>
      <c r="AE120" s="4">
        <v>5</v>
      </c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4" t="s">
        <v>120</v>
      </c>
      <c r="AS120" s="4"/>
      <c r="AT120" s="4"/>
      <c r="AU120" s="3" t="s">
        <v>74</v>
      </c>
      <c r="AV120" s="3" t="s">
        <v>74</v>
      </c>
      <c r="AW120" s="2" t="s">
        <v>127</v>
      </c>
      <c r="AX120" s="4">
        <v>3567.42</v>
      </c>
      <c r="AY120" s="3" t="s">
        <v>122</v>
      </c>
      <c r="AZ120" s="3" t="s">
        <v>76</v>
      </c>
      <c r="BA120" s="3" t="s">
        <v>77</v>
      </c>
      <c r="BB120" s="4">
        <v>31.03</v>
      </c>
      <c r="BC120" s="4">
        <v>121.46</v>
      </c>
      <c r="BD120" s="4">
        <v>13</v>
      </c>
      <c r="BE120" s="5"/>
    </row>
    <row r="121" spans="1:57" ht="12.75">
      <c r="A121" s="4" t="s">
        <v>107</v>
      </c>
      <c r="B121" s="4" t="s">
        <v>108</v>
      </c>
      <c r="C121" s="4" t="s">
        <v>109</v>
      </c>
      <c r="D121" s="6" t="s">
        <v>110</v>
      </c>
      <c r="E121" s="4" t="s">
        <v>111</v>
      </c>
      <c r="F121" s="4">
        <v>2009</v>
      </c>
      <c r="G121" s="2" t="s">
        <v>61</v>
      </c>
      <c r="H121" s="4" t="s">
        <v>112</v>
      </c>
      <c r="I121" s="2" t="s">
        <v>113</v>
      </c>
      <c r="J121" s="2" t="s">
        <v>114</v>
      </c>
      <c r="K121" s="2" t="s">
        <v>115</v>
      </c>
      <c r="L121" s="2">
        <v>2007</v>
      </c>
      <c r="M121" s="3" t="s">
        <v>161</v>
      </c>
      <c r="N121" s="3" t="s">
        <v>162</v>
      </c>
      <c r="O121" s="4"/>
      <c r="P121" s="3" t="s">
        <v>163</v>
      </c>
      <c r="Q121" s="3" t="s">
        <v>164</v>
      </c>
      <c r="R121" s="4"/>
      <c r="S121" s="3" t="s">
        <v>69</v>
      </c>
      <c r="T121" s="3" t="s">
        <v>101</v>
      </c>
      <c r="U121" s="3" t="s">
        <v>84</v>
      </c>
      <c r="V121" s="3" t="s">
        <v>72</v>
      </c>
      <c r="W121" s="4">
        <v>118.4</v>
      </c>
      <c r="X121" s="4">
        <f t="shared" si="2"/>
        <v>8.7206651122491792</v>
      </c>
      <c r="Y121" s="4">
        <v>3.9</v>
      </c>
      <c r="Z121" s="4"/>
      <c r="AA121" s="4">
        <v>5</v>
      </c>
      <c r="AB121" s="4">
        <v>33.700000000000003</v>
      </c>
      <c r="AC121" s="4">
        <f t="shared" si="6"/>
        <v>4.9193495504995379</v>
      </c>
      <c r="AD121" s="4">
        <v>2.2000000000000002</v>
      </c>
      <c r="AE121" s="4">
        <v>5</v>
      </c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4" t="s">
        <v>120</v>
      </c>
      <c r="AS121" s="4"/>
      <c r="AT121" s="4"/>
      <c r="AU121" s="3" t="s">
        <v>74</v>
      </c>
      <c r="AV121" s="3" t="s">
        <v>74</v>
      </c>
      <c r="AW121" s="3" t="s">
        <v>121</v>
      </c>
      <c r="AX121" s="4">
        <v>2751.39</v>
      </c>
      <c r="AY121" s="3" t="s">
        <v>122</v>
      </c>
      <c r="AZ121" s="3" t="s">
        <v>76</v>
      </c>
      <c r="BA121" s="3" t="s">
        <v>77</v>
      </c>
      <c r="BB121" s="4">
        <v>31.23</v>
      </c>
      <c r="BC121" s="4">
        <v>121.5</v>
      </c>
      <c r="BD121" s="4">
        <v>12</v>
      </c>
      <c r="BE121" s="5"/>
    </row>
    <row r="122" spans="1:57" ht="16.5" customHeight="1">
      <c r="A122" s="4" t="s">
        <v>107</v>
      </c>
      <c r="B122" s="4" t="s">
        <v>108</v>
      </c>
      <c r="C122" s="4" t="s">
        <v>109</v>
      </c>
      <c r="D122" s="6" t="s">
        <v>110</v>
      </c>
      <c r="E122" s="4" t="s">
        <v>111</v>
      </c>
      <c r="F122" s="4">
        <v>2009</v>
      </c>
      <c r="G122" s="2" t="s">
        <v>61</v>
      </c>
      <c r="H122" s="4" t="s">
        <v>112</v>
      </c>
      <c r="I122" s="3" t="s">
        <v>113</v>
      </c>
      <c r="J122" s="2" t="s">
        <v>96</v>
      </c>
      <c r="K122" s="2" t="s">
        <v>126</v>
      </c>
      <c r="L122" s="2">
        <v>2008</v>
      </c>
      <c r="M122" s="3" t="s">
        <v>161</v>
      </c>
      <c r="N122" s="3" t="s">
        <v>162</v>
      </c>
      <c r="O122" s="4"/>
      <c r="P122" s="3" t="s">
        <v>163</v>
      </c>
      <c r="Q122" s="3" t="s">
        <v>164</v>
      </c>
      <c r="R122" s="4"/>
      <c r="S122" s="3" t="s">
        <v>69</v>
      </c>
      <c r="T122" s="3" t="s">
        <v>101</v>
      </c>
      <c r="U122" s="3" t="s">
        <v>84</v>
      </c>
      <c r="V122" s="3" t="s">
        <v>72</v>
      </c>
      <c r="W122" s="4">
        <v>135.69999999999999</v>
      </c>
      <c r="X122" s="4">
        <f t="shared" si="2"/>
        <v>14.981655449248592</v>
      </c>
      <c r="Y122" s="4">
        <v>6.7</v>
      </c>
      <c r="Z122" s="4"/>
      <c r="AA122" s="4">
        <v>5</v>
      </c>
      <c r="AB122" s="4">
        <v>39</v>
      </c>
      <c r="AC122" s="4">
        <f t="shared" si="6"/>
        <v>8.2734515167492226</v>
      </c>
      <c r="AD122" s="4">
        <v>3.7</v>
      </c>
      <c r="AE122" s="4">
        <v>5</v>
      </c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4" t="s">
        <v>120</v>
      </c>
      <c r="AS122" s="4"/>
      <c r="AT122" s="4"/>
      <c r="AU122" s="3" t="s">
        <v>74</v>
      </c>
      <c r="AV122" s="3" t="s">
        <v>74</v>
      </c>
      <c r="AW122" s="3" t="s">
        <v>121</v>
      </c>
      <c r="AX122" s="4">
        <v>2751.39</v>
      </c>
      <c r="AY122" s="3" t="s">
        <v>122</v>
      </c>
      <c r="AZ122" s="3" t="s">
        <v>76</v>
      </c>
      <c r="BA122" s="3" t="s">
        <v>77</v>
      </c>
      <c r="BB122" s="4">
        <v>31.23</v>
      </c>
      <c r="BC122" s="4">
        <v>121.5</v>
      </c>
      <c r="BD122" s="4">
        <v>13</v>
      </c>
      <c r="BE122" s="5"/>
    </row>
    <row r="123" spans="1:57" ht="12.75">
      <c r="A123" s="4" t="s">
        <v>107</v>
      </c>
      <c r="B123" s="4" t="s">
        <v>108</v>
      </c>
      <c r="C123" s="4" t="s">
        <v>109</v>
      </c>
      <c r="D123" s="6" t="s">
        <v>110</v>
      </c>
      <c r="E123" s="4" t="s">
        <v>111</v>
      </c>
      <c r="F123" s="4">
        <v>2009</v>
      </c>
      <c r="G123" s="2" t="s">
        <v>61</v>
      </c>
      <c r="H123" s="4" t="s">
        <v>112</v>
      </c>
      <c r="I123" s="2" t="s">
        <v>128</v>
      </c>
      <c r="J123" s="2" t="s">
        <v>114</v>
      </c>
      <c r="K123" s="2" t="s">
        <v>115</v>
      </c>
      <c r="L123" s="2">
        <v>2007</v>
      </c>
      <c r="M123" s="3" t="s">
        <v>161</v>
      </c>
      <c r="N123" s="3" t="s">
        <v>162</v>
      </c>
      <c r="O123" s="4"/>
      <c r="P123" s="3" t="s">
        <v>163</v>
      </c>
      <c r="Q123" s="3" t="s">
        <v>164</v>
      </c>
      <c r="R123" s="4"/>
      <c r="S123" s="3" t="s">
        <v>69</v>
      </c>
      <c r="T123" s="3" t="s">
        <v>101</v>
      </c>
      <c r="U123" s="3" t="s">
        <v>84</v>
      </c>
      <c r="V123" s="3" t="s">
        <v>72</v>
      </c>
      <c r="W123" s="4">
        <v>176.5</v>
      </c>
      <c r="X123" s="4">
        <f t="shared" si="2"/>
        <v>16.323296235748465</v>
      </c>
      <c r="Y123" s="4">
        <v>7.3</v>
      </c>
      <c r="Z123" s="4"/>
      <c r="AA123" s="4">
        <v>5</v>
      </c>
      <c r="AB123" s="4">
        <v>55.6</v>
      </c>
      <c r="AC123" s="4">
        <f t="shared" si="6"/>
        <v>8.7206651122491792</v>
      </c>
      <c r="AD123" s="4">
        <v>3.9</v>
      </c>
      <c r="AE123" s="4">
        <v>5</v>
      </c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4" t="s">
        <v>124</v>
      </c>
      <c r="AS123" s="4"/>
      <c r="AT123" s="4"/>
      <c r="AU123" s="3" t="s">
        <v>74</v>
      </c>
      <c r="AV123" s="3" t="s">
        <v>74</v>
      </c>
      <c r="AW123" s="4"/>
      <c r="AX123" s="4">
        <v>3567.42</v>
      </c>
      <c r="AY123" s="3" t="s">
        <v>122</v>
      </c>
      <c r="AZ123" s="3" t="s">
        <v>76</v>
      </c>
      <c r="BA123" s="3" t="s">
        <v>77</v>
      </c>
      <c r="BB123" s="4">
        <v>31.03</v>
      </c>
      <c r="BC123" s="4">
        <v>121.46</v>
      </c>
      <c r="BD123" s="4">
        <v>12</v>
      </c>
      <c r="BE123" s="5"/>
    </row>
    <row r="124" spans="1:57" ht="12.75">
      <c r="A124" s="4" t="s">
        <v>107</v>
      </c>
      <c r="B124" s="4" t="s">
        <v>108</v>
      </c>
      <c r="C124" s="4" t="s">
        <v>109</v>
      </c>
      <c r="D124" s="6" t="s">
        <v>110</v>
      </c>
      <c r="E124" s="4" t="s">
        <v>111</v>
      </c>
      <c r="F124" s="4">
        <v>2009</v>
      </c>
      <c r="G124" s="2" t="s">
        <v>61</v>
      </c>
      <c r="H124" s="4" t="s">
        <v>112</v>
      </c>
      <c r="I124" s="3" t="s">
        <v>113</v>
      </c>
      <c r="J124" s="2" t="s">
        <v>64</v>
      </c>
      <c r="K124" s="2" t="s">
        <v>129</v>
      </c>
      <c r="L124" s="2">
        <v>2008</v>
      </c>
      <c r="M124" s="3" t="s">
        <v>161</v>
      </c>
      <c r="N124" s="3" t="s">
        <v>162</v>
      </c>
      <c r="O124" s="4"/>
      <c r="P124" s="3" t="s">
        <v>163</v>
      </c>
      <c r="Q124" s="3" t="s">
        <v>164</v>
      </c>
      <c r="R124" s="4"/>
      <c r="S124" s="3" t="s">
        <v>69</v>
      </c>
      <c r="T124" s="3" t="s">
        <v>101</v>
      </c>
      <c r="U124" s="3" t="s">
        <v>84</v>
      </c>
      <c r="V124" s="3" t="s">
        <v>72</v>
      </c>
      <c r="W124" s="4">
        <v>28.3</v>
      </c>
      <c r="X124" s="4">
        <f t="shared" si="2"/>
        <v>7.1554175279993277</v>
      </c>
      <c r="Y124" s="4">
        <v>3.2</v>
      </c>
      <c r="Z124" s="4"/>
      <c r="AA124" s="4">
        <v>5</v>
      </c>
      <c r="AB124" s="4">
        <v>28.6</v>
      </c>
      <c r="AC124" s="4">
        <f t="shared" si="6"/>
        <v>8.9442719099991592</v>
      </c>
      <c r="AD124" s="4">
        <v>4</v>
      </c>
      <c r="AE124" s="4">
        <v>5</v>
      </c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4" t="s">
        <v>123</v>
      </c>
      <c r="AS124" s="4"/>
      <c r="AT124" s="4"/>
      <c r="AU124" s="3" t="s">
        <v>74</v>
      </c>
      <c r="AV124" s="3" t="s">
        <v>74</v>
      </c>
      <c r="AW124" s="3" t="s">
        <v>121</v>
      </c>
      <c r="AX124" s="4">
        <v>2751.39</v>
      </c>
      <c r="AY124" s="3" t="s">
        <v>122</v>
      </c>
      <c r="AZ124" s="3" t="s">
        <v>76</v>
      </c>
      <c r="BA124" s="3" t="s">
        <v>77</v>
      </c>
      <c r="BB124" s="4">
        <v>31.23</v>
      </c>
      <c r="BC124" s="4">
        <v>121.5</v>
      </c>
      <c r="BD124" s="4">
        <v>13</v>
      </c>
      <c r="BE124" s="5"/>
    </row>
    <row r="125" spans="1:57" ht="12.75">
      <c r="A125" s="4" t="s">
        <v>107</v>
      </c>
      <c r="B125" s="4" t="s">
        <v>108</v>
      </c>
      <c r="C125" s="4" t="s">
        <v>109</v>
      </c>
      <c r="D125" s="6" t="s">
        <v>110</v>
      </c>
      <c r="E125" s="4" t="s">
        <v>111</v>
      </c>
      <c r="F125" s="4">
        <v>2009</v>
      </c>
      <c r="G125" s="2" t="s">
        <v>61</v>
      </c>
      <c r="H125" s="4" t="s">
        <v>112</v>
      </c>
      <c r="I125" s="2" t="s">
        <v>128</v>
      </c>
      <c r="J125" s="2" t="s">
        <v>114</v>
      </c>
      <c r="K125" s="2" t="s">
        <v>115</v>
      </c>
      <c r="L125" s="2">
        <v>2007</v>
      </c>
      <c r="M125" s="3" t="s">
        <v>161</v>
      </c>
      <c r="N125" s="3" t="s">
        <v>162</v>
      </c>
      <c r="O125" s="4"/>
      <c r="P125" s="3" t="s">
        <v>163</v>
      </c>
      <c r="Q125" s="3" t="s">
        <v>164</v>
      </c>
      <c r="R125" s="4"/>
      <c r="S125" s="3" t="s">
        <v>69</v>
      </c>
      <c r="T125" s="3" t="s">
        <v>101</v>
      </c>
      <c r="U125" s="3" t="s">
        <v>84</v>
      </c>
      <c r="V125" s="3" t="s">
        <v>72</v>
      </c>
      <c r="W125" s="4">
        <v>168.3</v>
      </c>
      <c r="X125" s="4">
        <f t="shared" si="2"/>
        <v>4.0249223594996222</v>
      </c>
      <c r="Y125" s="4">
        <v>1.8</v>
      </c>
      <c r="Z125" s="4"/>
      <c r="AA125" s="4">
        <v>5</v>
      </c>
      <c r="AB125" s="4">
        <v>48.1</v>
      </c>
      <c r="AC125" s="4">
        <f t="shared" si="6"/>
        <v>10.062305898749054</v>
      </c>
      <c r="AD125" s="4">
        <v>4.5</v>
      </c>
      <c r="AE125" s="4">
        <v>5</v>
      </c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4" t="s">
        <v>120</v>
      </c>
      <c r="AS125" s="4"/>
      <c r="AT125" s="4"/>
      <c r="AU125" s="3" t="s">
        <v>74</v>
      </c>
      <c r="AV125" s="3" t="s">
        <v>74</v>
      </c>
      <c r="AW125" s="4"/>
      <c r="AX125" s="4">
        <v>3567.42</v>
      </c>
      <c r="AY125" s="3" t="s">
        <v>122</v>
      </c>
      <c r="AZ125" s="3" t="s">
        <v>76</v>
      </c>
      <c r="BA125" s="3" t="s">
        <v>77</v>
      </c>
      <c r="BB125" s="4">
        <v>31.03</v>
      </c>
      <c r="BC125" s="4">
        <v>121.46</v>
      </c>
      <c r="BD125" s="4">
        <v>12</v>
      </c>
      <c r="BE125" s="5"/>
    </row>
    <row r="126" spans="1:57" ht="12.75">
      <c r="A126" s="4" t="s">
        <v>107</v>
      </c>
      <c r="B126" s="4" t="s">
        <v>108</v>
      </c>
      <c r="C126" s="4" t="s">
        <v>109</v>
      </c>
      <c r="D126" s="6" t="s">
        <v>110</v>
      </c>
      <c r="E126" s="4" t="s">
        <v>111</v>
      </c>
      <c r="F126" s="4">
        <v>2009</v>
      </c>
      <c r="G126" s="2" t="s">
        <v>61</v>
      </c>
      <c r="H126" s="4" t="s">
        <v>112</v>
      </c>
      <c r="I126" s="3" t="s">
        <v>125</v>
      </c>
      <c r="J126" s="2" t="s">
        <v>96</v>
      </c>
      <c r="K126" s="2" t="s">
        <v>126</v>
      </c>
      <c r="L126" s="2">
        <v>2008</v>
      </c>
      <c r="M126" s="3" t="s">
        <v>161</v>
      </c>
      <c r="N126" s="3" t="s">
        <v>162</v>
      </c>
      <c r="O126" s="4"/>
      <c r="P126" s="3" t="s">
        <v>163</v>
      </c>
      <c r="Q126" s="3" t="s">
        <v>164</v>
      </c>
      <c r="R126" s="4"/>
      <c r="S126" s="3" t="s">
        <v>69</v>
      </c>
      <c r="T126" s="3" t="s">
        <v>101</v>
      </c>
      <c r="U126" s="3" t="s">
        <v>84</v>
      </c>
      <c r="V126" s="3" t="s">
        <v>72</v>
      </c>
      <c r="W126" s="4">
        <v>116.2</v>
      </c>
      <c r="X126" s="4">
        <f t="shared" si="2"/>
        <v>15.20526224699857</v>
      </c>
      <c r="Y126" s="4">
        <v>6.8</v>
      </c>
      <c r="Z126" s="4"/>
      <c r="AA126" s="4">
        <v>5</v>
      </c>
      <c r="AB126" s="4">
        <v>47</v>
      </c>
      <c r="AC126" s="4">
        <f t="shared" si="6"/>
        <v>10.956733089748971</v>
      </c>
      <c r="AD126" s="4">
        <v>4.9000000000000004</v>
      </c>
      <c r="AE126" s="4">
        <v>5</v>
      </c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4" t="s">
        <v>124</v>
      </c>
      <c r="AS126" s="4"/>
      <c r="AT126" s="4"/>
      <c r="AU126" s="3" t="s">
        <v>74</v>
      </c>
      <c r="AV126" s="3" t="s">
        <v>74</v>
      </c>
      <c r="AW126" s="2" t="s">
        <v>127</v>
      </c>
      <c r="AX126" s="4">
        <v>3567.42</v>
      </c>
      <c r="AY126" s="3" t="s">
        <v>122</v>
      </c>
      <c r="AZ126" s="3" t="s">
        <v>76</v>
      </c>
      <c r="BA126" s="3" t="s">
        <v>77</v>
      </c>
      <c r="BB126" s="4">
        <v>31.03</v>
      </c>
      <c r="BC126" s="4">
        <v>121.46</v>
      </c>
      <c r="BD126" s="4">
        <v>13</v>
      </c>
      <c r="BE126" s="5"/>
    </row>
    <row r="127" spans="1:57" ht="12.75">
      <c r="A127" s="4" t="s">
        <v>107</v>
      </c>
      <c r="B127" s="4" t="s">
        <v>108</v>
      </c>
      <c r="C127" s="4" t="s">
        <v>109</v>
      </c>
      <c r="D127" s="6" t="s">
        <v>110</v>
      </c>
      <c r="E127" s="4" t="s">
        <v>111</v>
      </c>
      <c r="F127" s="4">
        <v>2009</v>
      </c>
      <c r="G127" s="2" t="s">
        <v>61</v>
      </c>
      <c r="H127" s="4" t="s">
        <v>112</v>
      </c>
      <c r="I127" s="2" t="s">
        <v>113</v>
      </c>
      <c r="J127" s="2" t="s">
        <v>114</v>
      </c>
      <c r="K127" s="2" t="s">
        <v>115</v>
      </c>
      <c r="L127" s="2">
        <v>2007</v>
      </c>
      <c r="M127" s="3" t="s">
        <v>161</v>
      </c>
      <c r="N127" s="3" t="s">
        <v>162</v>
      </c>
      <c r="O127" s="4"/>
      <c r="P127" s="3" t="s">
        <v>163</v>
      </c>
      <c r="Q127" s="3" t="s">
        <v>164</v>
      </c>
      <c r="R127" s="4"/>
      <c r="S127" s="3" t="s">
        <v>69</v>
      </c>
      <c r="T127" s="3" t="s">
        <v>101</v>
      </c>
      <c r="U127" s="3" t="s">
        <v>84</v>
      </c>
      <c r="V127" s="3" t="s">
        <v>72</v>
      </c>
      <c r="W127" s="4">
        <v>109.3</v>
      </c>
      <c r="X127" s="4">
        <f t="shared" si="2"/>
        <v>19.677398201998152</v>
      </c>
      <c r="Y127" s="4">
        <v>8.8000000000000007</v>
      </c>
      <c r="Z127" s="4"/>
      <c r="AA127" s="4">
        <v>5</v>
      </c>
      <c r="AB127" s="4">
        <v>86.9</v>
      </c>
      <c r="AC127" s="4">
        <f t="shared" si="6"/>
        <v>17.441330224498358</v>
      </c>
      <c r="AD127" s="4">
        <v>7.8</v>
      </c>
      <c r="AE127" s="4">
        <v>5</v>
      </c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4" t="s">
        <v>123</v>
      </c>
      <c r="AS127" s="4"/>
      <c r="AT127" s="4"/>
      <c r="AU127" s="3" t="s">
        <v>74</v>
      </c>
      <c r="AV127" s="3" t="s">
        <v>74</v>
      </c>
      <c r="AW127" s="3" t="s">
        <v>121</v>
      </c>
      <c r="AX127" s="4">
        <v>2751.39</v>
      </c>
      <c r="AY127" s="3" t="s">
        <v>122</v>
      </c>
      <c r="AZ127" s="3" t="s">
        <v>76</v>
      </c>
      <c r="BA127" s="3" t="s">
        <v>77</v>
      </c>
      <c r="BB127" s="4">
        <v>31.23</v>
      </c>
      <c r="BC127" s="4">
        <v>121.5</v>
      </c>
      <c r="BD127" s="4">
        <v>12</v>
      </c>
      <c r="BE127" s="5"/>
    </row>
    <row r="128" spans="1:57" ht="12.75">
      <c r="A128" s="4" t="s">
        <v>107</v>
      </c>
      <c r="B128" s="4" t="s">
        <v>108</v>
      </c>
      <c r="C128" s="4" t="s">
        <v>109</v>
      </c>
      <c r="D128" s="6" t="s">
        <v>110</v>
      </c>
      <c r="E128" s="4" t="s">
        <v>111</v>
      </c>
      <c r="F128" s="4">
        <v>2009</v>
      </c>
      <c r="G128" s="2" t="s">
        <v>61</v>
      </c>
      <c r="H128" s="4" t="s">
        <v>112</v>
      </c>
      <c r="I128" s="2" t="s">
        <v>128</v>
      </c>
      <c r="J128" s="2" t="s">
        <v>114</v>
      </c>
      <c r="K128" s="2" t="s">
        <v>115</v>
      </c>
      <c r="L128" s="2">
        <v>2007</v>
      </c>
      <c r="M128" s="3" t="s">
        <v>161</v>
      </c>
      <c r="N128" s="3" t="s">
        <v>162</v>
      </c>
      <c r="O128" s="4"/>
      <c r="P128" s="3" t="s">
        <v>163</v>
      </c>
      <c r="Q128" s="3" t="s">
        <v>164</v>
      </c>
      <c r="R128" s="4"/>
      <c r="S128" s="3" t="s">
        <v>69</v>
      </c>
      <c r="T128" s="3" t="s">
        <v>101</v>
      </c>
      <c r="U128" s="3" t="s">
        <v>84</v>
      </c>
      <c r="V128" s="3" t="s">
        <v>72</v>
      </c>
      <c r="W128" s="4">
        <v>172.2</v>
      </c>
      <c r="X128" s="4">
        <f t="shared" si="2"/>
        <v>19.230184606498192</v>
      </c>
      <c r="Y128" s="4">
        <v>8.6</v>
      </c>
      <c r="Z128" s="4"/>
      <c r="AA128" s="4">
        <v>5</v>
      </c>
      <c r="AB128" s="4">
        <v>157.80000000000001</v>
      </c>
      <c r="AC128" s="4">
        <f t="shared" si="6"/>
        <v>21.913466179497942</v>
      </c>
      <c r="AD128" s="4">
        <v>9.8000000000000007</v>
      </c>
      <c r="AE128" s="4">
        <v>5</v>
      </c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4" t="s">
        <v>123</v>
      </c>
      <c r="AS128" s="4"/>
      <c r="AT128" s="4"/>
      <c r="AU128" s="3" t="s">
        <v>74</v>
      </c>
      <c r="AV128" s="3" t="s">
        <v>74</v>
      </c>
      <c r="AW128" s="4"/>
      <c r="AX128" s="4">
        <v>3567.42</v>
      </c>
      <c r="AY128" s="3" t="s">
        <v>122</v>
      </c>
      <c r="AZ128" s="3" t="s">
        <v>76</v>
      </c>
      <c r="BA128" s="3" t="s">
        <v>77</v>
      </c>
      <c r="BB128" s="4">
        <v>31.03</v>
      </c>
      <c r="BC128" s="4">
        <v>121.46</v>
      </c>
      <c r="BD128" s="4">
        <v>12</v>
      </c>
      <c r="BE128" s="5"/>
    </row>
    <row r="129" spans="1:57" ht="12.75">
      <c r="A129" s="4" t="s">
        <v>107</v>
      </c>
      <c r="B129" s="4" t="s">
        <v>108</v>
      </c>
      <c r="C129" s="4" t="s">
        <v>109</v>
      </c>
      <c r="D129" s="6" t="s">
        <v>110</v>
      </c>
      <c r="E129" s="4" t="s">
        <v>111</v>
      </c>
      <c r="F129" s="4">
        <v>2009</v>
      </c>
      <c r="G129" s="2" t="s">
        <v>61</v>
      </c>
      <c r="H129" s="4" t="s">
        <v>112</v>
      </c>
      <c r="I129" s="3" t="s">
        <v>125</v>
      </c>
      <c r="J129" s="2" t="s">
        <v>64</v>
      </c>
      <c r="K129" s="2" t="s">
        <v>129</v>
      </c>
      <c r="L129" s="2">
        <v>2008</v>
      </c>
      <c r="M129" s="3" t="s">
        <v>161</v>
      </c>
      <c r="N129" s="3" t="s">
        <v>162</v>
      </c>
      <c r="O129" s="4"/>
      <c r="P129" s="3" t="s">
        <v>163</v>
      </c>
      <c r="Q129" s="3" t="s">
        <v>164</v>
      </c>
      <c r="R129" s="4"/>
      <c r="S129" s="3" t="s">
        <v>69</v>
      </c>
      <c r="T129" s="3" t="s">
        <v>101</v>
      </c>
      <c r="U129" s="3" t="s">
        <v>84</v>
      </c>
      <c r="V129" s="3" t="s">
        <v>72</v>
      </c>
      <c r="W129" s="4">
        <v>68.8</v>
      </c>
      <c r="X129" s="4">
        <f t="shared" si="2"/>
        <v>21.019038988498025</v>
      </c>
      <c r="Y129" s="4">
        <v>9.4</v>
      </c>
      <c r="Z129" s="4"/>
      <c r="AA129" s="4">
        <v>5</v>
      </c>
      <c r="AB129" s="4">
        <v>91</v>
      </c>
      <c r="AC129" s="4">
        <f t="shared" si="6"/>
        <v>26.161995336747538</v>
      </c>
      <c r="AD129" s="4">
        <v>11.7</v>
      </c>
      <c r="AE129" s="4">
        <v>5</v>
      </c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4" t="s">
        <v>123</v>
      </c>
      <c r="AS129" s="4"/>
      <c r="AT129" s="4"/>
      <c r="AU129" s="3" t="s">
        <v>74</v>
      </c>
      <c r="AV129" s="3" t="s">
        <v>74</v>
      </c>
      <c r="AW129" s="2" t="s">
        <v>127</v>
      </c>
      <c r="AX129" s="4">
        <v>3567.42</v>
      </c>
      <c r="AY129" s="3" t="s">
        <v>122</v>
      </c>
      <c r="AZ129" s="3" t="s">
        <v>76</v>
      </c>
      <c r="BA129" s="3" t="s">
        <v>77</v>
      </c>
      <c r="BB129" s="4">
        <v>31.03</v>
      </c>
      <c r="BC129" s="4">
        <v>121.46</v>
      </c>
      <c r="BD129" s="4">
        <v>13</v>
      </c>
      <c r="BE129" s="5"/>
    </row>
    <row r="130" spans="1:57" ht="12.75">
      <c r="A130" s="4" t="s">
        <v>107</v>
      </c>
      <c r="B130" s="4" t="s">
        <v>108</v>
      </c>
      <c r="C130" s="4" t="s">
        <v>109</v>
      </c>
      <c r="D130" s="6" t="s">
        <v>110</v>
      </c>
      <c r="E130" s="4" t="s">
        <v>111</v>
      </c>
      <c r="F130" s="4">
        <v>2009</v>
      </c>
      <c r="G130" s="2" t="s">
        <v>61</v>
      </c>
      <c r="H130" s="4" t="s">
        <v>112</v>
      </c>
      <c r="I130" s="3" t="s">
        <v>113</v>
      </c>
      <c r="J130" s="2" t="s">
        <v>96</v>
      </c>
      <c r="K130" s="2" t="s">
        <v>126</v>
      </c>
      <c r="L130" s="2">
        <v>2008</v>
      </c>
      <c r="M130" s="3" t="s">
        <v>161</v>
      </c>
      <c r="N130" s="3" t="s">
        <v>162</v>
      </c>
      <c r="O130" s="4"/>
      <c r="P130" s="3" t="s">
        <v>163</v>
      </c>
      <c r="Q130" s="3" t="s">
        <v>164</v>
      </c>
      <c r="R130" s="4"/>
      <c r="S130" s="3" t="s">
        <v>69</v>
      </c>
      <c r="T130" s="3" t="s">
        <v>101</v>
      </c>
      <c r="U130" s="3" t="s">
        <v>84</v>
      </c>
      <c r="V130" s="3" t="s">
        <v>72</v>
      </c>
      <c r="W130" s="4">
        <v>93.2</v>
      </c>
      <c r="X130" s="4">
        <f t="shared" si="2"/>
        <v>18.335757415498275</v>
      </c>
      <c r="Y130" s="4">
        <v>8.1999999999999993</v>
      </c>
      <c r="Z130" s="4"/>
      <c r="AA130" s="4">
        <v>5</v>
      </c>
      <c r="AB130" s="4">
        <v>146.5</v>
      </c>
      <c r="AC130" s="4">
        <f t="shared" si="6"/>
        <v>32.42298567374695</v>
      </c>
      <c r="AD130" s="4">
        <v>14.5</v>
      </c>
      <c r="AE130" s="4">
        <v>5</v>
      </c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4" t="s">
        <v>123</v>
      </c>
      <c r="AS130" s="4"/>
      <c r="AT130" s="4"/>
      <c r="AU130" s="3" t="s">
        <v>74</v>
      </c>
      <c r="AV130" s="3" t="s">
        <v>74</v>
      </c>
      <c r="AW130" s="3" t="s">
        <v>121</v>
      </c>
      <c r="AX130" s="4">
        <v>2751.39</v>
      </c>
      <c r="AY130" s="3" t="s">
        <v>122</v>
      </c>
      <c r="AZ130" s="3" t="s">
        <v>76</v>
      </c>
      <c r="BA130" s="3" t="s">
        <v>77</v>
      </c>
      <c r="BB130" s="4">
        <v>31.23</v>
      </c>
      <c r="BC130" s="4">
        <v>121.5</v>
      </c>
      <c r="BD130" s="4">
        <v>13</v>
      </c>
      <c r="BE130" s="5"/>
    </row>
    <row r="131" spans="1:57" ht="12.75">
      <c r="A131" s="4" t="s">
        <v>107</v>
      </c>
      <c r="B131" s="4" t="s">
        <v>108</v>
      </c>
      <c r="C131" s="4" t="s">
        <v>109</v>
      </c>
      <c r="D131" s="6" t="s">
        <v>110</v>
      </c>
      <c r="E131" s="4" t="s">
        <v>111</v>
      </c>
      <c r="F131" s="4">
        <v>2009</v>
      </c>
      <c r="G131" s="2" t="s">
        <v>61</v>
      </c>
      <c r="H131" s="4" t="s">
        <v>112</v>
      </c>
      <c r="I131" s="3" t="s">
        <v>125</v>
      </c>
      <c r="J131" s="2" t="s">
        <v>96</v>
      </c>
      <c r="K131" s="2" t="s">
        <v>126</v>
      </c>
      <c r="L131" s="2">
        <v>2008</v>
      </c>
      <c r="M131" s="3" t="s">
        <v>161</v>
      </c>
      <c r="N131" s="3" t="s">
        <v>162</v>
      </c>
      <c r="O131" s="4"/>
      <c r="P131" s="3" t="s">
        <v>163</v>
      </c>
      <c r="Q131" s="3" t="s">
        <v>164</v>
      </c>
      <c r="R131" s="4"/>
      <c r="S131" s="3" t="s">
        <v>69</v>
      </c>
      <c r="T131" s="3" t="s">
        <v>101</v>
      </c>
      <c r="U131" s="3" t="s">
        <v>84</v>
      </c>
      <c r="V131" s="3" t="s">
        <v>72</v>
      </c>
      <c r="W131" s="4">
        <v>119.8</v>
      </c>
      <c r="X131" s="4">
        <f t="shared" si="2"/>
        <v>3.1304951684997055</v>
      </c>
      <c r="Y131" s="4">
        <v>1.4</v>
      </c>
      <c r="Z131" s="4"/>
      <c r="AA131" s="4">
        <v>5</v>
      </c>
      <c r="AB131" s="4">
        <v>136.9</v>
      </c>
      <c r="AC131" s="4">
        <f t="shared" si="6"/>
        <v>42.261684774746023</v>
      </c>
      <c r="AD131" s="4">
        <v>18.899999999999999</v>
      </c>
      <c r="AE131" s="4">
        <v>5</v>
      </c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4" t="s">
        <v>123</v>
      </c>
      <c r="AS131" s="4"/>
      <c r="AT131" s="4"/>
      <c r="AU131" s="3" t="s">
        <v>74</v>
      </c>
      <c r="AV131" s="3" t="s">
        <v>74</v>
      </c>
      <c r="AW131" s="2" t="s">
        <v>127</v>
      </c>
      <c r="AX131" s="4">
        <v>3567.42</v>
      </c>
      <c r="AY131" s="3" t="s">
        <v>122</v>
      </c>
      <c r="AZ131" s="3" t="s">
        <v>76</v>
      </c>
      <c r="BA131" s="3" t="s">
        <v>77</v>
      </c>
      <c r="BB131" s="4">
        <v>31.03</v>
      </c>
      <c r="BC131" s="4">
        <v>121.46</v>
      </c>
      <c r="BD131" s="4">
        <v>13</v>
      </c>
      <c r="BE131" s="5"/>
    </row>
    <row r="132" spans="1:57" ht="12.75">
      <c r="A132" s="4" t="s">
        <v>107</v>
      </c>
      <c r="B132" s="4" t="s">
        <v>108</v>
      </c>
      <c r="C132" s="4" t="s">
        <v>109</v>
      </c>
      <c r="D132" s="6" t="s">
        <v>110</v>
      </c>
      <c r="E132" s="4" t="s">
        <v>111</v>
      </c>
      <c r="F132" s="4">
        <v>2009</v>
      </c>
      <c r="G132" s="2" t="s">
        <v>61</v>
      </c>
      <c r="H132" s="4" t="s">
        <v>112</v>
      </c>
      <c r="I132" s="3" t="s">
        <v>113</v>
      </c>
      <c r="J132" s="2" t="s">
        <v>64</v>
      </c>
      <c r="K132" s="2" t="s">
        <v>129</v>
      </c>
      <c r="L132" s="2">
        <v>2008</v>
      </c>
      <c r="M132" s="3" t="s">
        <v>161</v>
      </c>
      <c r="N132" s="3" t="s">
        <v>162</v>
      </c>
      <c r="O132" s="4"/>
      <c r="P132" s="3" t="s">
        <v>163</v>
      </c>
      <c r="Q132" s="3" t="s">
        <v>164</v>
      </c>
      <c r="R132" s="4"/>
      <c r="S132" s="3" t="s">
        <v>69</v>
      </c>
      <c r="T132" s="3" t="s">
        <v>101</v>
      </c>
      <c r="U132" s="3" t="s">
        <v>84</v>
      </c>
      <c r="V132" s="3" t="s">
        <v>72</v>
      </c>
      <c r="W132" s="4">
        <v>32.200000000000003</v>
      </c>
      <c r="X132" s="4">
        <f t="shared" si="2"/>
        <v>6.7082039324993694</v>
      </c>
      <c r="Y132" s="4">
        <v>3</v>
      </c>
      <c r="Z132" s="4"/>
      <c r="AA132" s="4">
        <v>5</v>
      </c>
      <c r="AB132" s="4"/>
      <c r="AC132" s="4"/>
      <c r="AD132" s="4"/>
      <c r="AE132" s="4">
        <v>5</v>
      </c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4" t="s">
        <v>124</v>
      </c>
      <c r="AS132" s="4"/>
      <c r="AT132" s="4"/>
      <c r="AU132" s="3" t="s">
        <v>74</v>
      </c>
      <c r="AV132" s="3" t="s">
        <v>74</v>
      </c>
      <c r="AW132" s="3" t="s">
        <v>121</v>
      </c>
      <c r="AX132" s="4">
        <v>2751.39</v>
      </c>
      <c r="AY132" s="3" t="s">
        <v>122</v>
      </c>
      <c r="AZ132" s="3" t="s">
        <v>76</v>
      </c>
      <c r="BA132" s="3" t="s">
        <v>77</v>
      </c>
      <c r="BB132" s="4">
        <v>31.23</v>
      </c>
      <c r="BC132" s="4">
        <v>121.5</v>
      </c>
      <c r="BD132" s="4">
        <v>13</v>
      </c>
      <c r="BE132" s="5"/>
    </row>
    <row r="133" spans="1:57" ht="12.75">
      <c r="A133" s="4" t="s">
        <v>107</v>
      </c>
      <c r="B133" s="4" t="s">
        <v>108</v>
      </c>
      <c r="C133" s="4" t="s">
        <v>109</v>
      </c>
      <c r="D133" s="6" t="s">
        <v>110</v>
      </c>
      <c r="E133" s="4" t="s">
        <v>111</v>
      </c>
      <c r="F133" s="4">
        <v>2009</v>
      </c>
      <c r="G133" s="2" t="s">
        <v>61</v>
      </c>
      <c r="H133" s="4" t="s">
        <v>112</v>
      </c>
      <c r="I133" s="3" t="s">
        <v>113</v>
      </c>
      <c r="J133" s="2" t="s">
        <v>64</v>
      </c>
      <c r="K133" s="2" t="s">
        <v>129</v>
      </c>
      <c r="L133" s="2">
        <v>2008</v>
      </c>
      <c r="M133" s="3" t="s">
        <v>161</v>
      </c>
      <c r="N133" s="3" t="s">
        <v>162</v>
      </c>
      <c r="O133" s="4"/>
      <c r="P133" s="3" t="s">
        <v>163</v>
      </c>
      <c r="Q133" s="3" t="s">
        <v>164</v>
      </c>
      <c r="R133" s="4"/>
      <c r="S133" s="3" t="s">
        <v>69</v>
      </c>
      <c r="T133" s="3" t="s">
        <v>101</v>
      </c>
      <c r="U133" s="3" t="s">
        <v>84</v>
      </c>
      <c r="V133" s="3" t="s">
        <v>72</v>
      </c>
      <c r="W133" s="4">
        <v>45.7</v>
      </c>
      <c r="X133" s="4">
        <f t="shared" si="2"/>
        <v>8.7206651122491792</v>
      </c>
      <c r="Y133" s="4">
        <v>3.9</v>
      </c>
      <c r="Z133" s="4"/>
      <c r="AA133" s="4">
        <v>5</v>
      </c>
      <c r="AB133" s="4"/>
      <c r="AC133" s="4"/>
      <c r="AD133" s="4"/>
      <c r="AE133" s="4">
        <v>5</v>
      </c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4" t="s">
        <v>120</v>
      </c>
      <c r="AS133" s="4"/>
      <c r="AT133" s="4"/>
      <c r="AU133" s="3" t="s">
        <v>74</v>
      </c>
      <c r="AV133" s="3" t="s">
        <v>74</v>
      </c>
      <c r="AW133" s="3" t="s">
        <v>121</v>
      </c>
      <c r="AX133" s="4">
        <v>2751.39</v>
      </c>
      <c r="AY133" s="3" t="s">
        <v>122</v>
      </c>
      <c r="AZ133" s="3" t="s">
        <v>76</v>
      </c>
      <c r="BA133" s="3" t="s">
        <v>77</v>
      </c>
      <c r="BB133" s="4">
        <v>31.23</v>
      </c>
      <c r="BC133" s="4">
        <v>121.5</v>
      </c>
      <c r="BD133" s="4">
        <v>13</v>
      </c>
      <c r="BE133" s="5"/>
    </row>
    <row r="134" spans="1:57" ht="12.75">
      <c r="A134" s="4" t="s">
        <v>107</v>
      </c>
      <c r="B134" s="4" t="s">
        <v>108</v>
      </c>
      <c r="C134" s="4" t="s">
        <v>109</v>
      </c>
      <c r="D134" s="6" t="s">
        <v>110</v>
      </c>
      <c r="E134" s="4" t="s">
        <v>111</v>
      </c>
      <c r="F134" s="4">
        <v>2009</v>
      </c>
      <c r="G134" s="2" t="s">
        <v>61</v>
      </c>
      <c r="H134" s="4" t="s">
        <v>112</v>
      </c>
      <c r="I134" s="3" t="s">
        <v>125</v>
      </c>
      <c r="J134" s="2" t="s">
        <v>64</v>
      </c>
      <c r="K134" s="2" t="s">
        <v>129</v>
      </c>
      <c r="L134" s="2">
        <v>2008</v>
      </c>
      <c r="M134" s="3" t="s">
        <v>161</v>
      </c>
      <c r="N134" s="3" t="s">
        <v>162</v>
      </c>
      <c r="O134" s="4"/>
      <c r="P134" s="3" t="s">
        <v>163</v>
      </c>
      <c r="Q134" s="3" t="s">
        <v>164</v>
      </c>
      <c r="R134" s="4"/>
      <c r="S134" s="3" t="s">
        <v>69</v>
      </c>
      <c r="T134" s="3" t="s">
        <v>101</v>
      </c>
      <c r="U134" s="3" t="s">
        <v>84</v>
      </c>
      <c r="V134" s="3" t="s">
        <v>72</v>
      </c>
      <c r="W134" s="4">
        <v>54</v>
      </c>
      <c r="X134" s="4">
        <f t="shared" si="2"/>
        <v>4.0249223594996222</v>
      </c>
      <c r="Y134" s="4">
        <v>1.8</v>
      </c>
      <c r="Z134" s="4"/>
      <c r="AA134" s="4">
        <v>5</v>
      </c>
      <c r="AB134" s="4"/>
      <c r="AC134" s="4"/>
      <c r="AD134" s="4"/>
      <c r="AE134" s="4">
        <v>5</v>
      </c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4" t="s">
        <v>124</v>
      </c>
      <c r="AS134" s="4"/>
      <c r="AT134" s="4"/>
      <c r="AU134" s="3" t="s">
        <v>74</v>
      </c>
      <c r="AV134" s="3" t="s">
        <v>74</v>
      </c>
      <c r="AW134" s="2" t="s">
        <v>127</v>
      </c>
      <c r="AX134" s="4">
        <v>3567.42</v>
      </c>
      <c r="AY134" s="3" t="s">
        <v>122</v>
      </c>
      <c r="AZ134" s="3" t="s">
        <v>76</v>
      </c>
      <c r="BA134" s="3" t="s">
        <v>77</v>
      </c>
      <c r="BB134" s="4">
        <v>31.03</v>
      </c>
      <c r="BC134" s="4">
        <v>121.46</v>
      </c>
      <c r="BD134" s="4">
        <v>13</v>
      </c>
      <c r="BE134" s="5"/>
    </row>
    <row r="135" spans="1:57" ht="12.75">
      <c r="A135" s="4" t="s">
        <v>107</v>
      </c>
      <c r="B135" s="4" t="s">
        <v>108</v>
      </c>
      <c r="C135" s="4" t="s">
        <v>109</v>
      </c>
      <c r="D135" s="6" t="s">
        <v>110</v>
      </c>
      <c r="E135" s="4" t="s">
        <v>111</v>
      </c>
      <c r="F135" s="4">
        <v>2009</v>
      </c>
      <c r="G135" s="2" t="s">
        <v>61</v>
      </c>
      <c r="H135" s="4" t="s">
        <v>112</v>
      </c>
      <c r="I135" s="3" t="s">
        <v>125</v>
      </c>
      <c r="J135" s="2" t="s">
        <v>64</v>
      </c>
      <c r="K135" s="2" t="s">
        <v>129</v>
      </c>
      <c r="L135" s="2">
        <v>2008</v>
      </c>
      <c r="M135" s="3" t="s">
        <v>161</v>
      </c>
      <c r="N135" s="3" t="s">
        <v>162</v>
      </c>
      <c r="O135" s="4"/>
      <c r="P135" s="3" t="s">
        <v>163</v>
      </c>
      <c r="Q135" s="3" t="s">
        <v>164</v>
      </c>
      <c r="R135" s="4"/>
      <c r="S135" s="3" t="s">
        <v>69</v>
      </c>
      <c r="T135" s="3" t="s">
        <v>101</v>
      </c>
      <c r="U135" s="3" t="s">
        <v>84</v>
      </c>
      <c r="V135" s="3" t="s">
        <v>72</v>
      </c>
      <c r="W135" s="4">
        <v>52.3</v>
      </c>
      <c r="X135" s="4">
        <f t="shared" si="2"/>
        <v>15.876082640248507</v>
      </c>
      <c r="Y135" s="4">
        <v>7.1</v>
      </c>
      <c r="Z135" s="4"/>
      <c r="AA135" s="4">
        <v>5</v>
      </c>
      <c r="AB135" s="4"/>
      <c r="AC135" s="4"/>
      <c r="AD135" s="4"/>
      <c r="AE135" s="4">
        <v>5</v>
      </c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4" t="s">
        <v>120</v>
      </c>
      <c r="AS135" s="4"/>
      <c r="AT135" s="4"/>
      <c r="AU135" s="3" t="s">
        <v>74</v>
      </c>
      <c r="AV135" s="3" t="s">
        <v>74</v>
      </c>
      <c r="AW135" s="2" t="s">
        <v>127</v>
      </c>
      <c r="AX135" s="4">
        <v>3567.42</v>
      </c>
      <c r="AY135" s="3" t="s">
        <v>122</v>
      </c>
      <c r="AZ135" s="3" t="s">
        <v>76</v>
      </c>
      <c r="BA135" s="3" t="s">
        <v>77</v>
      </c>
      <c r="BB135" s="4">
        <v>31.03</v>
      </c>
      <c r="BC135" s="4">
        <v>121.46</v>
      </c>
      <c r="BD135" s="4">
        <v>13</v>
      </c>
      <c r="BE135" s="5"/>
    </row>
    <row r="136" spans="1:57" ht="12.75">
      <c r="A136" s="3" t="s">
        <v>57</v>
      </c>
      <c r="B136" s="3" t="s">
        <v>57</v>
      </c>
      <c r="C136" s="3" t="s">
        <v>137</v>
      </c>
      <c r="D136" s="3" t="s">
        <v>138</v>
      </c>
      <c r="E136" s="3" t="s">
        <v>111</v>
      </c>
      <c r="F136" s="3">
        <v>2007</v>
      </c>
      <c r="G136" s="2" t="s">
        <v>61</v>
      </c>
      <c r="H136" s="3" t="s">
        <v>112</v>
      </c>
      <c r="I136" s="3" t="s">
        <v>145</v>
      </c>
      <c r="J136" s="3" t="s">
        <v>64</v>
      </c>
      <c r="K136" s="3" t="s">
        <v>139</v>
      </c>
      <c r="L136" s="3">
        <v>2004</v>
      </c>
      <c r="M136" s="3" t="s">
        <v>165</v>
      </c>
      <c r="N136" s="3"/>
      <c r="O136" s="3"/>
      <c r="P136" s="3" t="s">
        <v>146</v>
      </c>
      <c r="Q136" s="3" t="s">
        <v>166</v>
      </c>
      <c r="R136" s="3" t="s">
        <v>167</v>
      </c>
      <c r="S136" s="3" t="s">
        <v>69</v>
      </c>
      <c r="T136" s="3" t="s">
        <v>70</v>
      </c>
      <c r="U136" s="3" t="s">
        <v>71</v>
      </c>
      <c r="V136" s="3" t="s">
        <v>72</v>
      </c>
      <c r="W136" s="3">
        <v>2.19</v>
      </c>
      <c r="X136" s="4">
        <f t="shared" si="2"/>
        <v>0.16</v>
      </c>
      <c r="Y136" s="3">
        <v>0.08</v>
      </c>
      <c r="Z136" s="7"/>
      <c r="AA136" s="3">
        <v>4</v>
      </c>
      <c r="AB136" s="3">
        <v>2.14</v>
      </c>
      <c r="AC136" s="4">
        <f t="shared" ref="AC136:AC178" si="7">AD136*(SQRT(AE136))</f>
        <v>0.1</v>
      </c>
      <c r="AD136" s="3">
        <v>0.05</v>
      </c>
      <c r="AE136" s="3">
        <v>4</v>
      </c>
      <c r="AF136" s="3">
        <v>3.49</v>
      </c>
      <c r="AG136" s="5">
        <f t="shared" ref="AG136:AG141" si="8">ABS(AH136)*(SQRT(AI136))</f>
        <v>0.5</v>
      </c>
      <c r="AH136" s="3">
        <v>0.25</v>
      </c>
      <c r="AI136" s="3">
        <v>4</v>
      </c>
      <c r="AJ136" s="4"/>
      <c r="AK136" s="4"/>
      <c r="AL136" s="7"/>
      <c r="AM136" s="4"/>
      <c r="AN136" s="7"/>
      <c r="AO136" s="7"/>
      <c r="AP136" s="7"/>
      <c r="AQ136" s="7"/>
      <c r="AR136" s="4"/>
      <c r="AS136" s="4"/>
      <c r="AT136" s="4"/>
      <c r="AU136" s="3" t="s">
        <v>73</v>
      </c>
      <c r="AV136" s="3" t="s">
        <v>74</v>
      </c>
      <c r="AW136" s="4"/>
      <c r="AX136" s="4"/>
      <c r="AY136" s="3" t="s">
        <v>122</v>
      </c>
      <c r="AZ136" s="3" t="s">
        <v>76</v>
      </c>
      <c r="BA136" s="3" t="s">
        <v>77</v>
      </c>
      <c r="BB136" s="3">
        <v>30.9084</v>
      </c>
      <c r="BC136" s="3">
        <v>121.99160000000001</v>
      </c>
      <c r="BD136" s="3">
        <v>16</v>
      </c>
      <c r="BE136" s="3" t="s">
        <v>143</v>
      </c>
    </row>
    <row r="137" spans="1:57" ht="12.75">
      <c r="A137" s="3" t="s">
        <v>57</v>
      </c>
      <c r="B137" s="3" t="s">
        <v>57</v>
      </c>
      <c r="C137" s="3" t="s">
        <v>137</v>
      </c>
      <c r="D137" s="3" t="s">
        <v>138</v>
      </c>
      <c r="E137" s="3" t="s">
        <v>111</v>
      </c>
      <c r="F137" s="3">
        <v>2007</v>
      </c>
      <c r="G137" s="2" t="s">
        <v>61</v>
      </c>
      <c r="H137" s="3" t="s">
        <v>112</v>
      </c>
      <c r="I137" s="3" t="s">
        <v>125</v>
      </c>
      <c r="J137" s="3" t="s">
        <v>64</v>
      </c>
      <c r="K137" s="3" t="s">
        <v>139</v>
      </c>
      <c r="L137" s="3">
        <v>2004</v>
      </c>
      <c r="M137" s="3" t="s">
        <v>165</v>
      </c>
      <c r="N137" s="3"/>
      <c r="O137" s="3"/>
      <c r="P137" s="3" t="s">
        <v>146</v>
      </c>
      <c r="Q137" s="3" t="s">
        <v>166</v>
      </c>
      <c r="R137" s="3" t="s">
        <v>167</v>
      </c>
      <c r="S137" s="3" t="s">
        <v>69</v>
      </c>
      <c r="T137" s="3" t="s">
        <v>70</v>
      </c>
      <c r="U137" s="3" t="s">
        <v>71</v>
      </c>
      <c r="V137" s="3" t="s">
        <v>72</v>
      </c>
      <c r="W137" s="3">
        <v>1.86</v>
      </c>
      <c r="X137" s="4">
        <f t="shared" si="2"/>
        <v>0.36</v>
      </c>
      <c r="Y137" s="3">
        <v>0.18</v>
      </c>
      <c r="Z137" s="7"/>
      <c r="AA137" s="3">
        <v>4</v>
      </c>
      <c r="AB137" s="3">
        <v>2.68</v>
      </c>
      <c r="AC137" s="4">
        <f t="shared" si="7"/>
        <v>0.16</v>
      </c>
      <c r="AD137" s="3">
        <v>0.08</v>
      </c>
      <c r="AE137" s="3">
        <v>4</v>
      </c>
      <c r="AF137" s="3">
        <v>2.67</v>
      </c>
      <c r="AG137" s="5">
        <f t="shared" si="8"/>
        <v>0.26</v>
      </c>
      <c r="AH137" s="3">
        <v>0.13</v>
      </c>
      <c r="AI137" s="3">
        <v>4</v>
      </c>
      <c r="AJ137" s="4"/>
      <c r="AK137" s="4"/>
      <c r="AL137" s="7"/>
      <c r="AM137" s="4"/>
      <c r="AN137" s="7"/>
      <c r="AO137" s="7"/>
      <c r="AP137" s="7"/>
      <c r="AQ137" s="7"/>
      <c r="AR137" s="4"/>
      <c r="AS137" s="4"/>
      <c r="AT137" s="4"/>
      <c r="AU137" s="3" t="s">
        <v>73</v>
      </c>
      <c r="AV137" s="3" t="s">
        <v>74</v>
      </c>
      <c r="AW137" s="2" t="s">
        <v>127</v>
      </c>
      <c r="AX137" s="4"/>
      <c r="AY137" s="3" t="s">
        <v>122</v>
      </c>
      <c r="AZ137" s="3" t="s">
        <v>76</v>
      </c>
      <c r="BA137" s="3" t="s">
        <v>77</v>
      </c>
      <c r="BB137" s="3">
        <v>31.196300000000001</v>
      </c>
      <c r="BC137" s="3">
        <v>121.9798</v>
      </c>
      <c r="BD137" s="3">
        <v>7</v>
      </c>
      <c r="BE137" s="3" t="s">
        <v>143</v>
      </c>
    </row>
    <row r="138" spans="1:57" ht="12.75">
      <c r="A138" s="3" t="s">
        <v>57</v>
      </c>
      <c r="B138" s="3" t="s">
        <v>57</v>
      </c>
      <c r="C138" s="3" t="s">
        <v>137</v>
      </c>
      <c r="D138" s="3" t="s">
        <v>138</v>
      </c>
      <c r="E138" s="3" t="s">
        <v>111</v>
      </c>
      <c r="F138" s="3">
        <v>2007</v>
      </c>
      <c r="G138" s="2" t="s">
        <v>61</v>
      </c>
      <c r="H138" s="3" t="s">
        <v>112</v>
      </c>
      <c r="I138" s="3" t="s">
        <v>145</v>
      </c>
      <c r="J138" s="3" t="s">
        <v>96</v>
      </c>
      <c r="K138" s="3" t="s">
        <v>144</v>
      </c>
      <c r="L138" s="3">
        <v>2004</v>
      </c>
      <c r="M138" s="3" t="s">
        <v>165</v>
      </c>
      <c r="N138" s="3"/>
      <c r="O138" s="3"/>
      <c r="P138" s="3" t="s">
        <v>146</v>
      </c>
      <c r="Q138" s="3" t="s">
        <v>166</v>
      </c>
      <c r="R138" s="3" t="s">
        <v>167</v>
      </c>
      <c r="S138" s="3" t="s">
        <v>69</v>
      </c>
      <c r="T138" s="3" t="s">
        <v>70</v>
      </c>
      <c r="U138" s="3" t="s">
        <v>71</v>
      </c>
      <c r="V138" s="3" t="s">
        <v>72</v>
      </c>
      <c r="W138" s="3">
        <v>1.91</v>
      </c>
      <c r="X138" s="4">
        <f t="shared" si="2"/>
        <v>0.34</v>
      </c>
      <c r="Y138" s="3">
        <v>0.17</v>
      </c>
      <c r="Z138" s="7"/>
      <c r="AA138" s="3">
        <v>4</v>
      </c>
      <c r="AB138" s="3">
        <v>1.35</v>
      </c>
      <c r="AC138" s="4">
        <f t="shared" si="7"/>
        <v>0.18</v>
      </c>
      <c r="AD138" s="3">
        <v>0.09</v>
      </c>
      <c r="AE138" s="3">
        <v>4</v>
      </c>
      <c r="AF138" s="3">
        <v>3.03</v>
      </c>
      <c r="AG138" s="5">
        <f t="shared" si="8"/>
        <v>64</v>
      </c>
      <c r="AH138" s="3">
        <v>32</v>
      </c>
      <c r="AI138" s="3">
        <v>4</v>
      </c>
      <c r="AJ138" s="4"/>
      <c r="AK138" s="4"/>
      <c r="AL138" s="7"/>
      <c r="AM138" s="4"/>
      <c r="AN138" s="7"/>
      <c r="AO138" s="7"/>
      <c r="AP138" s="7"/>
      <c r="AQ138" s="7"/>
      <c r="AR138" s="4"/>
      <c r="AS138" s="4"/>
      <c r="AT138" s="4"/>
      <c r="AU138" s="3" t="s">
        <v>73</v>
      </c>
      <c r="AV138" s="3" t="s">
        <v>74</v>
      </c>
      <c r="AW138" s="4"/>
      <c r="AX138" s="4"/>
      <c r="AY138" s="3" t="s">
        <v>122</v>
      </c>
      <c r="AZ138" s="3" t="s">
        <v>76</v>
      </c>
      <c r="BA138" s="3" t="s">
        <v>77</v>
      </c>
      <c r="BB138" s="3">
        <v>31.485299999999999</v>
      </c>
      <c r="BC138" s="3">
        <v>121.9755</v>
      </c>
      <c r="BD138" s="3">
        <v>16</v>
      </c>
      <c r="BE138" s="3" t="s">
        <v>143</v>
      </c>
    </row>
    <row r="139" spans="1:57" ht="12.75">
      <c r="A139" s="3" t="s">
        <v>57</v>
      </c>
      <c r="B139" s="3" t="s">
        <v>57</v>
      </c>
      <c r="C139" s="3" t="s">
        <v>137</v>
      </c>
      <c r="D139" s="3" t="s">
        <v>138</v>
      </c>
      <c r="E139" s="3" t="s">
        <v>111</v>
      </c>
      <c r="F139" s="3">
        <v>2007</v>
      </c>
      <c r="G139" s="2" t="s">
        <v>61</v>
      </c>
      <c r="H139" s="3" t="s">
        <v>112</v>
      </c>
      <c r="I139" s="3" t="s">
        <v>113</v>
      </c>
      <c r="J139" s="3" t="s">
        <v>96</v>
      </c>
      <c r="K139" s="3" t="s">
        <v>144</v>
      </c>
      <c r="L139" s="3">
        <v>2004</v>
      </c>
      <c r="M139" s="3" t="s">
        <v>165</v>
      </c>
      <c r="N139" s="3"/>
      <c r="O139" s="3"/>
      <c r="P139" s="3" t="s">
        <v>146</v>
      </c>
      <c r="Q139" s="3" t="s">
        <v>166</v>
      </c>
      <c r="R139" s="3" t="s">
        <v>167</v>
      </c>
      <c r="S139" s="3" t="s">
        <v>69</v>
      </c>
      <c r="T139" s="3" t="s">
        <v>70</v>
      </c>
      <c r="U139" s="3" t="s">
        <v>71</v>
      </c>
      <c r="V139" s="3" t="s">
        <v>72</v>
      </c>
      <c r="W139" s="3">
        <v>1.46</v>
      </c>
      <c r="X139" s="4">
        <f t="shared" si="2"/>
        <v>0.06</v>
      </c>
      <c r="Y139" s="3">
        <v>0.03</v>
      </c>
      <c r="Z139" s="7"/>
      <c r="AA139" s="3">
        <v>4</v>
      </c>
      <c r="AB139" s="3">
        <v>2.66</v>
      </c>
      <c r="AC139" s="4">
        <f t="shared" si="7"/>
        <v>0.26</v>
      </c>
      <c r="AD139" s="3">
        <v>0.13</v>
      </c>
      <c r="AE139" s="3">
        <v>4</v>
      </c>
      <c r="AF139" s="3">
        <v>3.4</v>
      </c>
      <c r="AG139" s="5">
        <f t="shared" si="8"/>
        <v>0.2</v>
      </c>
      <c r="AH139" s="3">
        <v>0.1</v>
      </c>
      <c r="AI139" s="3">
        <v>4</v>
      </c>
      <c r="AJ139" s="4"/>
      <c r="AK139" s="4"/>
      <c r="AL139" s="7"/>
      <c r="AM139" s="4"/>
      <c r="AN139" s="7"/>
      <c r="AO139" s="7"/>
      <c r="AP139" s="7"/>
      <c r="AQ139" s="7"/>
      <c r="AR139" s="4"/>
      <c r="AS139" s="4"/>
      <c r="AT139" s="4"/>
      <c r="AU139" s="3" t="s">
        <v>73</v>
      </c>
      <c r="AV139" s="3" t="s">
        <v>74</v>
      </c>
      <c r="AW139" s="3" t="s">
        <v>121</v>
      </c>
      <c r="AX139" s="4"/>
      <c r="AY139" s="3" t="s">
        <v>122</v>
      </c>
      <c r="AZ139" s="3" t="s">
        <v>76</v>
      </c>
      <c r="BA139" s="3" t="s">
        <v>77</v>
      </c>
      <c r="BB139" s="3">
        <v>31.485299999999999</v>
      </c>
      <c r="BC139" s="3">
        <v>121.9755</v>
      </c>
      <c r="BD139" s="3">
        <v>9</v>
      </c>
      <c r="BE139" s="3" t="s">
        <v>143</v>
      </c>
    </row>
    <row r="140" spans="1:57" ht="12.75">
      <c r="A140" s="3" t="s">
        <v>57</v>
      </c>
      <c r="B140" s="3" t="s">
        <v>57</v>
      </c>
      <c r="C140" s="3" t="s">
        <v>137</v>
      </c>
      <c r="D140" s="3" t="s">
        <v>138</v>
      </c>
      <c r="E140" s="3" t="s">
        <v>111</v>
      </c>
      <c r="F140" s="3">
        <v>2007</v>
      </c>
      <c r="G140" s="2" t="s">
        <v>61</v>
      </c>
      <c r="H140" s="3" t="s">
        <v>112</v>
      </c>
      <c r="I140" s="3" t="s">
        <v>113</v>
      </c>
      <c r="J140" s="3" t="s">
        <v>64</v>
      </c>
      <c r="K140" s="3" t="s">
        <v>139</v>
      </c>
      <c r="L140" s="3">
        <v>2004</v>
      </c>
      <c r="M140" s="3" t="s">
        <v>165</v>
      </c>
      <c r="N140" s="3"/>
      <c r="O140" s="3"/>
      <c r="P140" s="3" t="s">
        <v>146</v>
      </c>
      <c r="Q140" s="3" t="s">
        <v>166</v>
      </c>
      <c r="R140" s="3" t="s">
        <v>167</v>
      </c>
      <c r="S140" s="3" t="s">
        <v>69</v>
      </c>
      <c r="T140" s="3" t="s">
        <v>70</v>
      </c>
      <c r="U140" s="3" t="s">
        <v>71</v>
      </c>
      <c r="V140" s="3" t="s">
        <v>72</v>
      </c>
      <c r="W140" s="3">
        <v>1.39</v>
      </c>
      <c r="X140" s="4">
        <f t="shared" si="2"/>
        <v>0.18</v>
      </c>
      <c r="Y140" s="3">
        <v>0.09</v>
      </c>
      <c r="Z140" s="7"/>
      <c r="AA140" s="3">
        <v>4</v>
      </c>
      <c r="AB140" s="3">
        <v>2.16</v>
      </c>
      <c r="AC140" s="4">
        <f t="shared" si="7"/>
        <v>0.36</v>
      </c>
      <c r="AD140" s="3">
        <v>0.18</v>
      </c>
      <c r="AE140" s="3">
        <v>4</v>
      </c>
      <c r="AF140" s="3">
        <v>1.89</v>
      </c>
      <c r="AG140" s="5">
        <f t="shared" si="8"/>
        <v>0.2</v>
      </c>
      <c r="AH140" s="3">
        <v>0.1</v>
      </c>
      <c r="AI140" s="3">
        <v>4</v>
      </c>
      <c r="AJ140" s="4"/>
      <c r="AK140" s="4"/>
      <c r="AL140" s="7"/>
      <c r="AM140" s="4"/>
      <c r="AN140" s="7"/>
      <c r="AO140" s="7"/>
      <c r="AP140" s="7"/>
      <c r="AQ140" s="7"/>
      <c r="AR140" s="4"/>
      <c r="AS140" s="4"/>
      <c r="AT140" s="4"/>
      <c r="AU140" s="3" t="s">
        <v>73</v>
      </c>
      <c r="AV140" s="3" t="s">
        <v>74</v>
      </c>
      <c r="AW140" s="3" t="s">
        <v>121</v>
      </c>
      <c r="AX140" s="4"/>
      <c r="AY140" s="3" t="s">
        <v>122</v>
      </c>
      <c r="AZ140" s="3" t="s">
        <v>76</v>
      </c>
      <c r="BA140" s="3" t="s">
        <v>77</v>
      </c>
      <c r="BB140" s="3">
        <v>31.485299999999999</v>
      </c>
      <c r="BC140" s="3">
        <v>121.9755</v>
      </c>
      <c r="BD140" s="3">
        <v>9</v>
      </c>
      <c r="BE140" s="3" t="s">
        <v>143</v>
      </c>
    </row>
    <row r="141" spans="1:57" ht="12.75">
      <c r="A141" s="3" t="s">
        <v>57</v>
      </c>
      <c r="B141" s="3" t="s">
        <v>57</v>
      </c>
      <c r="C141" s="3" t="s">
        <v>137</v>
      </c>
      <c r="D141" s="3" t="s">
        <v>138</v>
      </c>
      <c r="E141" s="3" t="s">
        <v>111</v>
      </c>
      <c r="F141" s="3">
        <v>2007</v>
      </c>
      <c r="G141" s="2" t="s">
        <v>61</v>
      </c>
      <c r="H141" s="3" t="s">
        <v>112</v>
      </c>
      <c r="I141" s="3" t="s">
        <v>125</v>
      </c>
      <c r="J141" s="3" t="s">
        <v>96</v>
      </c>
      <c r="K141" s="3" t="s">
        <v>144</v>
      </c>
      <c r="L141" s="3">
        <v>2004</v>
      </c>
      <c r="M141" s="3" t="s">
        <v>165</v>
      </c>
      <c r="N141" s="3"/>
      <c r="O141" s="3"/>
      <c r="P141" s="3" t="s">
        <v>146</v>
      </c>
      <c r="Q141" s="3" t="s">
        <v>166</v>
      </c>
      <c r="R141" s="3" t="s">
        <v>167</v>
      </c>
      <c r="S141" s="3" t="s">
        <v>69</v>
      </c>
      <c r="T141" s="3" t="s">
        <v>70</v>
      </c>
      <c r="U141" s="3" t="s">
        <v>71</v>
      </c>
      <c r="V141" s="3" t="s">
        <v>72</v>
      </c>
      <c r="W141" s="3">
        <v>2.5299999999999998</v>
      </c>
      <c r="X141" s="4">
        <f t="shared" si="2"/>
        <v>0.74</v>
      </c>
      <c r="Y141" s="3">
        <v>0.37</v>
      </c>
      <c r="Z141" s="7"/>
      <c r="AA141" s="3">
        <v>4</v>
      </c>
      <c r="AB141" s="3">
        <v>2.89</v>
      </c>
      <c r="AC141" s="4">
        <f t="shared" si="7"/>
        <v>0.92</v>
      </c>
      <c r="AD141" s="3">
        <v>0.46</v>
      </c>
      <c r="AE141" s="3">
        <v>4</v>
      </c>
      <c r="AF141" s="3">
        <v>3.09</v>
      </c>
      <c r="AG141" s="5">
        <f t="shared" si="8"/>
        <v>1.1399999999999999</v>
      </c>
      <c r="AH141" s="3">
        <v>0.56999999999999995</v>
      </c>
      <c r="AI141" s="3">
        <v>4</v>
      </c>
      <c r="AJ141" s="4"/>
      <c r="AK141" s="4"/>
      <c r="AL141" s="7"/>
      <c r="AM141" s="4"/>
      <c r="AN141" s="7"/>
      <c r="AO141" s="7"/>
      <c r="AP141" s="7"/>
      <c r="AQ141" s="7"/>
      <c r="AR141" s="4"/>
      <c r="AS141" s="4"/>
      <c r="AT141" s="4"/>
      <c r="AU141" s="3" t="s">
        <v>73</v>
      </c>
      <c r="AV141" s="3" t="s">
        <v>74</v>
      </c>
      <c r="AW141" s="2" t="s">
        <v>127</v>
      </c>
      <c r="AX141" s="4"/>
      <c r="AY141" s="3" t="s">
        <v>122</v>
      </c>
      <c r="AZ141" s="3" t="s">
        <v>76</v>
      </c>
      <c r="BA141" s="3" t="s">
        <v>77</v>
      </c>
      <c r="BB141" s="3">
        <v>30.9084</v>
      </c>
      <c r="BC141" s="3">
        <v>121.99160000000001</v>
      </c>
      <c r="BD141" s="3">
        <v>7</v>
      </c>
      <c r="BE141" s="3" t="s">
        <v>143</v>
      </c>
    </row>
    <row r="142" spans="1:57" ht="12.75">
      <c r="A142" s="4" t="s">
        <v>107</v>
      </c>
      <c r="B142" s="4" t="s">
        <v>108</v>
      </c>
      <c r="C142" s="4" t="s">
        <v>109</v>
      </c>
      <c r="D142" s="6" t="s">
        <v>110</v>
      </c>
      <c r="E142" s="4" t="s">
        <v>111</v>
      </c>
      <c r="F142" s="4">
        <v>2009</v>
      </c>
      <c r="G142" s="2" t="s">
        <v>61</v>
      </c>
      <c r="H142" s="4" t="s">
        <v>112</v>
      </c>
      <c r="I142" s="3" t="s">
        <v>125</v>
      </c>
      <c r="J142" s="2" t="s">
        <v>96</v>
      </c>
      <c r="K142" s="2" t="s">
        <v>126</v>
      </c>
      <c r="L142" s="2">
        <v>2008</v>
      </c>
      <c r="M142" s="3" t="s">
        <v>168</v>
      </c>
      <c r="N142" s="3" t="s">
        <v>131</v>
      </c>
      <c r="O142" s="4"/>
      <c r="P142" s="3" t="s">
        <v>132</v>
      </c>
      <c r="Q142" s="3" t="s">
        <v>169</v>
      </c>
      <c r="R142" s="4"/>
      <c r="S142" s="3" t="s">
        <v>134</v>
      </c>
      <c r="T142" s="3" t="s">
        <v>135</v>
      </c>
      <c r="U142" s="3" t="s">
        <v>84</v>
      </c>
      <c r="V142" s="3" t="s">
        <v>72</v>
      </c>
      <c r="W142" s="4">
        <v>29.57</v>
      </c>
      <c r="X142" s="4">
        <f t="shared" si="2"/>
        <v>2.9068883707497268</v>
      </c>
      <c r="Y142" s="4">
        <v>1.3</v>
      </c>
      <c r="Z142" s="4"/>
      <c r="AA142" s="4">
        <v>5</v>
      </c>
      <c r="AB142" s="4">
        <v>26.25</v>
      </c>
      <c r="AC142" s="4">
        <f t="shared" si="7"/>
        <v>1.3416407864998738</v>
      </c>
      <c r="AD142" s="4">
        <v>0.6</v>
      </c>
      <c r="AE142" s="4">
        <v>5</v>
      </c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4" t="s">
        <v>123</v>
      </c>
      <c r="AS142" s="4"/>
      <c r="AT142" s="4"/>
      <c r="AU142" s="3" t="s">
        <v>74</v>
      </c>
      <c r="AV142" s="3" t="s">
        <v>74</v>
      </c>
      <c r="AW142" s="2" t="s">
        <v>127</v>
      </c>
      <c r="AX142" s="4">
        <v>3567.42</v>
      </c>
      <c r="AY142" s="3" t="s">
        <v>122</v>
      </c>
      <c r="AZ142" s="3" t="s">
        <v>76</v>
      </c>
      <c r="BA142" s="3" t="s">
        <v>77</v>
      </c>
      <c r="BB142" s="4">
        <v>31.03</v>
      </c>
      <c r="BC142" s="4">
        <v>121.46</v>
      </c>
      <c r="BD142" s="4">
        <v>13</v>
      </c>
      <c r="BE142" s="5"/>
    </row>
    <row r="143" spans="1:57" ht="12.75">
      <c r="A143" s="4" t="s">
        <v>107</v>
      </c>
      <c r="B143" s="4" t="s">
        <v>108</v>
      </c>
      <c r="C143" s="4" t="s">
        <v>109</v>
      </c>
      <c r="D143" s="6" t="s">
        <v>110</v>
      </c>
      <c r="E143" s="4" t="s">
        <v>111</v>
      </c>
      <c r="F143" s="4">
        <v>2009</v>
      </c>
      <c r="G143" s="2" t="s">
        <v>61</v>
      </c>
      <c r="H143" s="4" t="s">
        <v>112</v>
      </c>
      <c r="I143" s="3" t="s">
        <v>125</v>
      </c>
      <c r="J143" s="2" t="s">
        <v>96</v>
      </c>
      <c r="K143" s="2" t="s">
        <v>126</v>
      </c>
      <c r="L143" s="2">
        <v>2008</v>
      </c>
      <c r="M143" s="3" t="s">
        <v>168</v>
      </c>
      <c r="N143" s="3" t="s">
        <v>131</v>
      </c>
      <c r="O143" s="4"/>
      <c r="P143" s="3" t="s">
        <v>132</v>
      </c>
      <c r="Q143" s="3" t="s">
        <v>169</v>
      </c>
      <c r="R143" s="4"/>
      <c r="S143" s="3" t="s">
        <v>134</v>
      </c>
      <c r="T143" s="3" t="s">
        <v>135</v>
      </c>
      <c r="U143" s="3" t="s">
        <v>84</v>
      </c>
      <c r="V143" s="3" t="s">
        <v>72</v>
      </c>
      <c r="W143" s="4">
        <v>28.5</v>
      </c>
      <c r="X143" s="4">
        <f t="shared" si="2"/>
        <v>1.2074767078498865</v>
      </c>
      <c r="Y143" s="4">
        <v>0.54</v>
      </c>
      <c r="Z143" s="4"/>
      <c r="AA143" s="4">
        <v>5</v>
      </c>
      <c r="AB143" s="4">
        <v>27.4</v>
      </c>
      <c r="AC143" s="4">
        <f t="shared" si="7"/>
        <v>1.4310835055998654</v>
      </c>
      <c r="AD143" s="4">
        <v>0.64</v>
      </c>
      <c r="AE143" s="4">
        <v>5</v>
      </c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4" t="s">
        <v>124</v>
      </c>
      <c r="AS143" s="4"/>
      <c r="AT143" s="4"/>
      <c r="AU143" s="3" t="s">
        <v>74</v>
      </c>
      <c r="AV143" s="3" t="s">
        <v>74</v>
      </c>
      <c r="AW143" s="2" t="s">
        <v>127</v>
      </c>
      <c r="AX143" s="4">
        <v>3567.42</v>
      </c>
      <c r="AY143" s="3" t="s">
        <v>122</v>
      </c>
      <c r="AZ143" s="3" t="s">
        <v>76</v>
      </c>
      <c r="BA143" s="3" t="s">
        <v>77</v>
      </c>
      <c r="BB143" s="4">
        <v>31.03</v>
      </c>
      <c r="BC143" s="4">
        <v>121.46</v>
      </c>
      <c r="BD143" s="4">
        <v>13</v>
      </c>
      <c r="BE143" s="5"/>
    </row>
    <row r="144" spans="1:57" ht="12.75">
      <c r="A144" s="4" t="s">
        <v>107</v>
      </c>
      <c r="B144" s="4" t="s">
        <v>108</v>
      </c>
      <c r="C144" s="4" t="s">
        <v>109</v>
      </c>
      <c r="D144" s="6" t="s">
        <v>110</v>
      </c>
      <c r="E144" s="4" t="s">
        <v>111</v>
      </c>
      <c r="F144" s="4">
        <v>2009</v>
      </c>
      <c r="G144" s="2" t="s">
        <v>61</v>
      </c>
      <c r="H144" s="4" t="s">
        <v>112</v>
      </c>
      <c r="I144" s="2" t="s">
        <v>128</v>
      </c>
      <c r="J144" s="2" t="s">
        <v>114</v>
      </c>
      <c r="K144" s="2" t="s">
        <v>115</v>
      </c>
      <c r="L144" s="2">
        <v>2007</v>
      </c>
      <c r="M144" s="3" t="s">
        <v>168</v>
      </c>
      <c r="N144" s="3" t="s">
        <v>131</v>
      </c>
      <c r="O144" s="4"/>
      <c r="P144" s="3" t="s">
        <v>132</v>
      </c>
      <c r="Q144" s="3" t="s">
        <v>169</v>
      </c>
      <c r="R144" s="4"/>
      <c r="S144" s="3" t="s">
        <v>134</v>
      </c>
      <c r="T144" s="3" t="s">
        <v>135</v>
      </c>
      <c r="U144" s="3" t="s">
        <v>84</v>
      </c>
      <c r="V144" s="3" t="s">
        <v>72</v>
      </c>
      <c r="W144" s="4">
        <v>35.799999999999997</v>
      </c>
      <c r="X144" s="4">
        <f t="shared" si="2"/>
        <v>3.2422985673746951</v>
      </c>
      <c r="Y144" s="4">
        <v>1.45</v>
      </c>
      <c r="Z144" s="4"/>
      <c r="AA144" s="4">
        <v>5</v>
      </c>
      <c r="AB144" s="4">
        <v>30.74</v>
      </c>
      <c r="AC144" s="4">
        <f t="shared" si="7"/>
        <v>1.5205262246998572</v>
      </c>
      <c r="AD144" s="4">
        <v>0.68</v>
      </c>
      <c r="AE144" s="4">
        <v>5</v>
      </c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4" t="s">
        <v>120</v>
      </c>
      <c r="AS144" s="4"/>
      <c r="AT144" s="4"/>
      <c r="AU144" s="3" t="s">
        <v>74</v>
      </c>
      <c r="AV144" s="3" t="s">
        <v>74</v>
      </c>
      <c r="AW144" s="4"/>
      <c r="AX144" s="4">
        <v>3567.42</v>
      </c>
      <c r="AY144" s="3" t="s">
        <v>122</v>
      </c>
      <c r="AZ144" s="3" t="s">
        <v>76</v>
      </c>
      <c r="BA144" s="3" t="s">
        <v>77</v>
      </c>
      <c r="BB144" s="4">
        <v>31.03</v>
      </c>
      <c r="BC144" s="4">
        <v>121.46</v>
      </c>
      <c r="BD144" s="4">
        <v>12</v>
      </c>
      <c r="BE144" s="5"/>
    </row>
    <row r="145" spans="1:57" ht="12.75">
      <c r="A145" s="4" t="s">
        <v>107</v>
      </c>
      <c r="B145" s="4" t="s">
        <v>108</v>
      </c>
      <c r="C145" s="4" t="s">
        <v>109</v>
      </c>
      <c r="D145" s="6" t="s">
        <v>110</v>
      </c>
      <c r="E145" s="4" t="s">
        <v>111</v>
      </c>
      <c r="F145" s="4">
        <v>2009</v>
      </c>
      <c r="G145" s="2" t="s">
        <v>61</v>
      </c>
      <c r="H145" s="4" t="s">
        <v>112</v>
      </c>
      <c r="I145" s="2" t="s">
        <v>128</v>
      </c>
      <c r="J145" s="2" t="s">
        <v>114</v>
      </c>
      <c r="K145" s="2" t="s">
        <v>115</v>
      </c>
      <c r="L145" s="2">
        <v>2007</v>
      </c>
      <c r="M145" s="3" t="s">
        <v>168</v>
      </c>
      <c r="N145" s="3" t="s">
        <v>131</v>
      </c>
      <c r="O145" s="4"/>
      <c r="P145" s="3" t="s">
        <v>132</v>
      </c>
      <c r="Q145" s="3" t="s">
        <v>169</v>
      </c>
      <c r="R145" s="4"/>
      <c r="S145" s="3" t="s">
        <v>134</v>
      </c>
      <c r="T145" s="3" t="s">
        <v>135</v>
      </c>
      <c r="U145" s="3" t="s">
        <v>84</v>
      </c>
      <c r="V145" s="3" t="s">
        <v>72</v>
      </c>
      <c r="W145" s="4">
        <v>32.5</v>
      </c>
      <c r="X145" s="4">
        <f t="shared" si="2"/>
        <v>3.711872842649651</v>
      </c>
      <c r="Y145" s="4">
        <v>1.66</v>
      </c>
      <c r="Z145" s="4"/>
      <c r="AA145" s="4">
        <v>5</v>
      </c>
      <c r="AB145" s="4">
        <v>32.39</v>
      </c>
      <c r="AC145" s="4">
        <f t="shared" si="7"/>
        <v>1.8112150617748299</v>
      </c>
      <c r="AD145" s="4">
        <v>0.81</v>
      </c>
      <c r="AE145" s="4">
        <v>5</v>
      </c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4" t="s">
        <v>124</v>
      </c>
      <c r="AS145" s="4"/>
      <c r="AT145" s="4"/>
      <c r="AU145" s="3" t="s">
        <v>74</v>
      </c>
      <c r="AV145" s="3" t="s">
        <v>74</v>
      </c>
      <c r="AW145" s="4"/>
      <c r="AX145" s="4">
        <v>3567.42</v>
      </c>
      <c r="AY145" s="3" t="s">
        <v>122</v>
      </c>
      <c r="AZ145" s="3" t="s">
        <v>76</v>
      </c>
      <c r="BA145" s="3" t="s">
        <v>77</v>
      </c>
      <c r="BB145" s="4">
        <v>31.03</v>
      </c>
      <c r="BC145" s="4">
        <v>121.46</v>
      </c>
      <c r="BD145" s="4">
        <v>12</v>
      </c>
      <c r="BE145" s="5"/>
    </row>
    <row r="146" spans="1:57" ht="12.75">
      <c r="A146" s="4" t="s">
        <v>107</v>
      </c>
      <c r="B146" s="4" t="s">
        <v>108</v>
      </c>
      <c r="C146" s="4" t="s">
        <v>109</v>
      </c>
      <c r="D146" s="6" t="s">
        <v>110</v>
      </c>
      <c r="E146" s="4" t="s">
        <v>111</v>
      </c>
      <c r="F146" s="4">
        <v>2009</v>
      </c>
      <c r="G146" s="2" t="s">
        <v>61</v>
      </c>
      <c r="H146" s="4" t="s">
        <v>112</v>
      </c>
      <c r="I146" s="3" t="s">
        <v>125</v>
      </c>
      <c r="J146" s="2" t="s">
        <v>64</v>
      </c>
      <c r="K146" s="2" t="s">
        <v>129</v>
      </c>
      <c r="L146" s="2">
        <v>2008</v>
      </c>
      <c r="M146" s="3" t="s">
        <v>168</v>
      </c>
      <c r="N146" s="3" t="s">
        <v>131</v>
      </c>
      <c r="O146" s="4"/>
      <c r="P146" s="3" t="s">
        <v>132</v>
      </c>
      <c r="Q146" s="3" t="s">
        <v>169</v>
      </c>
      <c r="R146" s="4"/>
      <c r="S146" s="3" t="s">
        <v>134</v>
      </c>
      <c r="T146" s="3" t="s">
        <v>135</v>
      </c>
      <c r="U146" s="3" t="s">
        <v>84</v>
      </c>
      <c r="V146" s="3" t="s">
        <v>72</v>
      </c>
      <c r="W146" s="4">
        <v>35.549999999999997</v>
      </c>
      <c r="X146" s="4">
        <f t="shared" si="2"/>
        <v>3.5777087639996639</v>
      </c>
      <c r="Y146" s="4">
        <v>1.6</v>
      </c>
      <c r="Z146" s="4"/>
      <c r="AA146" s="4">
        <v>5</v>
      </c>
      <c r="AB146" s="4">
        <v>30.92</v>
      </c>
      <c r="AC146" s="4">
        <f t="shared" si="7"/>
        <v>1.9006577808748213</v>
      </c>
      <c r="AD146" s="4">
        <v>0.85</v>
      </c>
      <c r="AE146" s="4">
        <v>5</v>
      </c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4" t="s">
        <v>120</v>
      </c>
      <c r="AS146" s="4"/>
      <c r="AT146" s="4"/>
      <c r="AU146" s="3" t="s">
        <v>74</v>
      </c>
      <c r="AV146" s="3" t="s">
        <v>74</v>
      </c>
      <c r="AW146" s="2" t="s">
        <v>127</v>
      </c>
      <c r="AX146" s="4">
        <v>3567.42</v>
      </c>
      <c r="AY146" s="3" t="s">
        <v>122</v>
      </c>
      <c r="AZ146" s="3" t="s">
        <v>76</v>
      </c>
      <c r="BA146" s="3" t="s">
        <v>77</v>
      </c>
      <c r="BB146" s="4">
        <v>31.03</v>
      </c>
      <c r="BC146" s="4">
        <v>121.46</v>
      </c>
      <c r="BD146" s="4">
        <v>13</v>
      </c>
      <c r="BE146" s="5"/>
    </row>
    <row r="147" spans="1:57" ht="12.75">
      <c r="A147" s="4" t="s">
        <v>107</v>
      </c>
      <c r="B147" s="4" t="s">
        <v>108</v>
      </c>
      <c r="C147" s="4" t="s">
        <v>109</v>
      </c>
      <c r="D147" s="6" t="s">
        <v>110</v>
      </c>
      <c r="E147" s="4" t="s">
        <v>111</v>
      </c>
      <c r="F147" s="4">
        <v>2009</v>
      </c>
      <c r="G147" s="2" t="s">
        <v>61</v>
      </c>
      <c r="H147" s="4" t="s">
        <v>112</v>
      </c>
      <c r="I147" s="3" t="s">
        <v>125</v>
      </c>
      <c r="J147" s="2" t="s">
        <v>96</v>
      </c>
      <c r="K147" s="2" t="s">
        <v>126</v>
      </c>
      <c r="L147" s="2">
        <v>2008</v>
      </c>
      <c r="M147" s="3" t="s">
        <v>168</v>
      </c>
      <c r="N147" s="3" t="s">
        <v>131</v>
      </c>
      <c r="O147" s="4"/>
      <c r="P147" s="3" t="s">
        <v>132</v>
      </c>
      <c r="Q147" s="3" t="s">
        <v>169</v>
      </c>
      <c r="R147" s="4"/>
      <c r="S147" s="3" t="s">
        <v>134</v>
      </c>
      <c r="T147" s="3" t="s">
        <v>135</v>
      </c>
      <c r="U147" s="3" t="s">
        <v>84</v>
      </c>
      <c r="V147" s="3" t="s">
        <v>72</v>
      </c>
      <c r="W147" s="4">
        <v>32.25</v>
      </c>
      <c r="X147" s="4">
        <f t="shared" si="2"/>
        <v>1.0733126291998991</v>
      </c>
      <c r="Y147" s="4">
        <v>0.48</v>
      </c>
      <c r="Z147" s="4"/>
      <c r="AA147" s="4">
        <v>5</v>
      </c>
      <c r="AB147" s="4">
        <v>29.58</v>
      </c>
      <c r="AC147" s="4">
        <f t="shared" si="7"/>
        <v>1.9230184606498193</v>
      </c>
      <c r="AD147" s="4">
        <v>0.86</v>
      </c>
      <c r="AE147" s="4">
        <v>5</v>
      </c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4" t="s">
        <v>120</v>
      </c>
      <c r="AS147" s="4"/>
      <c r="AT147" s="4"/>
      <c r="AU147" s="3" t="s">
        <v>74</v>
      </c>
      <c r="AV147" s="3" t="s">
        <v>74</v>
      </c>
      <c r="AW147" s="2" t="s">
        <v>127</v>
      </c>
      <c r="AX147" s="4">
        <v>3567.42</v>
      </c>
      <c r="AY147" s="3" t="s">
        <v>122</v>
      </c>
      <c r="AZ147" s="3" t="s">
        <v>76</v>
      </c>
      <c r="BA147" s="3" t="s">
        <v>77</v>
      </c>
      <c r="BB147" s="4">
        <v>31.03</v>
      </c>
      <c r="BC147" s="4">
        <v>121.46</v>
      </c>
      <c r="BD147" s="4">
        <v>13</v>
      </c>
      <c r="BE147" s="5"/>
    </row>
    <row r="148" spans="1:57" ht="12.75">
      <c r="A148" s="4" t="s">
        <v>107</v>
      </c>
      <c r="B148" s="4" t="s">
        <v>108</v>
      </c>
      <c r="C148" s="4" t="s">
        <v>109</v>
      </c>
      <c r="D148" s="6" t="s">
        <v>110</v>
      </c>
      <c r="E148" s="4" t="s">
        <v>111</v>
      </c>
      <c r="F148" s="4">
        <v>2009</v>
      </c>
      <c r="G148" s="2" t="s">
        <v>61</v>
      </c>
      <c r="H148" s="4" t="s">
        <v>112</v>
      </c>
      <c r="I148" s="2" t="s">
        <v>128</v>
      </c>
      <c r="J148" s="2" t="s">
        <v>114</v>
      </c>
      <c r="K148" s="2" t="s">
        <v>115</v>
      </c>
      <c r="L148" s="2">
        <v>2007</v>
      </c>
      <c r="M148" s="3" t="s">
        <v>168</v>
      </c>
      <c r="N148" s="3" t="s">
        <v>131</v>
      </c>
      <c r="O148" s="4"/>
      <c r="P148" s="3" t="s">
        <v>132</v>
      </c>
      <c r="Q148" s="3" t="s">
        <v>169</v>
      </c>
      <c r="R148" s="4"/>
      <c r="S148" s="3" t="s">
        <v>134</v>
      </c>
      <c r="T148" s="3" t="s">
        <v>135</v>
      </c>
      <c r="U148" s="3" t="s">
        <v>84</v>
      </c>
      <c r="V148" s="3" t="s">
        <v>72</v>
      </c>
      <c r="W148" s="4">
        <v>28.45</v>
      </c>
      <c r="X148" s="4">
        <f t="shared" si="2"/>
        <v>1.4310835055998654</v>
      </c>
      <c r="Y148" s="4">
        <v>0.64</v>
      </c>
      <c r="Z148" s="4"/>
      <c r="AA148" s="4">
        <v>5</v>
      </c>
      <c r="AB148" s="4">
        <v>28.28</v>
      </c>
      <c r="AC148" s="4">
        <f t="shared" si="7"/>
        <v>1.9453791404248171</v>
      </c>
      <c r="AD148" s="4">
        <v>0.87</v>
      </c>
      <c r="AE148" s="4">
        <v>5</v>
      </c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4" t="s">
        <v>123</v>
      </c>
      <c r="AS148" s="4"/>
      <c r="AT148" s="4"/>
      <c r="AU148" s="3" t="s">
        <v>74</v>
      </c>
      <c r="AV148" s="3" t="s">
        <v>74</v>
      </c>
      <c r="AW148" s="4"/>
      <c r="AX148" s="4">
        <v>3567.42</v>
      </c>
      <c r="AY148" s="3" t="s">
        <v>122</v>
      </c>
      <c r="AZ148" s="3" t="s">
        <v>76</v>
      </c>
      <c r="BA148" s="3" t="s">
        <v>77</v>
      </c>
      <c r="BB148" s="4">
        <v>31.03</v>
      </c>
      <c r="BC148" s="4">
        <v>121.46</v>
      </c>
      <c r="BD148" s="4">
        <v>12</v>
      </c>
      <c r="BE148" s="5"/>
    </row>
    <row r="149" spans="1:57" ht="12.75">
      <c r="A149" s="4" t="s">
        <v>107</v>
      </c>
      <c r="B149" s="4" t="s">
        <v>108</v>
      </c>
      <c r="C149" s="4" t="s">
        <v>109</v>
      </c>
      <c r="D149" s="6" t="s">
        <v>110</v>
      </c>
      <c r="E149" s="4" t="s">
        <v>111</v>
      </c>
      <c r="F149" s="4">
        <v>2009</v>
      </c>
      <c r="G149" s="2" t="s">
        <v>61</v>
      </c>
      <c r="H149" s="4" t="s">
        <v>112</v>
      </c>
      <c r="I149" s="3" t="s">
        <v>113</v>
      </c>
      <c r="J149" s="2" t="s">
        <v>64</v>
      </c>
      <c r="K149" s="2" t="s">
        <v>129</v>
      </c>
      <c r="L149" s="2">
        <v>2008</v>
      </c>
      <c r="M149" s="3" t="s">
        <v>168</v>
      </c>
      <c r="N149" s="3" t="s">
        <v>131</v>
      </c>
      <c r="O149" s="4"/>
      <c r="P149" s="3" t="s">
        <v>132</v>
      </c>
      <c r="Q149" s="3" t="s">
        <v>169</v>
      </c>
      <c r="R149" s="4"/>
      <c r="S149" s="3" t="s">
        <v>134</v>
      </c>
      <c r="T149" s="3" t="s">
        <v>135</v>
      </c>
      <c r="U149" s="3" t="s">
        <v>84</v>
      </c>
      <c r="V149" s="3" t="s">
        <v>72</v>
      </c>
      <c r="W149" s="4">
        <v>38.01</v>
      </c>
      <c r="X149" s="4">
        <f t="shared" si="2"/>
        <v>3.2646592471496931</v>
      </c>
      <c r="Y149" s="4">
        <v>1.46</v>
      </c>
      <c r="Z149" s="4"/>
      <c r="AA149" s="4">
        <v>5</v>
      </c>
      <c r="AB149" s="4">
        <v>38.31</v>
      </c>
      <c r="AC149" s="4">
        <f t="shared" si="7"/>
        <v>2.1242645786248002</v>
      </c>
      <c r="AD149" s="4">
        <v>0.95</v>
      </c>
      <c r="AE149" s="4">
        <v>5</v>
      </c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4" t="s">
        <v>120</v>
      </c>
      <c r="AS149" s="4"/>
      <c r="AT149" s="4"/>
      <c r="AU149" s="3" t="s">
        <v>74</v>
      </c>
      <c r="AV149" s="3" t="s">
        <v>74</v>
      </c>
      <c r="AW149" s="3" t="s">
        <v>121</v>
      </c>
      <c r="AX149" s="4">
        <v>2751.39</v>
      </c>
      <c r="AY149" s="3" t="s">
        <v>122</v>
      </c>
      <c r="AZ149" s="3" t="s">
        <v>76</v>
      </c>
      <c r="BA149" s="3" t="s">
        <v>77</v>
      </c>
      <c r="BB149" s="4">
        <v>31.23</v>
      </c>
      <c r="BC149" s="4">
        <v>121.5</v>
      </c>
      <c r="BD149" s="4">
        <v>13</v>
      </c>
      <c r="BE149" s="5"/>
    </row>
    <row r="150" spans="1:57" ht="12.75">
      <c r="A150" s="4" t="s">
        <v>107</v>
      </c>
      <c r="B150" s="4" t="s">
        <v>108</v>
      </c>
      <c r="C150" s="4" t="s">
        <v>109</v>
      </c>
      <c r="D150" s="6" t="s">
        <v>110</v>
      </c>
      <c r="E150" s="4" t="s">
        <v>111</v>
      </c>
      <c r="F150" s="4">
        <v>2009</v>
      </c>
      <c r="G150" s="2" t="s">
        <v>61</v>
      </c>
      <c r="H150" s="4" t="s">
        <v>112</v>
      </c>
      <c r="I150" s="2" t="s">
        <v>113</v>
      </c>
      <c r="J150" s="2" t="s">
        <v>114</v>
      </c>
      <c r="K150" s="2" t="s">
        <v>115</v>
      </c>
      <c r="L150" s="2">
        <v>2007</v>
      </c>
      <c r="M150" s="3" t="s">
        <v>168</v>
      </c>
      <c r="N150" s="3" t="s">
        <v>131</v>
      </c>
      <c r="O150" s="4"/>
      <c r="P150" s="3" t="s">
        <v>132</v>
      </c>
      <c r="Q150" s="3" t="s">
        <v>169</v>
      </c>
      <c r="R150" s="4"/>
      <c r="S150" s="3" t="s">
        <v>134</v>
      </c>
      <c r="T150" s="3" t="s">
        <v>135</v>
      </c>
      <c r="U150" s="3" t="s">
        <v>84</v>
      </c>
      <c r="V150" s="3" t="s">
        <v>72</v>
      </c>
      <c r="W150" s="4">
        <v>29.38</v>
      </c>
      <c r="X150" s="4">
        <f t="shared" si="2"/>
        <v>2.0348218595248087</v>
      </c>
      <c r="Y150" s="4">
        <v>0.91</v>
      </c>
      <c r="Z150" s="4"/>
      <c r="AA150" s="4">
        <v>5</v>
      </c>
      <c r="AB150" s="4">
        <v>28.17</v>
      </c>
      <c r="AC150" s="4">
        <f t="shared" si="7"/>
        <v>2.2807893370497858</v>
      </c>
      <c r="AD150" s="4">
        <v>1.02</v>
      </c>
      <c r="AE150" s="4">
        <v>5</v>
      </c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4" t="s">
        <v>123</v>
      </c>
      <c r="AS150" s="4"/>
      <c r="AT150" s="4"/>
      <c r="AU150" s="3" t="s">
        <v>74</v>
      </c>
      <c r="AV150" s="3" t="s">
        <v>74</v>
      </c>
      <c r="AW150" s="3" t="s">
        <v>121</v>
      </c>
      <c r="AX150" s="4">
        <v>2751.39</v>
      </c>
      <c r="AY150" s="3" t="s">
        <v>122</v>
      </c>
      <c r="AZ150" s="3" t="s">
        <v>76</v>
      </c>
      <c r="BA150" s="3" t="s">
        <v>77</v>
      </c>
      <c r="BB150" s="4">
        <v>31.23</v>
      </c>
      <c r="BC150" s="4">
        <v>121.5</v>
      </c>
      <c r="BD150" s="4">
        <v>12</v>
      </c>
      <c r="BE150" s="5"/>
    </row>
    <row r="151" spans="1:57" ht="12.75">
      <c r="A151" s="4" t="s">
        <v>107</v>
      </c>
      <c r="B151" s="4" t="s">
        <v>108</v>
      </c>
      <c r="C151" s="4" t="s">
        <v>109</v>
      </c>
      <c r="D151" s="6" t="s">
        <v>110</v>
      </c>
      <c r="E151" s="4" t="s">
        <v>111</v>
      </c>
      <c r="F151" s="4">
        <v>2009</v>
      </c>
      <c r="G151" s="2" t="s">
        <v>61</v>
      </c>
      <c r="H151" s="4" t="s">
        <v>112</v>
      </c>
      <c r="I151" s="3" t="s">
        <v>113</v>
      </c>
      <c r="J151" s="2" t="s">
        <v>64</v>
      </c>
      <c r="K151" s="2" t="s">
        <v>129</v>
      </c>
      <c r="L151" s="2">
        <v>2008</v>
      </c>
      <c r="M151" s="3" t="s">
        <v>168</v>
      </c>
      <c r="N151" s="3" t="s">
        <v>131</v>
      </c>
      <c r="O151" s="4"/>
      <c r="P151" s="3" t="s">
        <v>132</v>
      </c>
      <c r="Q151" s="3" t="s">
        <v>169</v>
      </c>
      <c r="R151" s="4"/>
      <c r="S151" s="3" t="s">
        <v>134</v>
      </c>
      <c r="T151" s="3" t="s">
        <v>135</v>
      </c>
      <c r="U151" s="3" t="s">
        <v>84</v>
      </c>
      <c r="V151" s="3" t="s">
        <v>72</v>
      </c>
      <c r="W151" s="4">
        <v>31.1</v>
      </c>
      <c r="X151" s="4">
        <f t="shared" si="2"/>
        <v>1.9006577808748213</v>
      </c>
      <c r="Y151" s="4">
        <v>0.85</v>
      </c>
      <c r="Z151" s="4"/>
      <c r="AA151" s="4">
        <v>5</v>
      </c>
      <c r="AB151" s="4">
        <v>28.93</v>
      </c>
      <c r="AC151" s="4">
        <f t="shared" si="7"/>
        <v>2.9068883707497268</v>
      </c>
      <c r="AD151" s="4">
        <v>1.3</v>
      </c>
      <c r="AE151" s="4">
        <v>5</v>
      </c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4" t="s">
        <v>123</v>
      </c>
      <c r="AS151" s="4"/>
      <c r="AT151" s="4"/>
      <c r="AU151" s="3" t="s">
        <v>74</v>
      </c>
      <c r="AV151" s="3" t="s">
        <v>74</v>
      </c>
      <c r="AW151" s="3" t="s">
        <v>121</v>
      </c>
      <c r="AX151" s="4">
        <v>2751.39</v>
      </c>
      <c r="AY151" s="3" t="s">
        <v>122</v>
      </c>
      <c r="AZ151" s="3" t="s">
        <v>76</v>
      </c>
      <c r="BA151" s="3" t="s">
        <v>77</v>
      </c>
      <c r="BB151" s="4">
        <v>31.23</v>
      </c>
      <c r="BC151" s="4">
        <v>121.5</v>
      </c>
      <c r="BD151" s="4">
        <v>13</v>
      </c>
      <c r="BE151" s="5"/>
    </row>
    <row r="152" spans="1:57" ht="12.75">
      <c r="A152" s="4" t="s">
        <v>107</v>
      </c>
      <c r="B152" s="4" t="s">
        <v>108</v>
      </c>
      <c r="C152" s="4" t="s">
        <v>109</v>
      </c>
      <c r="D152" s="6" t="s">
        <v>110</v>
      </c>
      <c r="E152" s="4" t="s">
        <v>111</v>
      </c>
      <c r="F152" s="4">
        <v>2009</v>
      </c>
      <c r="G152" s="2" t="s">
        <v>61</v>
      </c>
      <c r="H152" s="4" t="s">
        <v>112</v>
      </c>
      <c r="I152" s="3" t="s">
        <v>125</v>
      </c>
      <c r="J152" s="2" t="s">
        <v>64</v>
      </c>
      <c r="K152" s="2" t="s">
        <v>129</v>
      </c>
      <c r="L152" s="2">
        <v>2008</v>
      </c>
      <c r="M152" s="3" t="s">
        <v>168</v>
      </c>
      <c r="N152" s="3" t="s">
        <v>131</v>
      </c>
      <c r="O152" s="4"/>
      <c r="P152" s="3" t="s">
        <v>132</v>
      </c>
      <c r="Q152" s="3" t="s">
        <v>169</v>
      </c>
      <c r="R152" s="4"/>
      <c r="S152" s="3" t="s">
        <v>134</v>
      </c>
      <c r="T152" s="3" t="s">
        <v>135</v>
      </c>
      <c r="U152" s="3" t="s">
        <v>84</v>
      </c>
      <c r="V152" s="3" t="s">
        <v>72</v>
      </c>
      <c r="W152" s="4">
        <v>40.54</v>
      </c>
      <c r="X152" s="4">
        <f t="shared" si="2"/>
        <v>4.1367257583746113</v>
      </c>
      <c r="Y152" s="4">
        <v>1.85</v>
      </c>
      <c r="Z152" s="4"/>
      <c r="AA152" s="4">
        <v>5</v>
      </c>
      <c r="AB152" s="4">
        <v>34.270000000000003</v>
      </c>
      <c r="AC152" s="4">
        <f t="shared" si="7"/>
        <v>3.4435446853496763</v>
      </c>
      <c r="AD152" s="4">
        <v>1.54</v>
      </c>
      <c r="AE152" s="4">
        <v>5</v>
      </c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4" t="s">
        <v>124</v>
      </c>
      <c r="AS152" s="4"/>
      <c r="AT152" s="4"/>
      <c r="AU152" s="3" t="s">
        <v>74</v>
      </c>
      <c r="AV152" s="3" t="s">
        <v>74</v>
      </c>
      <c r="AW152" s="2" t="s">
        <v>127</v>
      </c>
      <c r="AX152" s="4">
        <v>3567.42</v>
      </c>
      <c r="AY152" s="3" t="s">
        <v>122</v>
      </c>
      <c r="AZ152" s="3" t="s">
        <v>76</v>
      </c>
      <c r="BA152" s="3" t="s">
        <v>77</v>
      </c>
      <c r="BB152" s="4">
        <v>31.03</v>
      </c>
      <c r="BC152" s="4">
        <v>121.46</v>
      </c>
      <c r="BD152" s="4">
        <v>13</v>
      </c>
      <c r="BE152" s="5"/>
    </row>
    <row r="153" spans="1:57" ht="12.75">
      <c r="A153" s="4" t="s">
        <v>107</v>
      </c>
      <c r="B153" s="4" t="s">
        <v>108</v>
      </c>
      <c r="C153" s="4" t="s">
        <v>109</v>
      </c>
      <c r="D153" s="6" t="s">
        <v>110</v>
      </c>
      <c r="E153" s="4" t="s">
        <v>111</v>
      </c>
      <c r="F153" s="4">
        <v>2009</v>
      </c>
      <c r="G153" s="2" t="s">
        <v>61</v>
      </c>
      <c r="H153" s="4" t="s">
        <v>112</v>
      </c>
      <c r="I153" s="2" t="s">
        <v>113</v>
      </c>
      <c r="J153" s="2" t="s">
        <v>114</v>
      </c>
      <c r="K153" s="2" t="s">
        <v>115</v>
      </c>
      <c r="L153" s="2">
        <v>2007</v>
      </c>
      <c r="M153" s="3" t="s">
        <v>168</v>
      </c>
      <c r="N153" s="3" t="s">
        <v>131</v>
      </c>
      <c r="O153" s="4"/>
      <c r="P153" s="3" t="s">
        <v>132</v>
      </c>
      <c r="Q153" s="3" t="s">
        <v>169</v>
      </c>
      <c r="R153" s="4"/>
      <c r="S153" s="3" t="s">
        <v>134</v>
      </c>
      <c r="T153" s="3" t="s">
        <v>135</v>
      </c>
      <c r="U153" s="3" t="s">
        <v>84</v>
      </c>
      <c r="V153" s="3" t="s">
        <v>72</v>
      </c>
      <c r="W153" s="4">
        <v>33.76</v>
      </c>
      <c r="X153" s="4">
        <f t="shared" si="2"/>
        <v>5.7019733426244636</v>
      </c>
      <c r="Y153" s="4">
        <v>2.5499999999999998</v>
      </c>
      <c r="Z153" s="4"/>
      <c r="AA153" s="4">
        <v>5</v>
      </c>
      <c r="AB153" s="4">
        <v>27.89</v>
      </c>
      <c r="AC153" s="4">
        <f t="shared" si="7"/>
        <v>3.4882660448996723</v>
      </c>
      <c r="AD153" s="4">
        <v>1.56</v>
      </c>
      <c r="AE153" s="4">
        <v>5</v>
      </c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4" t="s">
        <v>124</v>
      </c>
      <c r="AS153" s="4"/>
      <c r="AT153" s="4"/>
      <c r="AU153" s="3" t="s">
        <v>74</v>
      </c>
      <c r="AV153" s="3" t="s">
        <v>74</v>
      </c>
      <c r="AW153" s="3" t="s">
        <v>121</v>
      </c>
      <c r="AX153" s="4">
        <v>2751.39</v>
      </c>
      <c r="AY153" s="3" t="s">
        <v>122</v>
      </c>
      <c r="AZ153" s="3" t="s">
        <v>76</v>
      </c>
      <c r="BA153" s="3" t="s">
        <v>77</v>
      </c>
      <c r="BB153" s="4">
        <v>31.23</v>
      </c>
      <c r="BC153" s="4">
        <v>121.5</v>
      </c>
      <c r="BD153" s="4">
        <v>12</v>
      </c>
      <c r="BE153" s="5"/>
    </row>
    <row r="154" spans="1:57" ht="12.75">
      <c r="A154" s="4" t="s">
        <v>107</v>
      </c>
      <c r="B154" s="4" t="s">
        <v>108</v>
      </c>
      <c r="C154" s="4" t="s">
        <v>109</v>
      </c>
      <c r="D154" s="6" t="s">
        <v>110</v>
      </c>
      <c r="E154" s="4" t="s">
        <v>111</v>
      </c>
      <c r="F154" s="4">
        <v>2009</v>
      </c>
      <c r="G154" s="2" t="s">
        <v>61</v>
      </c>
      <c r="H154" s="4" t="s">
        <v>112</v>
      </c>
      <c r="I154" s="3" t="s">
        <v>125</v>
      </c>
      <c r="J154" s="2" t="s">
        <v>64</v>
      </c>
      <c r="K154" s="2" t="s">
        <v>129</v>
      </c>
      <c r="L154" s="2">
        <v>2008</v>
      </c>
      <c r="M154" s="3" t="s">
        <v>168</v>
      </c>
      <c r="N154" s="3" t="s">
        <v>131</v>
      </c>
      <c r="O154" s="4"/>
      <c r="P154" s="3" t="s">
        <v>132</v>
      </c>
      <c r="Q154" s="3" t="s">
        <v>169</v>
      </c>
      <c r="R154" s="4"/>
      <c r="S154" s="3" t="s">
        <v>134</v>
      </c>
      <c r="T154" s="3" t="s">
        <v>135</v>
      </c>
      <c r="U154" s="3" t="s">
        <v>84</v>
      </c>
      <c r="V154" s="3" t="s">
        <v>72</v>
      </c>
      <c r="W154" s="4">
        <v>27.2</v>
      </c>
      <c r="X154" s="4">
        <f t="shared" si="2"/>
        <v>1.5428869044748548</v>
      </c>
      <c r="Y154" s="4">
        <v>0.69</v>
      </c>
      <c r="Z154" s="4"/>
      <c r="AA154" s="4">
        <v>5</v>
      </c>
      <c r="AB154" s="4">
        <v>27.07</v>
      </c>
      <c r="AC154" s="4">
        <f t="shared" si="7"/>
        <v>3.4882660448996723</v>
      </c>
      <c r="AD154" s="4">
        <v>1.56</v>
      </c>
      <c r="AE154" s="4">
        <v>5</v>
      </c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4" t="s">
        <v>123</v>
      </c>
      <c r="AS154" s="4"/>
      <c r="AT154" s="4"/>
      <c r="AU154" s="3" t="s">
        <v>74</v>
      </c>
      <c r="AV154" s="3" t="s">
        <v>74</v>
      </c>
      <c r="AW154" s="2" t="s">
        <v>127</v>
      </c>
      <c r="AX154" s="4">
        <v>3567.42</v>
      </c>
      <c r="AY154" s="3" t="s">
        <v>122</v>
      </c>
      <c r="AZ154" s="3" t="s">
        <v>76</v>
      </c>
      <c r="BA154" s="3" t="s">
        <v>77</v>
      </c>
      <c r="BB154" s="4">
        <v>31.03</v>
      </c>
      <c r="BC154" s="4">
        <v>121.46</v>
      </c>
      <c r="BD154" s="4">
        <v>13</v>
      </c>
      <c r="BE154" s="5"/>
    </row>
    <row r="155" spans="1:57" ht="12.75">
      <c r="A155" s="4" t="s">
        <v>107</v>
      </c>
      <c r="B155" s="4" t="s">
        <v>108</v>
      </c>
      <c r="C155" s="4" t="s">
        <v>109</v>
      </c>
      <c r="D155" s="6" t="s">
        <v>110</v>
      </c>
      <c r="E155" s="4" t="s">
        <v>111</v>
      </c>
      <c r="F155" s="4">
        <v>2009</v>
      </c>
      <c r="G155" s="2" t="s">
        <v>61</v>
      </c>
      <c r="H155" s="4" t="s">
        <v>112</v>
      </c>
      <c r="I155" s="3" t="s">
        <v>113</v>
      </c>
      <c r="J155" s="2" t="s">
        <v>96</v>
      </c>
      <c r="K155" s="2" t="s">
        <v>126</v>
      </c>
      <c r="L155" s="2">
        <v>2008</v>
      </c>
      <c r="M155" s="3" t="s">
        <v>168</v>
      </c>
      <c r="N155" s="3" t="s">
        <v>131</v>
      </c>
      <c r="O155" s="4"/>
      <c r="P155" s="3" t="s">
        <v>132</v>
      </c>
      <c r="Q155" s="3" t="s">
        <v>169</v>
      </c>
      <c r="R155" s="4"/>
      <c r="S155" s="3" t="s">
        <v>134</v>
      </c>
      <c r="T155" s="3" t="s">
        <v>135</v>
      </c>
      <c r="U155" s="3" t="s">
        <v>84</v>
      </c>
      <c r="V155" s="3" t="s">
        <v>72</v>
      </c>
      <c r="W155" s="4">
        <v>39.479999999999997</v>
      </c>
      <c r="X155" s="4">
        <f t="shared" si="2"/>
        <v>3.0634131291747124</v>
      </c>
      <c r="Y155" s="4">
        <v>1.37</v>
      </c>
      <c r="Z155" s="4"/>
      <c r="AA155" s="4">
        <v>5</v>
      </c>
      <c r="AB155" s="4">
        <v>36.04</v>
      </c>
      <c r="AC155" s="4">
        <f t="shared" si="7"/>
        <v>3.5329874044496679</v>
      </c>
      <c r="AD155" s="4">
        <v>1.58</v>
      </c>
      <c r="AE155" s="4">
        <v>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4" t="s">
        <v>124</v>
      </c>
      <c r="AS155" s="4"/>
      <c r="AT155" s="4"/>
      <c r="AU155" s="3" t="s">
        <v>74</v>
      </c>
      <c r="AV155" s="3" t="s">
        <v>74</v>
      </c>
      <c r="AW155" s="3" t="s">
        <v>121</v>
      </c>
      <c r="AX155" s="4">
        <v>2751.39</v>
      </c>
      <c r="AY155" s="3" t="s">
        <v>122</v>
      </c>
      <c r="AZ155" s="3" t="s">
        <v>76</v>
      </c>
      <c r="BA155" s="3" t="s">
        <v>77</v>
      </c>
      <c r="BB155" s="4">
        <v>31.23</v>
      </c>
      <c r="BC155" s="4">
        <v>121.5</v>
      </c>
      <c r="BD155" s="4">
        <v>13</v>
      </c>
      <c r="BE155" s="5"/>
    </row>
    <row r="156" spans="1:57" ht="12.75">
      <c r="A156" s="4" t="s">
        <v>107</v>
      </c>
      <c r="B156" s="4" t="s">
        <v>108</v>
      </c>
      <c r="C156" s="4" t="s">
        <v>109</v>
      </c>
      <c r="D156" s="6" t="s">
        <v>110</v>
      </c>
      <c r="E156" s="4" t="s">
        <v>111</v>
      </c>
      <c r="F156" s="4">
        <v>2009</v>
      </c>
      <c r="G156" s="2" t="s">
        <v>61</v>
      </c>
      <c r="H156" s="4" t="s">
        <v>112</v>
      </c>
      <c r="I156" s="3" t="s">
        <v>113</v>
      </c>
      <c r="J156" s="2" t="s">
        <v>64</v>
      </c>
      <c r="K156" s="2" t="s">
        <v>129</v>
      </c>
      <c r="L156" s="2">
        <v>2008</v>
      </c>
      <c r="M156" s="3" t="s">
        <v>168</v>
      </c>
      <c r="N156" s="3" t="s">
        <v>131</v>
      </c>
      <c r="O156" s="4"/>
      <c r="P156" s="3" t="s">
        <v>132</v>
      </c>
      <c r="Q156" s="3" t="s">
        <v>169</v>
      </c>
      <c r="R156" s="4"/>
      <c r="S156" s="3" t="s">
        <v>134</v>
      </c>
      <c r="T156" s="3" t="s">
        <v>135</v>
      </c>
      <c r="U156" s="3" t="s">
        <v>84</v>
      </c>
      <c r="V156" s="3" t="s">
        <v>72</v>
      </c>
      <c r="W156" s="4">
        <v>32.82</v>
      </c>
      <c r="X156" s="4">
        <f t="shared" si="2"/>
        <v>3.0186917696247164</v>
      </c>
      <c r="Y156" s="4">
        <v>1.35</v>
      </c>
      <c r="Z156" s="4"/>
      <c r="AA156" s="4">
        <v>5</v>
      </c>
      <c r="AB156" s="4">
        <v>29.35</v>
      </c>
      <c r="AC156" s="4">
        <f t="shared" si="7"/>
        <v>4.1367257583746113</v>
      </c>
      <c r="AD156" s="4">
        <v>1.85</v>
      </c>
      <c r="AE156" s="4">
        <v>5</v>
      </c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4" t="s">
        <v>124</v>
      </c>
      <c r="AS156" s="4"/>
      <c r="AT156" s="4"/>
      <c r="AU156" s="3" t="s">
        <v>74</v>
      </c>
      <c r="AV156" s="3" t="s">
        <v>74</v>
      </c>
      <c r="AW156" s="3" t="s">
        <v>121</v>
      </c>
      <c r="AX156" s="4">
        <v>2751.39</v>
      </c>
      <c r="AY156" s="3" t="s">
        <v>122</v>
      </c>
      <c r="AZ156" s="3" t="s">
        <v>76</v>
      </c>
      <c r="BA156" s="3" t="s">
        <v>77</v>
      </c>
      <c r="BB156" s="4">
        <v>31.23</v>
      </c>
      <c r="BC156" s="4">
        <v>121.5</v>
      </c>
      <c r="BD156" s="4">
        <v>13</v>
      </c>
      <c r="BE156" s="5"/>
    </row>
    <row r="157" spans="1:57" ht="12.75">
      <c r="A157" s="4" t="s">
        <v>107</v>
      </c>
      <c r="B157" s="4" t="s">
        <v>108</v>
      </c>
      <c r="C157" s="4" t="s">
        <v>109</v>
      </c>
      <c r="D157" s="6" t="s">
        <v>110</v>
      </c>
      <c r="E157" s="4" t="s">
        <v>111</v>
      </c>
      <c r="F157" s="4">
        <v>2009</v>
      </c>
      <c r="G157" s="2" t="s">
        <v>61</v>
      </c>
      <c r="H157" s="4" t="s">
        <v>112</v>
      </c>
      <c r="I157" s="3" t="s">
        <v>113</v>
      </c>
      <c r="J157" s="2" t="s">
        <v>96</v>
      </c>
      <c r="K157" s="2" t="s">
        <v>126</v>
      </c>
      <c r="L157" s="2">
        <v>2008</v>
      </c>
      <c r="M157" s="3" t="s">
        <v>168</v>
      </c>
      <c r="N157" s="3" t="s">
        <v>131</v>
      </c>
      <c r="O157" s="4"/>
      <c r="P157" s="3" t="s">
        <v>132</v>
      </c>
      <c r="Q157" s="3" t="s">
        <v>169</v>
      </c>
      <c r="R157" s="4"/>
      <c r="S157" s="3" t="s">
        <v>134</v>
      </c>
      <c r="T157" s="3" t="s">
        <v>135</v>
      </c>
      <c r="U157" s="3" t="s">
        <v>84</v>
      </c>
      <c r="V157" s="3" t="s">
        <v>72</v>
      </c>
      <c r="W157" s="4">
        <v>27.72</v>
      </c>
      <c r="X157" s="4">
        <f t="shared" si="2"/>
        <v>2.9068883707497268</v>
      </c>
      <c r="Y157" s="4">
        <v>1.3</v>
      </c>
      <c r="Z157" s="4"/>
      <c r="AA157" s="4">
        <v>5</v>
      </c>
      <c r="AB157" s="4">
        <v>30.68</v>
      </c>
      <c r="AC157" s="4">
        <f t="shared" si="7"/>
        <v>4.8522675111745439</v>
      </c>
      <c r="AD157" s="4">
        <v>2.17</v>
      </c>
      <c r="AE157" s="4">
        <v>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4" t="s">
        <v>123</v>
      </c>
      <c r="AS157" s="4"/>
      <c r="AT157" s="4"/>
      <c r="AU157" s="3" t="s">
        <v>74</v>
      </c>
      <c r="AV157" s="3" t="s">
        <v>74</v>
      </c>
      <c r="AW157" s="3" t="s">
        <v>121</v>
      </c>
      <c r="AX157" s="4">
        <v>2751.39</v>
      </c>
      <c r="AY157" s="3" t="s">
        <v>122</v>
      </c>
      <c r="AZ157" s="3" t="s">
        <v>76</v>
      </c>
      <c r="BA157" s="3" t="s">
        <v>77</v>
      </c>
      <c r="BB157" s="4">
        <v>31.23</v>
      </c>
      <c r="BC157" s="4">
        <v>121.5</v>
      </c>
      <c r="BD157" s="4">
        <v>13</v>
      </c>
      <c r="BE157" s="5"/>
    </row>
    <row r="158" spans="1:57" ht="12.75">
      <c r="A158" s="4" t="s">
        <v>107</v>
      </c>
      <c r="B158" s="4" t="s">
        <v>108</v>
      </c>
      <c r="C158" s="4" t="s">
        <v>109</v>
      </c>
      <c r="D158" s="6" t="s">
        <v>110</v>
      </c>
      <c r="E158" s="4" t="s">
        <v>111</v>
      </c>
      <c r="F158" s="4">
        <v>2009</v>
      </c>
      <c r="G158" s="2" t="s">
        <v>61</v>
      </c>
      <c r="H158" s="4" t="s">
        <v>112</v>
      </c>
      <c r="I158" s="3" t="s">
        <v>113</v>
      </c>
      <c r="J158" s="2" t="s">
        <v>96</v>
      </c>
      <c r="K158" s="2" t="s">
        <v>126</v>
      </c>
      <c r="L158" s="2">
        <v>2008</v>
      </c>
      <c r="M158" s="3" t="s">
        <v>168</v>
      </c>
      <c r="N158" s="3" t="s">
        <v>131</v>
      </c>
      <c r="O158" s="4"/>
      <c r="P158" s="3" t="s">
        <v>132</v>
      </c>
      <c r="Q158" s="3" t="s">
        <v>169</v>
      </c>
      <c r="R158" s="4"/>
      <c r="S158" s="3" t="s">
        <v>134</v>
      </c>
      <c r="T158" s="3" t="s">
        <v>135</v>
      </c>
      <c r="U158" s="3" t="s">
        <v>84</v>
      </c>
      <c r="V158" s="3" t="s">
        <v>72</v>
      </c>
      <c r="W158" s="4">
        <v>35.96</v>
      </c>
      <c r="X158" s="4">
        <f t="shared" si="2"/>
        <v>5.1876777077995122</v>
      </c>
      <c r="Y158" s="4">
        <v>2.3199999999999998</v>
      </c>
      <c r="Z158" s="4"/>
      <c r="AA158" s="4">
        <v>5</v>
      </c>
      <c r="AB158" s="4">
        <v>37.65</v>
      </c>
      <c r="AC158" s="4">
        <f t="shared" si="7"/>
        <v>5.3889238257744934</v>
      </c>
      <c r="AD158" s="4">
        <v>2.41</v>
      </c>
      <c r="AE158" s="4">
        <v>5</v>
      </c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4" t="s">
        <v>120</v>
      </c>
      <c r="AS158" s="4"/>
      <c r="AT158" s="4"/>
      <c r="AU158" s="3" t="s">
        <v>74</v>
      </c>
      <c r="AV158" s="3" t="s">
        <v>74</v>
      </c>
      <c r="AW158" s="3" t="s">
        <v>121</v>
      </c>
      <c r="AX158" s="4">
        <v>2751.39</v>
      </c>
      <c r="AY158" s="3" t="s">
        <v>122</v>
      </c>
      <c r="AZ158" s="3" t="s">
        <v>76</v>
      </c>
      <c r="BA158" s="3" t="s">
        <v>77</v>
      </c>
      <c r="BB158" s="4">
        <v>31.23</v>
      </c>
      <c r="BC158" s="4">
        <v>121.5</v>
      </c>
      <c r="BD158" s="4">
        <v>13</v>
      </c>
      <c r="BE158" s="5"/>
    </row>
    <row r="159" spans="1:57" ht="12.75">
      <c r="A159" s="4" t="s">
        <v>107</v>
      </c>
      <c r="B159" s="4" t="s">
        <v>108</v>
      </c>
      <c r="C159" s="4" t="s">
        <v>109</v>
      </c>
      <c r="D159" s="6" t="s">
        <v>110</v>
      </c>
      <c r="E159" s="4" t="s">
        <v>111</v>
      </c>
      <c r="F159" s="4">
        <v>2009</v>
      </c>
      <c r="G159" s="2" t="s">
        <v>61</v>
      </c>
      <c r="H159" s="4" t="s">
        <v>112</v>
      </c>
      <c r="I159" s="2" t="s">
        <v>113</v>
      </c>
      <c r="J159" s="2" t="s">
        <v>114</v>
      </c>
      <c r="K159" s="2" t="s">
        <v>115</v>
      </c>
      <c r="L159" s="2">
        <v>2007</v>
      </c>
      <c r="M159" s="3" t="s">
        <v>168</v>
      </c>
      <c r="N159" s="3" t="s">
        <v>131</v>
      </c>
      <c r="O159" s="4"/>
      <c r="P159" s="3" t="s">
        <v>132</v>
      </c>
      <c r="Q159" s="3" t="s">
        <v>169</v>
      </c>
      <c r="R159" s="4"/>
      <c r="S159" s="3" t="s">
        <v>134</v>
      </c>
      <c r="T159" s="3" t="s">
        <v>135</v>
      </c>
      <c r="U159" s="3" t="s">
        <v>84</v>
      </c>
      <c r="V159" s="3" t="s">
        <v>72</v>
      </c>
      <c r="W159" s="4">
        <v>33.21</v>
      </c>
      <c r="X159" s="4">
        <f t="shared" si="2"/>
        <v>4.2932505167995965</v>
      </c>
      <c r="Y159" s="4">
        <v>1.92</v>
      </c>
      <c r="Z159" s="4"/>
      <c r="AA159" s="4">
        <v>5</v>
      </c>
      <c r="AB159" s="4">
        <v>31.1</v>
      </c>
      <c r="AC159" s="4">
        <f t="shared" si="7"/>
        <v>6.3057116965494071</v>
      </c>
      <c r="AD159" s="4">
        <v>2.82</v>
      </c>
      <c r="AE159" s="4">
        <v>5</v>
      </c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4" t="s">
        <v>120</v>
      </c>
      <c r="AS159" s="4"/>
      <c r="AT159" s="4"/>
      <c r="AU159" s="3" t="s">
        <v>74</v>
      </c>
      <c r="AV159" s="3" t="s">
        <v>74</v>
      </c>
      <c r="AW159" s="3" t="s">
        <v>121</v>
      </c>
      <c r="AX159" s="4">
        <v>2751.39</v>
      </c>
      <c r="AY159" s="3" t="s">
        <v>122</v>
      </c>
      <c r="AZ159" s="3" t="s">
        <v>76</v>
      </c>
      <c r="BA159" s="3" t="s">
        <v>77</v>
      </c>
      <c r="BB159" s="4">
        <v>31.23</v>
      </c>
      <c r="BC159" s="4">
        <v>121.5</v>
      </c>
      <c r="BD159" s="4">
        <v>12</v>
      </c>
      <c r="BE159" s="5"/>
    </row>
    <row r="160" spans="1:57" ht="12.75">
      <c r="A160" s="3" t="s">
        <v>170</v>
      </c>
      <c r="B160" s="3" t="s">
        <v>107</v>
      </c>
      <c r="C160" s="3" t="s">
        <v>171</v>
      </c>
      <c r="D160" s="3" t="s">
        <v>172</v>
      </c>
      <c r="E160" s="3" t="s">
        <v>173</v>
      </c>
      <c r="F160" s="3">
        <v>2012</v>
      </c>
      <c r="G160" s="2" t="s">
        <v>61</v>
      </c>
      <c r="H160" s="3" t="s">
        <v>174</v>
      </c>
      <c r="I160" s="3" t="s">
        <v>175</v>
      </c>
      <c r="J160" s="4"/>
      <c r="K160" s="3" t="s">
        <v>79</v>
      </c>
      <c r="L160" s="3">
        <v>2009</v>
      </c>
      <c r="M160" s="3" t="s">
        <v>176</v>
      </c>
      <c r="N160" s="3" t="s">
        <v>159</v>
      </c>
      <c r="O160" s="3"/>
      <c r="P160" s="3" t="s">
        <v>118</v>
      </c>
      <c r="Q160" s="3" t="s">
        <v>142</v>
      </c>
      <c r="R160" s="3"/>
      <c r="S160" s="3" t="s">
        <v>69</v>
      </c>
      <c r="T160" s="3" t="s">
        <v>70</v>
      </c>
      <c r="U160" s="3" t="s">
        <v>71</v>
      </c>
      <c r="V160" s="3" t="s">
        <v>72</v>
      </c>
      <c r="W160" s="3">
        <v>4.4000000000000004</v>
      </c>
      <c r="X160" s="4">
        <f t="shared" si="2"/>
        <v>4.4944966347745767</v>
      </c>
      <c r="Y160" s="3">
        <v>2.0099999999999998</v>
      </c>
      <c r="Z160" s="4"/>
      <c r="AA160" s="3">
        <v>5</v>
      </c>
      <c r="AB160" s="3">
        <v>1.6</v>
      </c>
      <c r="AC160" s="4">
        <f t="shared" si="7"/>
        <v>1.8112150617748299</v>
      </c>
      <c r="AD160" s="3">
        <v>0.81</v>
      </c>
      <c r="AE160" s="3">
        <v>5</v>
      </c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3" t="s">
        <v>177</v>
      </c>
      <c r="AV160" s="3" t="s">
        <v>178</v>
      </c>
      <c r="AW160" s="3" t="s">
        <v>102</v>
      </c>
      <c r="AX160" s="3">
        <v>196</v>
      </c>
      <c r="AY160" s="3" t="s">
        <v>179</v>
      </c>
      <c r="AZ160" s="3" t="s">
        <v>76</v>
      </c>
      <c r="BA160" s="3" t="s">
        <v>180</v>
      </c>
      <c r="BB160" s="3">
        <v>-38.640124999999998</v>
      </c>
      <c r="BC160" s="3">
        <v>145.79733329999999</v>
      </c>
      <c r="BD160" s="3">
        <v>8</v>
      </c>
      <c r="BE160" s="4"/>
    </row>
    <row r="161" spans="1:57" ht="12.75">
      <c r="A161" s="3" t="s">
        <v>170</v>
      </c>
      <c r="B161" s="3" t="s">
        <v>107</v>
      </c>
      <c r="C161" s="3" t="s">
        <v>171</v>
      </c>
      <c r="D161" s="3" t="s">
        <v>172</v>
      </c>
      <c r="E161" s="3" t="s">
        <v>173</v>
      </c>
      <c r="F161" s="3">
        <v>2012</v>
      </c>
      <c r="G161" s="2" t="s">
        <v>61</v>
      </c>
      <c r="H161" s="3" t="s">
        <v>174</v>
      </c>
      <c r="I161" s="3" t="s">
        <v>175</v>
      </c>
      <c r="J161" s="4"/>
      <c r="K161" s="3" t="s">
        <v>79</v>
      </c>
      <c r="L161" s="3">
        <v>2009</v>
      </c>
      <c r="M161" s="3" t="s">
        <v>181</v>
      </c>
      <c r="N161" s="3" t="s">
        <v>182</v>
      </c>
      <c r="O161" s="3"/>
      <c r="P161" s="3" t="s">
        <v>118</v>
      </c>
      <c r="Q161" s="3" t="s">
        <v>142</v>
      </c>
      <c r="R161" s="4"/>
      <c r="S161" s="3" t="s">
        <v>69</v>
      </c>
      <c r="T161" s="3" t="s">
        <v>70</v>
      </c>
      <c r="U161" s="3" t="s">
        <v>71</v>
      </c>
      <c r="V161" s="3" t="s">
        <v>72</v>
      </c>
      <c r="W161" s="3">
        <v>4.7E-2</v>
      </c>
      <c r="X161" s="4">
        <f t="shared" si="2"/>
        <v>4.6957427527495592E-2</v>
      </c>
      <c r="Y161" s="3">
        <v>2.1000000000000001E-2</v>
      </c>
      <c r="Z161" s="4"/>
      <c r="AA161" s="3">
        <v>5</v>
      </c>
      <c r="AB161" s="3">
        <v>1.2999999999999999E-2</v>
      </c>
      <c r="AC161" s="4">
        <f t="shared" si="7"/>
        <v>1.7888543819998319E-2</v>
      </c>
      <c r="AD161" s="3">
        <v>8.0000000000000002E-3</v>
      </c>
      <c r="AE161" s="3">
        <v>5</v>
      </c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3" t="s">
        <v>177</v>
      </c>
      <c r="AV161" s="3" t="s">
        <v>178</v>
      </c>
      <c r="AW161" s="3" t="s">
        <v>102</v>
      </c>
      <c r="AX161" s="3">
        <v>196</v>
      </c>
      <c r="AY161" s="3" t="s">
        <v>179</v>
      </c>
      <c r="AZ161" s="3" t="s">
        <v>76</v>
      </c>
      <c r="BA161" s="3" t="s">
        <v>180</v>
      </c>
      <c r="BB161" s="3">
        <v>-38.640124999999998</v>
      </c>
      <c r="BC161" s="3">
        <v>145.79733329999999</v>
      </c>
      <c r="BD161" s="3">
        <v>8</v>
      </c>
      <c r="BE161" s="4"/>
    </row>
    <row r="162" spans="1:57" ht="12.75">
      <c r="A162" s="3" t="s">
        <v>170</v>
      </c>
      <c r="B162" s="3" t="s">
        <v>107</v>
      </c>
      <c r="C162" s="3" t="s">
        <v>171</v>
      </c>
      <c r="D162" s="3" t="s">
        <v>172</v>
      </c>
      <c r="E162" s="3" t="s">
        <v>173</v>
      </c>
      <c r="F162" s="3">
        <v>2012</v>
      </c>
      <c r="G162" s="2" t="s">
        <v>61</v>
      </c>
      <c r="H162" s="3" t="s">
        <v>174</v>
      </c>
      <c r="I162" s="3" t="s">
        <v>175</v>
      </c>
      <c r="J162" s="4"/>
      <c r="K162" s="3" t="s">
        <v>79</v>
      </c>
      <c r="L162" s="3">
        <v>2009</v>
      </c>
      <c r="M162" s="3" t="s">
        <v>183</v>
      </c>
      <c r="N162" s="3" t="s">
        <v>147</v>
      </c>
      <c r="O162" s="3"/>
      <c r="P162" s="3" t="s">
        <v>146</v>
      </c>
      <c r="Q162" s="3" t="s">
        <v>148</v>
      </c>
      <c r="R162" s="3" t="s">
        <v>148</v>
      </c>
      <c r="S162" s="3" t="s">
        <v>69</v>
      </c>
      <c r="T162" s="3" t="s">
        <v>70</v>
      </c>
      <c r="U162" s="3" t="s">
        <v>71</v>
      </c>
      <c r="V162" s="3" t="s">
        <v>72</v>
      </c>
      <c r="W162" s="3">
        <v>0</v>
      </c>
      <c r="X162" s="4">
        <f t="shared" si="2"/>
        <v>0</v>
      </c>
      <c r="Y162" s="3">
        <v>0</v>
      </c>
      <c r="Z162" s="4"/>
      <c r="AA162" s="3">
        <v>5</v>
      </c>
      <c r="AB162" s="3">
        <v>0.6</v>
      </c>
      <c r="AC162" s="4">
        <f t="shared" si="7"/>
        <v>0.29068883707497267</v>
      </c>
      <c r="AD162" s="3">
        <v>0.13</v>
      </c>
      <c r="AE162" s="3">
        <v>5</v>
      </c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3" t="s">
        <v>177</v>
      </c>
      <c r="AV162" s="3" t="s">
        <v>178</v>
      </c>
      <c r="AW162" s="3" t="s">
        <v>102</v>
      </c>
      <c r="AX162" s="3">
        <v>196</v>
      </c>
      <c r="AY162" s="3" t="s">
        <v>179</v>
      </c>
      <c r="AZ162" s="3" t="s">
        <v>76</v>
      </c>
      <c r="BA162" s="3" t="s">
        <v>180</v>
      </c>
      <c r="BB162" s="3">
        <v>-38.640124999999998</v>
      </c>
      <c r="BC162" s="3">
        <v>145.79733329999999</v>
      </c>
      <c r="BD162" s="3">
        <v>8</v>
      </c>
      <c r="BE162" s="4"/>
    </row>
    <row r="163" spans="1:57" ht="12.75">
      <c r="A163" s="3" t="s">
        <v>170</v>
      </c>
      <c r="B163" s="3" t="s">
        <v>107</v>
      </c>
      <c r="C163" s="3" t="s">
        <v>171</v>
      </c>
      <c r="D163" s="3" t="s">
        <v>172</v>
      </c>
      <c r="E163" s="3" t="s">
        <v>173</v>
      </c>
      <c r="F163" s="3">
        <v>2012</v>
      </c>
      <c r="G163" s="2" t="s">
        <v>61</v>
      </c>
      <c r="H163" s="3" t="s">
        <v>174</v>
      </c>
      <c r="I163" s="3" t="s">
        <v>175</v>
      </c>
      <c r="J163" s="4"/>
      <c r="K163" s="3" t="s">
        <v>79</v>
      </c>
      <c r="L163" s="3">
        <v>2009</v>
      </c>
      <c r="M163" s="3" t="s">
        <v>184</v>
      </c>
      <c r="N163" s="2" t="s">
        <v>185</v>
      </c>
      <c r="O163" s="3"/>
      <c r="P163" s="3" t="s">
        <v>146</v>
      </c>
      <c r="Q163" s="3" t="s">
        <v>186</v>
      </c>
      <c r="R163" s="4"/>
      <c r="S163" s="3" t="s">
        <v>69</v>
      </c>
      <c r="T163" s="3" t="s">
        <v>70</v>
      </c>
      <c r="U163" s="3" t="s">
        <v>71</v>
      </c>
      <c r="V163" s="3" t="s">
        <v>72</v>
      </c>
      <c r="W163" s="3">
        <v>0.6</v>
      </c>
      <c r="X163" s="4">
        <f t="shared" si="2"/>
        <v>1.2298373876248845</v>
      </c>
      <c r="Y163" s="3">
        <v>0.55000000000000004</v>
      </c>
      <c r="Z163" s="4"/>
      <c r="AA163" s="3">
        <v>5</v>
      </c>
      <c r="AB163" s="3">
        <v>0.8</v>
      </c>
      <c r="AC163" s="4">
        <f t="shared" si="7"/>
        <v>1.3192801067248758</v>
      </c>
      <c r="AD163" s="3">
        <v>0.59</v>
      </c>
      <c r="AE163" s="3">
        <v>5</v>
      </c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3" t="s">
        <v>177</v>
      </c>
      <c r="AV163" s="3" t="s">
        <v>178</v>
      </c>
      <c r="AW163" s="3" t="s">
        <v>102</v>
      </c>
      <c r="AX163" s="3">
        <v>196</v>
      </c>
      <c r="AY163" s="3" t="s">
        <v>179</v>
      </c>
      <c r="AZ163" s="3" t="s">
        <v>76</v>
      </c>
      <c r="BA163" s="3" t="s">
        <v>180</v>
      </c>
      <c r="BB163" s="3">
        <v>-38.640124999999998</v>
      </c>
      <c r="BC163" s="3">
        <v>145.79733329999999</v>
      </c>
      <c r="BD163" s="3">
        <v>8</v>
      </c>
      <c r="BE163" s="4"/>
    </row>
    <row r="164" spans="1:57" ht="12.75">
      <c r="A164" s="3" t="s">
        <v>170</v>
      </c>
      <c r="B164" s="3" t="s">
        <v>107</v>
      </c>
      <c r="C164" s="3" t="s">
        <v>171</v>
      </c>
      <c r="D164" s="3" t="s">
        <v>172</v>
      </c>
      <c r="E164" s="3" t="s">
        <v>173</v>
      </c>
      <c r="F164" s="3">
        <v>2012</v>
      </c>
      <c r="G164" s="2" t="s">
        <v>61</v>
      </c>
      <c r="H164" s="3" t="s">
        <v>174</v>
      </c>
      <c r="I164" s="3" t="s">
        <v>175</v>
      </c>
      <c r="J164" s="4"/>
      <c r="K164" s="3" t="s">
        <v>79</v>
      </c>
      <c r="L164" s="3">
        <v>2009</v>
      </c>
      <c r="M164" s="3" t="s">
        <v>187</v>
      </c>
      <c r="N164" s="2" t="s">
        <v>188</v>
      </c>
      <c r="O164" s="3"/>
      <c r="P164" s="3" t="s">
        <v>118</v>
      </c>
      <c r="Q164" s="3" t="s">
        <v>187</v>
      </c>
      <c r="R164" s="4"/>
      <c r="S164" s="3" t="s">
        <v>69</v>
      </c>
      <c r="T164" s="3" t="s">
        <v>101</v>
      </c>
      <c r="U164" s="3" t="s">
        <v>71</v>
      </c>
      <c r="V164" s="3" t="s">
        <v>72</v>
      </c>
      <c r="W164" s="3">
        <v>5.5</v>
      </c>
      <c r="X164" s="4">
        <f t="shared" si="2"/>
        <v>1.7888543819998319</v>
      </c>
      <c r="Y164" s="3">
        <v>0.8</v>
      </c>
      <c r="Z164" s="4"/>
      <c r="AA164" s="3">
        <v>5</v>
      </c>
      <c r="AB164" s="3">
        <v>3.2</v>
      </c>
      <c r="AC164" s="4">
        <f t="shared" si="7"/>
        <v>0.67082039324993692</v>
      </c>
      <c r="AD164" s="3">
        <v>0.3</v>
      </c>
      <c r="AE164" s="3">
        <v>5</v>
      </c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3" t="s">
        <v>177</v>
      </c>
      <c r="AV164" s="3" t="s">
        <v>178</v>
      </c>
      <c r="AW164" s="3" t="s">
        <v>102</v>
      </c>
      <c r="AX164" s="3">
        <v>196</v>
      </c>
      <c r="AY164" s="3" t="s">
        <v>179</v>
      </c>
      <c r="AZ164" s="3" t="s">
        <v>76</v>
      </c>
      <c r="BA164" s="3" t="s">
        <v>180</v>
      </c>
      <c r="BB164" s="3">
        <v>-38.640124999999998</v>
      </c>
      <c r="BC164" s="3">
        <v>145.79733329999999</v>
      </c>
      <c r="BD164" s="3">
        <v>8</v>
      </c>
      <c r="BE164" s="4"/>
    </row>
    <row r="165" spans="1:57" ht="12.75">
      <c r="A165" s="3" t="s">
        <v>170</v>
      </c>
      <c r="B165" s="3" t="s">
        <v>107</v>
      </c>
      <c r="C165" s="3" t="s">
        <v>171</v>
      </c>
      <c r="D165" s="3" t="s">
        <v>172</v>
      </c>
      <c r="E165" s="3" t="s">
        <v>173</v>
      </c>
      <c r="F165" s="3">
        <v>2012</v>
      </c>
      <c r="G165" s="2" t="s">
        <v>61</v>
      </c>
      <c r="H165" s="3" t="s">
        <v>174</v>
      </c>
      <c r="I165" s="3" t="s">
        <v>175</v>
      </c>
      <c r="J165" s="4"/>
      <c r="K165" s="3" t="s">
        <v>79</v>
      </c>
      <c r="L165" s="3">
        <v>2009</v>
      </c>
      <c r="M165" s="3" t="s">
        <v>189</v>
      </c>
      <c r="N165" s="3" t="s">
        <v>159</v>
      </c>
      <c r="O165" s="3"/>
      <c r="P165" s="3" t="s">
        <v>118</v>
      </c>
      <c r="Q165" s="3" t="s">
        <v>142</v>
      </c>
      <c r="R165" s="3"/>
      <c r="S165" s="3" t="s">
        <v>69</v>
      </c>
      <c r="T165" s="3" t="s">
        <v>70</v>
      </c>
      <c r="U165" s="3" t="s">
        <v>71</v>
      </c>
      <c r="V165" s="3" t="s">
        <v>72</v>
      </c>
      <c r="W165" s="3">
        <v>6.4</v>
      </c>
      <c r="X165" s="4">
        <f t="shared" si="2"/>
        <v>3.7789548819746446</v>
      </c>
      <c r="Y165" s="3">
        <v>1.69</v>
      </c>
      <c r="Z165" s="4"/>
      <c r="AA165" s="3">
        <v>5</v>
      </c>
      <c r="AB165" s="3">
        <v>11.2</v>
      </c>
      <c r="AC165" s="4">
        <f t="shared" si="7"/>
        <v>4.4274145954495836</v>
      </c>
      <c r="AD165" s="3">
        <v>1.98</v>
      </c>
      <c r="AE165" s="3">
        <v>5</v>
      </c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3" t="s">
        <v>177</v>
      </c>
      <c r="AV165" s="3" t="s">
        <v>178</v>
      </c>
      <c r="AW165" s="3" t="s">
        <v>102</v>
      </c>
      <c r="AX165" s="3">
        <v>196</v>
      </c>
      <c r="AY165" s="3" t="s">
        <v>179</v>
      </c>
      <c r="AZ165" s="3" t="s">
        <v>76</v>
      </c>
      <c r="BA165" s="3" t="s">
        <v>180</v>
      </c>
      <c r="BB165" s="3">
        <v>-38.640124999999998</v>
      </c>
      <c r="BC165" s="3">
        <v>145.79733329999999</v>
      </c>
      <c r="BD165" s="3">
        <v>8</v>
      </c>
      <c r="BE165" s="4"/>
    </row>
    <row r="166" spans="1:57" ht="12.75">
      <c r="A166" s="3" t="s">
        <v>170</v>
      </c>
      <c r="B166" s="3" t="s">
        <v>107</v>
      </c>
      <c r="C166" s="3" t="s">
        <v>171</v>
      </c>
      <c r="D166" s="3" t="s">
        <v>172</v>
      </c>
      <c r="E166" s="3" t="s">
        <v>173</v>
      </c>
      <c r="F166" s="3">
        <v>2012</v>
      </c>
      <c r="G166" s="2" t="s">
        <v>61</v>
      </c>
      <c r="H166" s="3" t="s">
        <v>174</v>
      </c>
      <c r="I166" s="3" t="s">
        <v>175</v>
      </c>
      <c r="J166" s="4"/>
      <c r="K166" s="3" t="s">
        <v>79</v>
      </c>
      <c r="L166" s="3">
        <v>2009</v>
      </c>
      <c r="M166" s="3" t="s">
        <v>190</v>
      </c>
      <c r="N166" s="3" t="s">
        <v>182</v>
      </c>
      <c r="O166" s="3"/>
      <c r="P166" s="3" t="s">
        <v>118</v>
      </c>
      <c r="Q166" s="3" t="s">
        <v>142</v>
      </c>
      <c r="R166" s="4"/>
      <c r="S166" s="3" t="s">
        <v>69</v>
      </c>
      <c r="T166" s="3" t="s">
        <v>70</v>
      </c>
      <c r="U166" s="3" t="s">
        <v>71</v>
      </c>
      <c r="V166" s="3" t="s">
        <v>72</v>
      </c>
      <c r="W166" s="3">
        <v>0.6</v>
      </c>
      <c r="X166" s="4">
        <f t="shared" si="2"/>
        <v>0.33541019662496846</v>
      </c>
      <c r="Y166" s="3">
        <v>0.15</v>
      </c>
      <c r="Z166" s="4"/>
      <c r="AA166" s="3">
        <v>5</v>
      </c>
      <c r="AB166" s="3">
        <v>0.7</v>
      </c>
      <c r="AC166" s="4">
        <f t="shared" si="7"/>
        <v>0.22360679774997899</v>
      </c>
      <c r="AD166" s="3">
        <v>0.1</v>
      </c>
      <c r="AE166" s="3">
        <v>5</v>
      </c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3" t="s">
        <v>177</v>
      </c>
      <c r="AV166" s="3" t="s">
        <v>178</v>
      </c>
      <c r="AW166" s="3" t="s">
        <v>102</v>
      </c>
      <c r="AX166" s="3">
        <v>196</v>
      </c>
      <c r="AY166" s="3" t="s">
        <v>179</v>
      </c>
      <c r="AZ166" s="3" t="s">
        <v>76</v>
      </c>
      <c r="BA166" s="3" t="s">
        <v>180</v>
      </c>
      <c r="BB166" s="3">
        <v>-38.640124999999998</v>
      </c>
      <c r="BC166" s="3">
        <v>145.79733329999999</v>
      </c>
      <c r="BD166" s="3">
        <v>8</v>
      </c>
      <c r="BE166" s="4"/>
    </row>
    <row r="167" spans="1:57" ht="12.75">
      <c r="A167" s="3" t="s">
        <v>170</v>
      </c>
      <c r="B167" s="3" t="s">
        <v>107</v>
      </c>
      <c r="C167" s="3" t="s">
        <v>171</v>
      </c>
      <c r="D167" s="3" t="s">
        <v>172</v>
      </c>
      <c r="E167" s="3" t="s">
        <v>173</v>
      </c>
      <c r="F167" s="3">
        <v>2012</v>
      </c>
      <c r="G167" s="2" t="s">
        <v>61</v>
      </c>
      <c r="H167" s="3" t="s">
        <v>174</v>
      </c>
      <c r="I167" s="3" t="s">
        <v>175</v>
      </c>
      <c r="J167" s="4"/>
      <c r="K167" s="3" t="s">
        <v>79</v>
      </c>
      <c r="L167" s="3">
        <v>2009</v>
      </c>
      <c r="M167" s="3" t="s">
        <v>191</v>
      </c>
      <c r="N167" s="3" t="s">
        <v>147</v>
      </c>
      <c r="O167" s="3"/>
      <c r="P167" s="3" t="s">
        <v>146</v>
      </c>
      <c r="Q167" s="3" t="s">
        <v>148</v>
      </c>
      <c r="R167" s="3" t="s">
        <v>148</v>
      </c>
      <c r="S167" s="3" t="s">
        <v>69</v>
      </c>
      <c r="T167" s="3" t="s">
        <v>70</v>
      </c>
      <c r="U167" s="3" t="s">
        <v>71</v>
      </c>
      <c r="V167" s="3" t="s">
        <v>72</v>
      </c>
      <c r="W167" s="3">
        <v>0.5</v>
      </c>
      <c r="X167" s="4">
        <f t="shared" si="2"/>
        <v>0.55901699437494745</v>
      </c>
      <c r="Y167" s="3">
        <v>0.25</v>
      </c>
      <c r="Z167" s="4"/>
      <c r="AA167" s="3">
        <v>5</v>
      </c>
      <c r="AB167" s="3">
        <v>1.3</v>
      </c>
      <c r="AC167" s="4">
        <f t="shared" si="7"/>
        <v>0.20124611797498107</v>
      </c>
      <c r="AD167" s="3">
        <v>0.09</v>
      </c>
      <c r="AE167" s="3">
        <v>5</v>
      </c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3" t="s">
        <v>177</v>
      </c>
      <c r="AV167" s="3" t="s">
        <v>178</v>
      </c>
      <c r="AW167" s="3" t="s">
        <v>102</v>
      </c>
      <c r="AX167" s="3">
        <v>196</v>
      </c>
      <c r="AY167" s="3" t="s">
        <v>179</v>
      </c>
      <c r="AZ167" s="3" t="s">
        <v>76</v>
      </c>
      <c r="BA167" s="3" t="s">
        <v>180</v>
      </c>
      <c r="BB167" s="3">
        <v>-38.640124999999998</v>
      </c>
      <c r="BC167" s="3">
        <v>145.79733329999999</v>
      </c>
      <c r="BD167" s="3">
        <v>8</v>
      </c>
      <c r="BE167" s="4"/>
    </row>
    <row r="168" spans="1:57" ht="12.75">
      <c r="A168" s="3" t="s">
        <v>170</v>
      </c>
      <c r="B168" s="3" t="s">
        <v>107</v>
      </c>
      <c r="C168" s="3" t="s">
        <v>171</v>
      </c>
      <c r="D168" s="3" t="s">
        <v>172</v>
      </c>
      <c r="E168" s="3" t="s">
        <v>173</v>
      </c>
      <c r="F168" s="3">
        <v>2012</v>
      </c>
      <c r="G168" s="2" t="s">
        <v>61</v>
      </c>
      <c r="H168" s="3" t="s">
        <v>174</v>
      </c>
      <c r="I168" s="3" t="s">
        <v>175</v>
      </c>
      <c r="J168" s="4"/>
      <c r="K168" s="3" t="s">
        <v>79</v>
      </c>
      <c r="L168" s="3">
        <v>2009</v>
      </c>
      <c r="M168" s="3" t="s">
        <v>192</v>
      </c>
      <c r="N168" s="2" t="s">
        <v>185</v>
      </c>
      <c r="O168" s="3"/>
      <c r="P168" s="3" t="s">
        <v>146</v>
      </c>
      <c r="Q168" s="3" t="s">
        <v>186</v>
      </c>
      <c r="R168" s="4"/>
      <c r="S168" s="3" t="s">
        <v>69</v>
      </c>
      <c r="T168" s="3" t="s">
        <v>70</v>
      </c>
      <c r="U168" s="3" t="s">
        <v>71</v>
      </c>
      <c r="V168" s="3" t="s">
        <v>72</v>
      </c>
      <c r="W168" s="3">
        <v>1.6</v>
      </c>
      <c r="X168" s="4">
        <f t="shared" si="2"/>
        <v>1.27455874717488</v>
      </c>
      <c r="Y168" s="3">
        <v>0.56999999999999995</v>
      </c>
      <c r="Z168" s="4"/>
      <c r="AA168" s="3">
        <v>5</v>
      </c>
      <c r="AB168" s="3">
        <v>3.8</v>
      </c>
      <c r="AC168" s="4">
        <f t="shared" si="7"/>
        <v>0.7602631123499286</v>
      </c>
      <c r="AD168" s="3">
        <v>0.34</v>
      </c>
      <c r="AE168" s="3">
        <v>5</v>
      </c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3" t="s">
        <v>177</v>
      </c>
      <c r="AV168" s="3" t="s">
        <v>178</v>
      </c>
      <c r="AW168" s="3" t="s">
        <v>102</v>
      </c>
      <c r="AX168" s="3">
        <v>196</v>
      </c>
      <c r="AY168" s="3" t="s">
        <v>179</v>
      </c>
      <c r="AZ168" s="3" t="s">
        <v>76</v>
      </c>
      <c r="BA168" s="3" t="s">
        <v>180</v>
      </c>
      <c r="BB168" s="3">
        <v>-38.640124999999998</v>
      </c>
      <c r="BC168" s="3">
        <v>145.79733329999999</v>
      </c>
      <c r="BD168" s="3">
        <v>8</v>
      </c>
      <c r="BE168" s="4"/>
    </row>
    <row r="169" spans="1:57" ht="12.75">
      <c r="A169" s="3" t="s">
        <v>170</v>
      </c>
      <c r="B169" s="3" t="s">
        <v>107</v>
      </c>
      <c r="C169" s="3" t="s">
        <v>171</v>
      </c>
      <c r="D169" s="3" t="s">
        <v>172</v>
      </c>
      <c r="E169" s="3" t="s">
        <v>173</v>
      </c>
      <c r="F169" s="3">
        <v>2012</v>
      </c>
      <c r="G169" s="2" t="s">
        <v>61</v>
      </c>
      <c r="H169" s="3" t="s">
        <v>174</v>
      </c>
      <c r="I169" s="3" t="s">
        <v>175</v>
      </c>
      <c r="J169" s="4"/>
      <c r="K169" s="3" t="s">
        <v>79</v>
      </c>
      <c r="L169" s="3">
        <v>2009</v>
      </c>
      <c r="M169" s="3" t="s">
        <v>193</v>
      </c>
      <c r="N169" s="3" t="s">
        <v>159</v>
      </c>
      <c r="O169" s="3"/>
      <c r="P169" s="3" t="s">
        <v>118</v>
      </c>
      <c r="Q169" s="3" t="s">
        <v>142</v>
      </c>
      <c r="R169" s="3"/>
      <c r="S169" s="3" t="s">
        <v>69</v>
      </c>
      <c r="T169" s="3" t="s">
        <v>70</v>
      </c>
      <c r="U169" s="3" t="s">
        <v>71</v>
      </c>
      <c r="V169" s="3" t="s">
        <v>72</v>
      </c>
      <c r="W169" s="3">
        <v>22.8</v>
      </c>
      <c r="X169" s="4">
        <f t="shared" si="2"/>
        <v>16.569263713273443</v>
      </c>
      <c r="Y169" s="3">
        <v>7.41</v>
      </c>
      <c r="Z169" s="4"/>
      <c r="AA169" s="3">
        <v>5</v>
      </c>
      <c r="AB169" s="3">
        <v>70</v>
      </c>
      <c r="AC169" s="4">
        <f t="shared" si="7"/>
        <v>43.849293038770874</v>
      </c>
      <c r="AD169" s="3">
        <v>19.61</v>
      </c>
      <c r="AE169" s="3">
        <v>5</v>
      </c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3" t="s">
        <v>177</v>
      </c>
      <c r="AV169" s="3" t="s">
        <v>178</v>
      </c>
      <c r="AW169" s="3" t="s">
        <v>102</v>
      </c>
      <c r="AX169" s="3">
        <v>196</v>
      </c>
      <c r="AY169" s="3" t="s">
        <v>179</v>
      </c>
      <c r="AZ169" s="3" t="s">
        <v>76</v>
      </c>
      <c r="BA169" s="3" t="s">
        <v>180</v>
      </c>
      <c r="BB169" s="3">
        <v>-38.640124999999998</v>
      </c>
      <c r="BC169" s="3">
        <v>145.79733329999999</v>
      </c>
      <c r="BD169" s="3">
        <v>8</v>
      </c>
      <c r="BE169" s="4"/>
    </row>
    <row r="170" spans="1:57" ht="12.75">
      <c r="A170" s="3" t="s">
        <v>170</v>
      </c>
      <c r="B170" s="3" t="s">
        <v>107</v>
      </c>
      <c r="C170" s="3" t="s">
        <v>171</v>
      </c>
      <c r="D170" s="3" t="s">
        <v>172</v>
      </c>
      <c r="E170" s="3" t="s">
        <v>173</v>
      </c>
      <c r="F170" s="3">
        <v>2012</v>
      </c>
      <c r="G170" s="2" t="s">
        <v>61</v>
      </c>
      <c r="H170" s="3" t="s">
        <v>174</v>
      </c>
      <c r="I170" s="3" t="s">
        <v>175</v>
      </c>
      <c r="J170" s="4"/>
      <c r="K170" s="3" t="s">
        <v>79</v>
      </c>
      <c r="L170" s="3">
        <v>2009</v>
      </c>
      <c r="M170" s="3" t="s">
        <v>194</v>
      </c>
      <c r="N170" s="3" t="s">
        <v>182</v>
      </c>
      <c r="O170" s="3"/>
      <c r="P170" s="3" t="s">
        <v>118</v>
      </c>
      <c r="Q170" s="3" t="s">
        <v>142</v>
      </c>
      <c r="R170" s="4"/>
      <c r="S170" s="3" t="s">
        <v>69</v>
      </c>
      <c r="T170" s="3" t="s">
        <v>70</v>
      </c>
      <c r="U170" s="3" t="s">
        <v>71</v>
      </c>
      <c r="V170" s="3" t="s">
        <v>72</v>
      </c>
      <c r="W170" s="3">
        <v>0.4</v>
      </c>
      <c r="X170" s="4">
        <f t="shared" si="2"/>
        <v>0.15652475842498531</v>
      </c>
      <c r="Y170" s="3">
        <v>7.0000000000000007E-2</v>
      </c>
      <c r="Z170" s="4"/>
      <c r="AA170" s="3">
        <v>5</v>
      </c>
      <c r="AB170" s="3">
        <v>0.7</v>
      </c>
      <c r="AC170" s="4">
        <f t="shared" si="7"/>
        <v>0.22360679774997899</v>
      </c>
      <c r="AD170" s="3">
        <v>0.1</v>
      </c>
      <c r="AE170" s="3">
        <v>5</v>
      </c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3" t="s">
        <v>177</v>
      </c>
      <c r="AV170" s="3" t="s">
        <v>178</v>
      </c>
      <c r="AW170" s="3" t="s">
        <v>102</v>
      </c>
      <c r="AX170" s="3">
        <v>196</v>
      </c>
      <c r="AY170" s="3" t="s">
        <v>179</v>
      </c>
      <c r="AZ170" s="3" t="s">
        <v>76</v>
      </c>
      <c r="BA170" s="3" t="s">
        <v>180</v>
      </c>
      <c r="BB170" s="3">
        <v>-38.640124999999998</v>
      </c>
      <c r="BC170" s="3">
        <v>145.79733329999999</v>
      </c>
      <c r="BD170" s="3">
        <v>8</v>
      </c>
      <c r="BE170" s="4"/>
    </row>
    <row r="171" spans="1:57" ht="12.75">
      <c r="A171" s="3" t="s">
        <v>170</v>
      </c>
      <c r="B171" s="3" t="s">
        <v>107</v>
      </c>
      <c r="C171" s="3" t="s">
        <v>171</v>
      </c>
      <c r="D171" s="3" t="s">
        <v>172</v>
      </c>
      <c r="E171" s="3" t="s">
        <v>173</v>
      </c>
      <c r="F171" s="3">
        <v>2012</v>
      </c>
      <c r="G171" s="2" t="s">
        <v>61</v>
      </c>
      <c r="H171" s="3" t="s">
        <v>174</v>
      </c>
      <c r="I171" s="3" t="s">
        <v>175</v>
      </c>
      <c r="J171" s="4"/>
      <c r="K171" s="3" t="s">
        <v>79</v>
      </c>
      <c r="L171" s="3">
        <v>2009</v>
      </c>
      <c r="M171" s="3" t="s">
        <v>195</v>
      </c>
      <c r="N171" s="3" t="s">
        <v>147</v>
      </c>
      <c r="O171" s="3"/>
      <c r="P171" s="3" t="s">
        <v>146</v>
      </c>
      <c r="Q171" s="3" t="s">
        <v>148</v>
      </c>
      <c r="R171" s="3" t="s">
        <v>148</v>
      </c>
      <c r="S171" s="3" t="s">
        <v>69</v>
      </c>
      <c r="T171" s="3" t="s">
        <v>70</v>
      </c>
      <c r="U171" s="3" t="s">
        <v>71</v>
      </c>
      <c r="V171" s="3" t="s">
        <v>72</v>
      </c>
      <c r="W171" s="3">
        <v>0.7</v>
      </c>
      <c r="X171" s="4">
        <f t="shared" si="2"/>
        <v>0.44721359549995798</v>
      </c>
      <c r="Y171" s="3">
        <v>0.2</v>
      </c>
      <c r="Z171" s="4"/>
      <c r="AA171" s="3">
        <v>5</v>
      </c>
      <c r="AB171" s="3">
        <v>1.4</v>
      </c>
      <c r="AC171" s="4">
        <f t="shared" si="7"/>
        <v>0.29068883707497267</v>
      </c>
      <c r="AD171" s="3">
        <v>0.13</v>
      </c>
      <c r="AE171" s="3">
        <v>5</v>
      </c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3" t="s">
        <v>177</v>
      </c>
      <c r="AV171" s="3" t="s">
        <v>178</v>
      </c>
      <c r="AW171" s="3" t="s">
        <v>102</v>
      </c>
      <c r="AX171" s="3">
        <v>196</v>
      </c>
      <c r="AY171" s="3" t="s">
        <v>179</v>
      </c>
      <c r="AZ171" s="3" t="s">
        <v>76</v>
      </c>
      <c r="BA171" s="3" t="s">
        <v>180</v>
      </c>
      <c r="BB171" s="3">
        <v>-38.640124999999998</v>
      </c>
      <c r="BC171" s="3">
        <v>145.79733329999999</v>
      </c>
      <c r="BD171" s="3">
        <v>8</v>
      </c>
      <c r="BE171" s="4"/>
    </row>
    <row r="172" spans="1:57" ht="12.75">
      <c r="A172" s="3" t="s">
        <v>170</v>
      </c>
      <c r="B172" s="3" t="s">
        <v>107</v>
      </c>
      <c r="C172" s="3" t="s">
        <v>171</v>
      </c>
      <c r="D172" s="3" t="s">
        <v>172</v>
      </c>
      <c r="E172" s="3" t="s">
        <v>173</v>
      </c>
      <c r="F172" s="3">
        <v>2012</v>
      </c>
      <c r="G172" s="2" t="s">
        <v>61</v>
      </c>
      <c r="H172" s="3" t="s">
        <v>174</v>
      </c>
      <c r="I172" s="3" t="s">
        <v>175</v>
      </c>
      <c r="J172" s="4"/>
      <c r="K172" s="3" t="s">
        <v>79</v>
      </c>
      <c r="L172" s="3">
        <v>2009</v>
      </c>
      <c r="M172" s="3" t="s">
        <v>196</v>
      </c>
      <c r="N172" s="2" t="s">
        <v>185</v>
      </c>
      <c r="O172" s="3"/>
      <c r="P172" s="3" t="s">
        <v>146</v>
      </c>
      <c r="Q172" s="3" t="s">
        <v>186</v>
      </c>
      <c r="R172" s="4"/>
      <c r="S172" s="3" t="s">
        <v>69</v>
      </c>
      <c r="T172" s="3" t="s">
        <v>70</v>
      </c>
      <c r="U172" s="3" t="s">
        <v>71</v>
      </c>
      <c r="V172" s="3" t="s">
        <v>72</v>
      </c>
      <c r="W172" s="3">
        <v>3</v>
      </c>
      <c r="X172" s="4">
        <f t="shared" si="2"/>
        <v>1.2298373876248845</v>
      </c>
      <c r="Y172" s="3">
        <v>0.55000000000000004</v>
      </c>
      <c r="Z172" s="4"/>
      <c r="AA172" s="3">
        <v>5</v>
      </c>
      <c r="AB172" s="3">
        <v>5.8</v>
      </c>
      <c r="AC172" s="4">
        <f t="shared" si="7"/>
        <v>1.2298373876248845</v>
      </c>
      <c r="AD172" s="3">
        <v>0.55000000000000004</v>
      </c>
      <c r="AE172" s="3">
        <v>5</v>
      </c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3" t="s">
        <v>177</v>
      </c>
      <c r="AV172" s="3" t="s">
        <v>178</v>
      </c>
      <c r="AW172" s="3" t="s">
        <v>102</v>
      </c>
      <c r="AX172" s="3">
        <v>196</v>
      </c>
      <c r="AY172" s="3" t="s">
        <v>179</v>
      </c>
      <c r="AZ172" s="3" t="s">
        <v>76</v>
      </c>
      <c r="BA172" s="3" t="s">
        <v>180</v>
      </c>
      <c r="BB172" s="3">
        <v>-38.640124999999998</v>
      </c>
      <c r="BC172" s="3">
        <v>145.79733329999999</v>
      </c>
      <c r="BD172" s="3">
        <v>8</v>
      </c>
      <c r="BE172" s="3" t="s">
        <v>197</v>
      </c>
    </row>
    <row r="173" spans="1:57" ht="12.75">
      <c r="A173" s="3" t="s">
        <v>170</v>
      </c>
      <c r="B173" s="3" t="s">
        <v>107</v>
      </c>
      <c r="C173" s="3" t="s">
        <v>171</v>
      </c>
      <c r="D173" s="3" t="s">
        <v>172</v>
      </c>
      <c r="E173" s="3" t="s">
        <v>173</v>
      </c>
      <c r="F173" s="3">
        <v>2012</v>
      </c>
      <c r="G173" s="2" t="s">
        <v>61</v>
      </c>
      <c r="H173" s="3" t="s">
        <v>174</v>
      </c>
      <c r="I173" s="3" t="s">
        <v>175</v>
      </c>
      <c r="J173" s="4"/>
      <c r="K173" s="3" t="s">
        <v>79</v>
      </c>
      <c r="L173" s="3">
        <v>2009</v>
      </c>
      <c r="M173" s="3" t="s">
        <v>198</v>
      </c>
      <c r="N173" s="2" t="s">
        <v>199</v>
      </c>
      <c r="O173" s="3"/>
      <c r="P173" s="3" t="s">
        <v>132</v>
      </c>
      <c r="Q173" s="3" t="s">
        <v>133</v>
      </c>
      <c r="R173" s="4"/>
      <c r="S173" s="3" t="s">
        <v>134</v>
      </c>
      <c r="T173" s="3" t="s">
        <v>135</v>
      </c>
      <c r="U173" s="3" t="s">
        <v>84</v>
      </c>
      <c r="V173" s="3" t="s">
        <v>72</v>
      </c>
      <c r="W173" s="3">
        <v>228.5</v>
      </c>
      <c r="X173" s="4">
        <f t="shared" si="2"/>
        <v>26.161995336747538</v>
      </c>
      <c r="Y173" s="3">
        <v>11.7</v>
      </c>
      <c r="Z173" s="4"/>
      <c r="AA173" s="3">
        <v>5</v>
      </c>
      <c r="AB173" s="3">
        <v>193</v>
      </c>
      <c r="AC173" s="4">
        <f t="shared" si="7"/>
        <v>60.373835392494328</v>
      </c>
      <c r="AD173" s="3">
        <v>27</v>
      </c>
      <c r="AE173" s="3">
        <v>5</v>
      </c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3" t="s">
        <v>177</v>
      </c>
      <c r="AV173" s="3" t="s">
        <v>178</v>
      </c>
      <c r="AW173" s="3" t="s">
        <v>102</v>
      </c>
      <c r="AX173" s="3">
        <v>196</v>
      </c>
      <c r="AY173" s="3" t="s">
        <v>179</v>
      </c>
      <c r="AZ173" s="3" t="s">
        <v>76</v>
      </c>
      <c r="BA173" s="3" t="s">
        <v>180</v>
      </c>
      <c r="BB173" s="3">
        <v>-38.640124999999998</v>
      </c>
      <c r="BC173" s="3">
        <v>145.79733329999999</v>
      </c>
      <c r="BD173" s="3">
        <v>8</v>
      </c>
      <c r="BE173" s="4"/>
    </row>
    <row r="174" spans="1:57" ht="12.75">
      <c r="A174" s="3" t="s">
        <v>170</v>
      </c>
      <c r="B174" s="3" t="s">
        <v>107</v>
      </c>
      <c r="C174" s="3" t="s">
        <v>171</v>
      </c>
      <c r="D174" s="3" t="s">
        <v>172</v>
      </c>
      <c r="E174" s="3" t="s">
        <v>173</v>
      </c>
      <c r="F174" s="3">
        <v>2012</v>
      </c>
      <c r="G174" s="2" t="s">
        <v>61</v>
      </c>
      <c r="H174" s="3" t="s">
        <v>174</v>
      </c>
      <c r="I174" s="3" t="s">
        <v>175</v>
      </c>
      <c r="J174" s="4"/>
      <c r="K174" s="3" t="s">
        <v>79</v>
      </c>
      <c r="L174" s="3">
        <v>2009</v>
      </c>
      <c r="M174" s="3" t="s">
        <v>200</v>
      </c>
      <c r="N174" s="3" t="s">
        <v>131</v>
      </c>
      <c r="O174" s="3"/>
      <c r="P174" s="3" t="s">
        <v>132</v>
      </c>
      <c r="Q174" s="3" t="s">
        <v>169</v>
      </c>
      <c r="R174" s="4"/>
      <c r="S174" s="3" t="s">
        <v>134</v>
      </c>
      <c r="T174" s="3" t="s">
        <v>135</v>
      </c>
      <c r="U174" s="3" t="s">
        <v>84</v>
      </c>
      <c r="V174" s="3" t="s">
        <v>72</v>
      </c>
      <c r="W174" s="3">
        <v>48.1</v>
      </c>
      <c r="X174" s="4">
        <f t="shared" si="2"/>
        <v>5.3665631459994954</v>
      </c>
      <c r="Y174" s="3">
        <v>2.4</v>
      </c>
      <c r="Z174" s="4"/>
      <c r="AA174" s="3">
        <v>5</v>
      </c>
      <c r="AB174" s="3">
        <v>54.9</v>
      </c>
      <c r="AC174" s="4">
        <f t="shared" si="7"/>
        <v>5.8137767414994537</v>
      </c>
      <c r="AD174" s="3">
        <v>2.6</v>
      </c>
      <c r="AE174" s="3">
        <v>5</v>
      </c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3" t="s">
        <v>177</v>
      </c>
      <c r="AV174" s="3" t="s">
        <v>178</v>
      </c>
      <c r="AW174" s="3" t="s">
        <v>102</v>
      </c>
      <c r="AX174" s="3">
        <v>196</v>
      </c>
      <c r="AY174" s="3" t="s">
        <v>179</v>
      </c>
      <c r="AZ174" s="3" t="s">
        <v>76</v>
      </c>
      <c r="BA174" s="3" t="s">
        <v>180</v>
      </c>
      <c r="BB174" s="3">
        <v>-38.640124999999998</v>
      </c>
      <c r="BC174" s="3">
        <v>145.79733329999999</v>
      </c>
      <c r="BD174" s="3">
        <v>8</v>
      </c>
      <c r="BE174" s="4"/>
    </row>
    <row r="175" spans="1:57" ht="12.75">
      <c r="A175" s="3" t="s">
        <v>170</v>
      </c>
      <c r="B175" s="3" t="s">
        <v>107</v>
      </c>
      <c r="C175" s="3" t="s">
        <v>171</v>
      </c>
      <c r="D175" s="3" t="s">
        <v>172</v>
      </c>
      <c r="E175" s="3" t="s">
        <v>173</v>
      </c>
      <c r="F175" s="3">
        <v>2012</v>
      </c>
      <c r="G175" s="2" t="s">
        <v>61</v>
      </c>
      <c r="H175" s="3" t="s">
        <v>174</v>
      </c>
      <c r="I175" s="3" t="s">
        <v>175</v>
      </c>
      <c r="J175" s="4"/>
      <c r="K175" s="3" t="s">
        <v>79</v>
      </c>
      <c r="L175" s="3">
        <v>2009</v>
      </c>
      <c r="M175" s="3" t="s">
        <v>201</v>
      </c>
      <c r="N175" s="3" t="s">
        <v>131</v>
      </c>
      <c r="O175" s="3"/>
      <c r="P175" s="3" t="s">
        <v>132</v>
      </c>
      <c r="Q175" s="3" t="s">
        <v>133</v>
      </c>
      <c r="R175" s="4"/>
      <c r="S175" s="3" t="s">
        <v>134</v>
      </c>
      <c r="T175" s="3" t="s">
        <v>135</v>
      </c>
      <c r="U175" s="3" t="s">
        <v>84</v>
      </c>
      <c r="V175" s="3" t="s">
        <v>72</v>
      </c>
      <c r="W175" s="3">
        <v>7.6</v>
      </c>
      <c r="X175" s="4">
        <f t="shared" si="2"/>
        <v>1.3416407864998738</v>
      </c>
      <c r="Y175" s="3">
        <v>0.6</v>
      </c>
      <c r="Z175" s="4"/>
      <c r="AA175" s="3">
        <v>5</v>
      </c>
      <c r="AB175" s="3">
        <v>4.5999999999999996</v>
      </c>
      <c r="AC175" s="4">
        <f t="shared" si="7"/>
        <v>0.89442719099991597</v>
      </c>
      <c r="AD175" s="3">
        <v>0.4</v>
      </c>
      <c r="AE175" s="3">
        <v>5</v>
      </c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3" t="s">
        <v>177</v>
      </c>
      <c r="AV175" s="3" t="s">
        <v>178</v>
      </c>
      <c r="AW175" s="3" t="s">
        <v>102</v>
      </c>
      <c r="AX175" s="3">
        <v>196</v>
      </c>
      <c r="AY175" s="3" t="s">
        <v>179</v>
      </c>
      <c r="AZ175" s="3" t="s">
        <v>76</v>
      </c>
      <c r="BA175" s="3" t="s">
        <v>180</v>
      </c>
      <c r="BB175" s="3">
        <v>-38.640124999999998</v>
      </c>
      <c r="BC175" s="3">
        <v>145.79733329999999</v>
      </c>
      <c r="BD175" s="3">
        <v>8</v>
      </c>
      <c r="BE175" s="4"/>
    </row>
    <row r="176" spans="1:57" ht="12.75">
      <c r="A176" s="3" t="s">
        <v>170</v>
      </c>
      <c r="B176" s="3" t="s">
        <v>107</v>
      </c>
      <c r="C176" s="3" t="s">
        <v>171</v>
      </c>
      <c r="D176" s="3" t="s">
        <v>172</v>
      </c>
      <c r="E176" s="3" t="s">
        <v>173</v>
      </c>
      <c r="F176" s="3">
        <v>2012</v>
      </c>
      <c r="G176" s="2" t="s">
        <v>61</v>
      </c>
      <c r="H176" s="3" t="s">
        <v>174</v>
      </c>
      <c r="I176" s="3" t="s">
        <v>175</v>
      </c>
      <c r="J176" s="4"/>
      <c r="K176" s="3" t="s">
        <v>79</v>
      </c>
      <c r="L176" s="3">
        <v>2009</v>
      </c>
      <c r="M176" s="3" t="s">
        <v>202</v>
      </c>
      <c r="N176" s="3" t="s">
        <v>131</v>
      </c>
      <c r="O176" s="3"/>
      <c r="P176" s="3" t="s">
        <v>82</v>
      </c>
      <c r="Q176" s="3" t="s">
        <v>83</v>
      </c>
      <c r="R176" s="4"/>
      <c r="S176" s="3" t="s">
        <v>134</v>
      </c>
      <c r="T176" s="3" t="s">
        <v>135</v>
      </c>
      <c r="U176" s="3" t="s">
        <v>84</v>
      </c>
      <c r="V176" s="3" t="s">
        <v>72</v>
      </c>
      <c r="W176" s="3">
        <v>12.2</v>
      </c>
      <c r="X176" s="4">
        <f t="shared" si="2"/>
        <v>4.2485291572496005</v>
      </c>
      <c r="Y176" s="3">
        <v>1.9</v>
      </c>
      <c r="Z176" s="4"/>
      <c r="AA176" s="3">
        <v>5</v>
      </c>
      <c r="AB176" s="3">
        <v>17.600000000000001</v>
      </c>
      <c r="AC176" s="4">
        <f t="shared" si="7"/>
        <v>4.9193495504995379</v>
      </c>
      <c r="AD176" s="3">
        <v>2.2000000000000002</v>
      </c>
      <c r="AE176" s="3">
        <v>5</v>
      </c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3" t="s">
        <v>177</v>
      </c>
      <c r="AV176" s="3" t="s">
        <v>178</v>
      </c>
      <c r="AW176" s="3" t="s">
        <v>102</v>
      </c>
      <c r="AX176" s="3">
        <v>196</v>
      </c>
      <c r="AY176" s="3" t="s">
        <v>179</v>
      </c>
      <c r="AZ176" s="3" t="s">
        <v>76</v>
      </c>
      <c r="BA176" s="3" t="s">
        <v>180</v>
      </c>
      <c r="BB176" s="3">
        <v>-38.640124999999998</v>
      </c>
      <c r="BC176" s="3">
        <v>145.79733329999999</v>
      </c>
      <c r="BD176" s="3">
        <v>8</v>
      </c>
      <c r="BE176" s="4"/>
    </row>
    <row r="177" spans="1:57" ht="12.75">
      <c r="A177" s="3" t="s">
        <v>170</v>
      </c>
      <c r="B177" s="3" t="s">
        <v>107</v>
      </c>
      <c r="C177" s="3" t="s">
        <v>171</v>
      </c>
      <c r="D177" s="3" t="s">
        <v>172</v>
      </c>
      <c r="E177" s="3" t="s">
        <v>173</v>
      </c>
      <c r="F177" s="3">
        <v>2012</v>
      </c>
      <c r="G177" s="2" t="s">
        <v>61</v>
      </c>
      <c r="H177" s="3" t="s">
        <v>174</v>
      </c>
      <c r="I177" s="3" t="s">
        <v>175</v>
      </c>
      <c r="J177" s="4"/>
      <c r="K177" s="3" t="s">
        <v>79</v>
      </c>
      <c r="L177" s="3">
        <v>2009</v>
      </c>
      <c r="M177" s="3" t="s">
        <v>203</v>
      </c>
      <c r="N177" s="3" t="s">
        <v>204</v>
      </c>
      <c r="O177" s="3"/>
      <c r="P177" s="3" t="s">
        <v>132</v>
      </c>
      <c r="Q177" s="3" t="s">
        <v>204</v>
      </c>
      <c r="R177" s="4"/>
      <c r="S177" s="3" t="s">
        <v>134</v>
      </c>
      <c r="T177" s="3" t="s">
        <v>135</v>
      </c>
      <c r="U177" s="3" t="s">
        <v>84</v>
      </c>
      <c r="V177" s="3" t="s">
        <v>72</v>
      </c>
      <c r="W177" s="3">
        <v>7.2</v>
      </c>
      <c r="X177" s="4">
        <f t="shared" si="2"/>
        <v>0.67082039324993692</v>
      </c>
      <c r="Y177" s="3">
        <v>0.3</v>
      </c>
      <c r="Z177" s="4"/>
      <c r="AA177" s="3">
        <v>5</v>
      </c>
      <c r="AB177" s="3">
        <v>7.2</v>
      </c>
      <c r="AC177" s="4">
        <f t="shared" si="7"/>
        <v>0.89442719099991597</v>
      </c>
      <c r="AD177" s="3">
        <v>0.4</v>
      </c>
      <c r="AE177" s="3">
        <v>5</v>
      </c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3" t="s">
        <v>177</v>
      </c>
      <c r="AV177" s="3" t="s">
        <v>178</v>
      </c>
      <c r="AW177" s="3" t="s">
        <v>102</v>
      </c>
      <c r="AX177" s="3">
        <v>196</v>
      </c>
      <c r="AY177" s="3" t="s">
        <v>179</v>
      </c>
      <c r="AZ177" s="3" t="s">
        <v>76</v>
      </c>
      <c r="BA177" s="3" t="s">
        <v>180</v>
      </c>
      <c r="BB177" s="3">
        <v>-38.640124999999998</v>
      </c>
      <c r="BC177" s="3">
        <v>145.79733329999999</v>
      </c>
      <c r="BD177" s="3">
        <v>8</v>
      </c>
      <c r="BE177" s="4"/>
    </row>
    <row r="178" spans="1:57" ht="12.75">
      <c r="A178" s="3" t="s">
        <v>170</v>
      </c>
      <c r="B178" s="3" t="s">
        <v>107</v>
      </c>
      <c r="C178" s="3" t="s">
        <v>171</v>
      </c>
      <c r="D178" s="3" t="s">
        <v>172</v>
      </c>
      <c r="E178" s="3" t="s">
        <v>173</v>
      </c>
      <c r="F178" s="3">
        <v>2012</v>
      </c>
      <c r="G178" s="2" t="s">
        <v>61</v>
      </c>
      <c r="H178" s="3" t="s">
        <v>174</v>
      </c>
      <c r="I178" s="3" t="s">
        <v>175</v>
      </c>
      <c r="J178" s="4"/>
      <c r="K178" s="3" t="s">
        <v>79</v>
      </c>
      <c r="L178" s="3">
        <v>2009</v>
      </c>
      <c r="M178" s="3" t="s">
        <v>205</v>
      </c>
      <c r="N178" s="3" t="s">
        <v>206</v>
      </c>
      <c r="O178" s="3"/>
      <c r="P178" s="3" t="s">
        <v>132</v>
      </c>
      <c r="Q178" s="3" t="s">
        <v>207</v>
      </c>
      <c r="R178" s="4"/>
      <c r="S178" s="3" t="s">
        <v>134</v>
      </c>
      <c r="T178" s="3" t="s">
        <v>135</v>
      </c>
      <c r="U178" s="3" t="s">
        <v>84</v>
      </c>
      <c r="V178" s="3" t="s">
        <v>72</v>
      </c>
      <c r="W178" s="3">
        <v>20.8</v>
      </c>
      <c r="X178" s="4">
        <f t="shared" si="2"/>
        <v>0.67082039324993692</v>
      </c>
      <c r="Y178" s="3">
        <v>0.3</v>
      </c>
      <c r="Z178" s="4"/>
      <c r="AA178" s="3">
        <v>5</v>
      </c>
      <c r="AB178" s="3">
        <v>24.5</v>
      </c>
      <c r="AC178" s="4">
        <f t="shared" si="7"/>
        <v>0.89442719099991597</v>
      </c>
      <c r="AD178" s="3">
        <v>0.4</v>
      </c>
      <c r="AE178" s="3">
        <v>5</v>
      </c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3" t="s">
        <v>177</v>
      </c>
      <c r="AV178" s="3" t="s">
        <v>178</v>
      </c>
      <c r="AW178" s="3" t="s">
        <v>102</v>
      </c>
      <c r="AX178" s="3">
        <v>196</v>
      </c>
      <c r="AY178" s="3" t="s">
        <v>179</v>
      </c>
      <c r="AZ178" s="3" t="s">
        <v>76</v>
      </c>
      <c r="BA178" s="3" t="s">
        <v>180</v>
      </c>
      <c r="BB178" s="3">
        <v>-38.640124999999998</v>
      </c>
      <c r="BC178" s="3">
        <v>145.79733329999999</v>
      </c>
      <c r="BD178" s="3">
        <v>8</v>
      </c>
      <c r="BE178" s="4"/>
    </row>
    <row r="179" spans="1:57" ht="12.75">
      <c r="A179" s="2" t="s">
        <v>88</v>
      </c>
      <c r="B179" s="2" t="s">
        <v>107</v>
      </c>
      <c r="C179" s="2" t="s">
        <v>208</v>
      </c>
      <c r="D179" s="2" t="s">
        <v>209</v>
      </c>
      <c r="E179" s="2" t="s">
        <v>210</v>
      </c>
      <c r="F179" s="2">
        <v>2014</v>
      </c>
      <c r="G179" s="2" t="s">
        <v>93</v>
      </c>
      <c r="H179" s="2" t="s">
        <v>94</v>
      </c>
      <c r="I179" s="3" t="s">
        <v>211</v>
      </c>
      <c r="J179" s="3"/>
      <c r="K179" s="3" t="s">
        <v>212</v>
      </c>
      <c r="L179" s="3" t="s">
        <v>213</v>
      </c>
      <c r="M179" s="3" t="s">
        <v>214</v>
      </c>
      <c r="N179" s="3" t="s">
        <v>131</v>
      </c>
      <c r="O179" s="3"/>
      <c r="P179" s="3" t="s">
        <v>82</v>
      </c>
      <c r="Q179" s="3" t="s">
        <v>83</v>
      </c>
      <c r="R179" s="4"/>
      <c r="S179" s="3" t="s">
        <v>69</v>
      </c>
      <c r="T179" s="3" t="s">
        <v>215</v>
      </c>
      <c r="U179" s="3" t="s">
        <v>84</v>
      </c>
      <c r="V179" s="3" t="s">
        <v>72</v>
      </c>
      <c r="W179" s="3">
        <v>49.95</v>
      </c>
      <c r="X179" s="3">
        <v>1.4</v>
      </c>
      <c r="Y179" s="4"/>
      <c r="Z179" s="4"/>
      <c r="AA179" s="3">
        <v>11</v>
      </c>
      <c r="AB179" s="3">
        <v>50.32</v>
      </c>
      <c r="AC179" s="3">
        <v>0.88</v>
      </c>
      <c r="AD179" s="4"/>
      <c r="AE179" s="3">
        <v>8</v>
      </c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3" t="s">
        <v>216</v>
      </c>
      <c r="AV179" s="3" t="s">
        <v>74</v>
      </c>
      <c r="AW179" s="3" t="s">
        <v>217</v>
      </c>
      <c r="AX179" s="4"/>
      <c r="AY179" s="3" t="s">
        <v>75</v>
      </c>
      <c r="AZ179" s="3" t="s">
        <v>76</v>
      </c>
      <c r="BA179" s="3" t="s">
        <v>77</v>
      </c>
      <c r="BB179" s="4">
        <f t="shared" ref="BB179:BB278" si="9">AVERAGE(43.33027778, 41.26194444)</f>
        <v>42.296111109999998</v>
      </c>
      <c r="BC179" s="4">
        <f t="shared" ref="BC179:BC278" si="10">AVERAGE(70.06361111, 72.79972222)*-1</f>
        <v>-71.431666664999995</v>
      </c>
      <c r="BD179" s="3">
        <v>200</v>
      </c>
      <c r="BE179" s="3" t="s">
        <v>218</v>
      </c>
    </row>
    <row r="180" spans="1:57" ht="12.75">
      <c r="A180" s="2" t="s">
        <v>88</v>
      </c>
      <c r="B180" s="2" t="s">
        <v>107</v>
      </c>
      <c r="C180" s="2" t="s">
        <v>208</v>
      </c>
      <c r="D180" s="2" t="s">
        <v>209</v>
      </c>
      <c r="E180" s="2" t="s">
        <v>210</v>
      </c>
      <c r="F180" s="2">
        <v>2014</v>
      </c>
      <c r="G180" s="2" t="s">
        <v>93</v>
      </c>
      <c r="H180" s="2" t="s">
        <v>94</v>
      </c>
      <c r="I180" s="3" t="s">
        <v>211</v>
      </c>
      <c r="J180" s="3"/>
      <c r="K180" s="3" t="s">
        <v>212</v>
      </c>
      <c r="L180" s="3" t="s">
        <v>213</v>
      </c>
      <c r="M180" s="3" t="s">
        <v>214</v>
      </c>
      <c r="N180" s="3" t="s">
        <v>131</v>
      </c>
      <c r="O180" s="3"/>
      <c r="P180" s="3" t="s">
        <v>82</v>
      </c>
      <c r="Q180" s="3" t="s">
        <v>83</v>
      </c>
      <c r="R180" s="4"/>
      <c r="S180" s="3" t="s">
        <v>69</v>
      </c>
      <c r="T180" s="3" t="s">
        <v>215</v>
      </c>
      <c r="U180" s="3" t="s">
        <v>84</v>
      </c>
      <c r="V180" s="3" t="s">
        <v>72</v>
      </c>
      <c r="W180" s="3">
        <v>47.24</v>
      </c>
      <c r="X180" s="3">
        <v>1.1499999999999999</v>
      </c>
      <c r="Y180" s="4"/>
      <c r="Z180" s="4"/>
      <c r="AA180" s="3">
        <v>4</v>
      </c>
      <c r="AB180" s="3">
        <v>47.99</v>
      </c>
      <c r="AC180" s="3">
        <v>1.81</v>
      </c>
      <c r="AD180" s="4"/>
      <c r="AE180" s="3">
        <v>7</v>
      </c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3" t="s">
        <v>219</v>
      </c>
      <c r="AV180" s="3" t="s">
        <v>178</v>
      </c>
      <c r="AW180" s="3" t="s">
        <v>217</v>
      </c>
      <c r="AX180" s="4"/>
      <c r="AY180" s="3" t="s">
        <v>75</v>
      </c>
      <c r="AZ180" s="3" t="s">
        <v>76</v>
      </c>
      <c r="BA180" s="3" t="s">
        <v>77</v>
      </c>
      <c r="BB180" s="4">
        <f t="shared" si="9"/>
        <v>42.296111109999998</v>
      </c>
      <c r="BC180" s="4">
        <f t="shared" si="10"/>
        <v>-71.431666664999995</v>
      </c>
      <c r="BD180" s="3">
        <v>200</v>
      </c>
      <c r="BE180" s="3" t="s">
        <v>218</v>
      </c>
    </row>
    <row r="181" spans="1:57" ht="12.75">
      <c r="A181" s="2" t="s">
        <v>88</v>
      </c>
      <c r="B181" s="2" t="s">
        <v>107</v>
      </c>
      <c r="C181" s="2" t="s">
        <v>208</v>
      </c>
      <c r="D181" s="2" t="s">
        <v>209</v>
      </c>
      <c r="E181" s="2" t="s">
        <v>210</v>
      </c>
      <c r="F181" s="2">
        <v>2014</v>
      </c>
      <c r="G181" s="2" t="s">
        <v>93</v>
      </c>
      <c r="H181" s="2" t="s">
        <v>94</v>
      </c>
      <c r="I181" s="3" t="s">
        <v>211</v>
      </c>
      <c r="J181" s="3"/>
      <c r="K181" s="3" t="s">
        <v>212</v>
      </c>
      <c r="L181" s="3" t="s">
        <v>213</v>
      </c>
      <c r="M181" s="3" t="s">
        <v>214</v>
      </c>
      <c r="N181" s="3" t="s">
        <v>131</v>
      </c>
      <c r="O181" s="3"/>
      <c r="P181" s="3" t="s">
        <v>82</v>
      </c>
      <c r="Q181" s="3" t="s">
        <v>83</v>
      </c>
      <c r="R181" s="4"/>
      <c r="S181" s="3" t="s">
        <v>69</v>
      </c>
      <c r="T181" s="3" t="s">
        <v>101</v>
      </c>
      <c r="U181" s="3" t="s">
        <v>84</v>
      </c>
      <c r="V181" s="3" t="s">
        <v>72</v>
      </c>
      <c r="W181" s="3">
        <v>39.35</v>
      </c>
      <c r="X181" s="3">
        <v>6.95</v>
      </c>
      <c r="Y181" s="4"/>
      <c r="Z181" s="4"/>
      <c r="AA181" s="3">
        <v>11</v>
      </c>
      <c r="AB181" s="3">
        <v>44.38</v>
      </c>
      <c r="AC181" s="3">
        <v>1.84</v>
      </c>
      <c r="AD181" s="4"/>
      <c r="AE181" s="3">
        <v>9</v>
      </c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3" t="s">
        <v>216</v>
      </c>
      <c r="AV181" s="3" t="s">
        <v>74</v>
      </c>
      <c r="AW181" s="3" t="s">
        <v>217</v>
      </c>
      <c r="AX181" s="4"/>
      <c r="AY181" s="3" t="s">
        <v>75</v>
      </c>
      <c r="AZ181" s="3" t="s">
        <v>76</v>
      </c>
      <c r="BA181" s="3" t="s">
        <v>77</v>
      </c>
      <c r="BB181" s="4">
        <f t="shared" si="9"/>
        <v>42.296111109999998</v>
      </c>
      <c r="BC181" s="4">
        <f t="shared" si="10"/>
        <v>-71.431666664999995</v>
      </c>
      <c r="BD181" s="3">
        <v>200</v>
      </c>
      <c r="BE181" s="3" t="s">
        <v>218</v>
      </c>
    </row>
    <row r="182" spans="1:57" ht="12.75">
      <c r="A182" s="2" t="s">
        <v>88</v>
      </c>
      <c r="B182" s="2" t="s">
        <v>107</v>
      </c>
      <c r="C182" s="2" t="s">
        <v>208</v>
      </c>
      <c r="D182" s="2" t="s">
        <v>209</v>
      </c>
      <c r="E182" s="2" t="s">
        <v>210</v>
      </c>
      <c r="F182" s="2">
        <v>2014</v>
      </c>
      <c r="G182" s="2" t="s">
        <v>93</v>
      </c>
      <c r="H182" s="2" t="s">
        <v>94</v>
      </c>
      <c r="I182" s="3" t="s">
        <v>211</v>
      </c>
      <c r="J182" s="3"/>
      <c r="K182" s="3" t="s">
        <v>212</v>
      </c>
      <c r="L182" s="3" t="s">
        <v>213</v>
      </c>
      <c r="M182" s="3" t="s">
        <v>214</v>
      </c>
      <c r="N182" s="3" t="s">
        <v>131</v>
      </c>
      <c r="O182" s="3"/>
      <c r="P182" s="3" t="s">
        <v>82</v>
      </c>
      <c r="Q182" s="3" t="s">
        <v>83</v>
      </c>
      <c r="R182" s="4"/>
      <c r="S182" s="3" t="s">
        <v>69</v>
      </c>
      <c r="T182" s="3" t="s">
        <v>215</v>
      </c>
      <c r="U182" s="3" t="s">
        <v>84</v>
      </c>
      <c r="V182" s="3" t="s">
        <v>72</v>
      </c>
      <c r="W182" s="3">
        <v>35.43</v>
      </c>
      <c r="X182" s="3">
        <v>2.0099999999999998</v>
      </c>
      <c r="Y182" s="4"/>
      <c r="Z182" s="4"/>
      <c r="AA182" s="3">
        <v>48</v>
      </c>
      <c r="AB182" s="3">
        <v>35.83</v>
      </c>
      <c r="AC182" s="3">
        <v>2.0699999999999998</v>
      </c>
      <c r="AD182" s="4"/>
      <c r="AE182" s="3">
        <v>48</v>
      </c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3" t="s">
        <v>219</v>
      </c>
      <c r="AV182" s="3" t="s">
        <v>178</v>
      </c>
      <c r="AW182" s="3" t="s">
        <v>217</v>
      </c>
      <c r="AX182" s="4"/>
      <c r="AY182" s="3" t="s">
        <v>75</v>
      </c>
      <c r="AZ182" s="3" t="s">
        <v>76</v>
      </c>
      <c r="BA182" s="3" t="s">
        <v>77</v>
      </c>
      <c r="BB182" s="4">
        <f t="shared" si="9"/>
        <v>42.296111109999998</v>
      </c>
      <c r="BC182" s="4">
        <f t="shared" si="10"/>
        <v>-71.431666664999995</v>
      </c>
      <c r="BD182" s="3">
        <v>200</v>
      </c>
      <c r="BE182" s="3" t="s">
        <v>218</v>
      </c>
    </row>
    <row r="183" spans="1:57" ht="12.75">
      <c r="A183" s="2" t="s">
        <v>88</v>
      </c>
      <c r="B183" s="2" t="s">
        <v>107</v>
      </c>
      <c r="C183" s="2" t="s">
        <v>208</v>
      </c>
      <c r="D183" s="2" t="s">
        <v>209</v>
      </c>
      <c r="E183" s="2" t="s">
        <v>210</v>
      </c>
      <c r="F183" s="2">
        <v>2014</v>
      </c>
      <c r="G183" s="2" t="s">
        <v>93</v>
      </c>
      <c r="H183" s="2" t="s">
        <v>94</v>
      </c>
      <c r="I183" s="3" t="s">
        <v>211</v>
      </c>
      <c r="J183" s="3"/>
      <c r="K183" s="3" t="s">
        <v>212</v>
      </c>
      <c r="L183" s="3" t="s">
        <v>213</v>
      </c>
      <c r="M183" s="3" t="s">
        <v>214</v>
      </c>
      <c r="N183" s="3" t="s">
        <v>131</v>
      </c>
      <c r="O183" s="3"/>
      <c r="P183" s="3" t="s">
        <v>82</v>
      </c>
      <c r="Q183" s="3" t="s">
        <v>83</v>
      </c>
      <c r="R183" s="4"/>
      <c r="S183" s="3" t="s">
        <v>69</v>
      </c>
      <c r="T183" s="3" t="s">
        <v>215</v>
      </c>
      <c r="U183" s="3" t="s">
        <v>84</v>
      </c>
      <c r="V183" s="3" t="s">
        <v>72</v>
      </c>
      <c r="W183" s="3">
        <v>36.65</v>
      </c>
      <c r="X183" s="3">
        <v>2.64</v>
      </c>
      <c r="Y183" s="4"/>
      <c r="Z183" s="4"/>
      <c r="AA183" s="3">
        <v>48</v>
      </c>
      <c r="AB183" s="3">
        <v>36.79</v>
      </c>
      <c r="AC183" s="3">
        <v>2.1</v>
      </c>
      <c r="AD183" s="4"/>
      <c r="AE183" s="3">
        <v>48</v>
      </c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3" t="s">
        <v>216</v>
      </c>
      <c r="AV183" s="3" t="s">
        <v>74</v>
      </c>
      <c r="AW183" s="3" t="s">
        <v>217</v>
      </c>
      <c r="AX183" s="4"/>
      <c r="AY183" s="3" t="s">
        <v>75</v>
      </c>
      <c r="AZ183" s="3" t="s">
        <v>76</v>
      </c>
      <c r="BA183" s="3" t="s">
        <v>77</v>
      </c>
      <c r="BB183" s="4">
        <f t="shared" si="9"/>
        <v>42.296111109999998</v>
      </c>
      <c r="BC183" s="4">
        <f t="shared" si="10"/>
        <v>-71.431666664999995</v>
      </c>
      <c r="BD183" s="3">
        <v>200</v>
      </c>
      <c r="BE183" s="3" t="s">
        <v>218</v>
      </c>
    </row>
    <row r="184" spans="1:57" ht="12.75">
      <c r="A184" s="2" t="s">
        <v>88</v>
      </c>
      <c r="B184" s="2" t="s">
        <v>107</v>
      </c>
      <c r="C184" s="2" t="s">
        <v>208</v>
      </c>
      <c r="D184" s="2" t="s">
        <v>209</v>
      </c>
      <c r="E184" s="2" t="s">
        <v>210</v>
      </c>
      <c r="F184" s="2">
        <v>2014</v>
      </c>
      <c r="G184" s="2" t="s">
        <v>93</v>
      </c>
      <c r="H184" s="2" t="s">
        <v>94</v>
      </c>
      <c r="I184" s="3" t="s">
        <v>211</v>
      </c>
      <c r="J184" s="3"/>
      <c r="K184" s="3" t="s">
        <v>212</v>
      </c>
      <c r="L184" s="3" t="s">
        <v>213</v>
      </c>
      <c r="M184" s="3" t="s">
        <v>214</v>
      </c>
      <c r="N184" s="3" t="s">
        <v>131</v>
      </c>
      <c r="O184" s="3"/>
      <c r="P184" s="3" t="s">
        <v>82</v>
      </c>
      <c r="Q184" s="3" t="s">
        <v>83</v>
      </c>
      <c r="R184" s="4"/>
      <c r="S184" s="3" t="s">
        <v>69</v>
      </c>
      <c r="T184" s="3" t="s">
        <v>101</v>
      </c>
      <c r="U184" s="3" t="s">
        <v>84</v>
      </c>
      <c r="V184" s="3" t="s">
        <v>72</v>
      </c>
      <c r="W184" s="3">
        <v>42.58</v>
      </c>
      <c r="X184" s="3">
        <v>3.24</v>
      </c>
      <c r="Y184" s="4"/>
      <c r="Z184" s="4"/>
      <c r="AA184" s="3">
        <v>20</v>
      </c>
      <c r="AB184" s="3">
        <v>43.16</v>
      </c>
      <c r="AC184" s="3">
        <v>2.76</v>
      </c>
      <c r="AD184" s="4"/>
      <c r="AE184" s="3">
        <v>18</v>
      </c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3" t="s">
        <v>216</v>
      </c>
      <c r="AV184" s="3" t="s">
        <v>74</v>
      </c>
      <c r="AW184" s="3" t="s">
        <v>217</v>
      </c>
      <c r="AX184" s="4"/>
      <c r="AY184" s="3" t="s">
        <v>75</v>
      </c>
      <c r="AZ184" s="3" t="s">
        <v>76</v>
      </c>
      <c r="BA184" s="3" t="s">
        <v>77</v>
      </c>
      <c r="BB184" s="4">
        <f t="shared" si="9"/>
        <v>42.296111109999998</v>
      </c>
      <c r="BC184" s="4">
        <f t="shared" si="10"/>
        <v>-71.431666664999995</v>
      </c>
      <c r="BD184" s="3">
        <v>200</v>
      </c>
      <c r="BE184" s="3" t="s">
        <v>218</v>
      </c>
    </row>
    <row r="185" spans="1:57" ht="12.75">
      <c r="A185" s="2" t="s">
        <v>88</v>
      </c>
      <c r="B185" s="2" t="s">
        <v>107</v>
      </c>
      <c r="C185" s="2" t="s">
        <v>208</v>
      </c>
      <c r="D185" s="2" t="s">
        <v>209</v>
      </c>
      <c r="E185" s="2" t="s">
        <v>210</v>
      </c>
      <c r="F185" s="2">
        <v>2014</v>
      </c>
      <c r="G185" s="2" t="s">
        <v>93</v>
      </c>
      <c r="H185" s="2" t="s">
        <v>94</v>
      </c>
      <c r="I185" s="3" t="s">
        <v>211</v>
      </c>
      <c r="J185" s="3"/>
      <c r="K185" s="3" t="s">
        <v>212</v>
      </c>
      <c r="L185" s="3" t="s">
        <v>213</v>
      </c>
      <c r="M185" s="3" t="s">
        <v>214</v>
      </c>
      <c r="N185" s="3" t="s">
        <v>131</v>
      </c>
      <c r="O185" s="3"/>
      <c r="P185" s="3" t="s">
        <v>82</v>
      </c>
      <c r="Q185" s="3" t="s">
        <v>83</v>
      </c>
      <c r="R185" s="4"/>
      <c r="S185" s="3" t="s">
        <v>69</v>
      </c>
      <c r="T185" s="3" t="s">
        <v>101</v>
      </c>
      <c r="U185" s="3" t="s">
        <v>84</v>
      </c>
      <c r="V185" s="3" t="s">
        <v>72</v>
      </c>
      <c r="W185" s="3">
        <v>41.37</v>
      </c>
      <c r="X185" s="3">
        <v>4.12</v>
      </c>
      <c r="Y185" s="4"/>
      <c r="Z185" s="4"/>
      <c r="AA185" s="3">
        <v>27</v>
      </c>
      <c r="AB185" s="3">
        <v>41.72</v>
      </c>
      <c r="AC185" s="3">
        <v>3.6</v>
      </c>
      <c r="AD185" s="4"/>
      <c r="AE185" s="3">
        <v>30</v>
      </c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3" t="s">
        <v>219</v>
      </c>
      <c r="AV185" s="3" t="s">
        <v>178</v>
      </c>
      <c r="AW185" s="3" t="s">
        <v>217</v>
      </c>
      <c r="AX185" s="4"/>
      <c r="AY185" s="3" t="s">
        <v>75</v>
      </c>
      <c r="AZ185" s="3" t="s">
        <v>76</v>
      </c>
      <c r="BA185" s="3" t="s">
        <v>77</v>
      </c>
      <c r="BB185" s="4">
        <f t="shared" si="9"/>
        <v>42.296111109999998</v>
      </c>
      <c r="BC185" s="4">
        <f t="shared" si="10"/>
        <v>-71.431666664999995</v>
      </c>
      <c r="BD185" s="3">
        <v>200</v>
      </c>
      <c r="BE185" s="3" t="s">
        <v>218</v>
      </c>
    </row>
    <row r="186" spans="1:57" ht="12.75">
      <c r="A186" s="2" t="s">
        <v>88</v>
      </c>
      <c r="B186" s="2" t="s">
        <v>107</v>
      </c>
      <c r="C186" s="2" t="s">
        <v>208</v>
      </c>
      <c r="D186" s="2" t="s">
        <v>209</v>
      </c>
      <c r="E186" s="2" t="s">
        <v>210</v>
      </c>
      <c r="F186" s="2">
        <v>2014</v>
      </c>
      <c r="G186" s="2" t="s">
        <v>93</v>
      </c>
      <c r="H186" s="2" t="s">
        <v>94</v>
      </c>
      <c r="I186" s="3" t="s">
        <v>211</v>
      </c>
      <c r="J186" s="3"/>
      <c r="K186" s="3" t="s">
        <v>212</v>
      </c>
      <c r="L186" s="3" t="s">
        <v>213</v>
      </c>
      <c r="M186" s="3" t="s">
        <v>214</v>
      </c>
      <c r="N186" s="3" t="s">
        <v>131</v>
      </c>
      <c r="O186" s="3"/>
      <c r="P186" s="3" t="s">
        <v>82</v>
      </c>
      <c r="Q186" s="3" t="s">
        <v>83</v>
      </c>
      <c r="R186" s="4"/>
      <c r="S186" s="3" t="s">
        <v>69</v>
      </c>
      <c r="T186" s="3" t="s">
        <v>101</v>
      </c>
      <c r="U186" s="3" t="s">
        <v>84</v>
      </c>
      <c r="V186" s="3" t="s">
        <v>72</v>
      </c>
      <c r="W186" s="3">
        <v>42.39</v>
      </c>
      <c r="X186" s="3">
        <v>1.73</v>
      </c>
      <c r="Y186" s="4"/>
      <c r="Z186" s="4"/>
      <c r="AA186" s="3">
        <v>5</v>
      </c>
      <c r="AB186" s="3">
        <v>41.16</v>
      </c>
      <c r="AC186" s="3">
        <v>3.71</v>
      </c>
      <c r="AD186" s="4"/>
      <c r="AE186" s="3">
        <v>20</v>
      </c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3" t="s">
        <v>219</v>
      </c>
      <c r="AV186" s="3" t="s">
        <v>178</v>
      </c>
      <c r="AW186" s="3" t="s">
        <v>217</v>
      </c>
      <c r="AX186" s="4"/>
      <c r="AY186" s="3" t="s">
        <v>75</v>
      </c>
      <c r="AZ186" s="3" t="s">
        <v>76</v>
      </c>
      <c r="BA186" s="3" t="s">
        <v>77</v>
      </c>
      <c r="BB186" s="4">
        <f t="shared" si="9"/>
        <v>42.296111109999998</v>
      </c>
      <c r="BC186" s="4">
        <f t="shared" si="10"/>
        <v>-71.431666664999995</v>
      </c>
      <c r="BD186" s="3">
        <v>200</v>
      </c>
      <c r="BE186" s="3" t="s">
        <v>218</v>
      </c>
    </row>
    <row r="187" spans="1:57" ht="12.75">
      <c r="A187" s="2" t="s">
        <v>88</v>
      </c>
      <c r="B187" s="2" t="s">
        <v>107</v>
      </c>
      <c r="C187" s="2" t="s">
        <v>208</v>
      </c>
      <c r="D187" s="2" t="s">
        <v>209</v>
      </c>
      <c r="E187" s="2" t="s">
        <v>210</v>
      </c>
      <c r="F187" s="2">
        <v>2014</v>
      </c>
      <c r="G187" s="2" t="s">
        <v>93</v>
      </c>
      <c r="H187" s="2" t="s">
        <v>94</v>
      </c>
      <c r="I187" s="3" t="s">
        <v>211</v>
      </c>
      <c r="J187" s="3"/>
      <c r="K187" s="3" t="s">
        <v>212</v>
      </c>
      <c r="L187" s="3" t="s">
        <v>213</v>
      </c>
      <c r="M187" s="3" t="s">
        <v>214</v>
      </c>
      <c r="N187" s="3" t="s">
        <v>131</v>
      </c>
      <c r="O187" s="3"/>
      <c r="P187" s="3" t="s">
        <v>82</v>
      </c>
      <c r="Q187" s="3" t="s">
        <v>83</v>
      </c>
      <c r="R187" s="4"/>
      <c r="S187" s="3" t="s">
        <v>69</v>
      </c>
      <c r="T187" s="3" t="s">
        <v>101</v>
      </c>
      <c r="U187" s="3" t="s">
        <v>84</v>
      </c>
      <c r="V187" s="3" t="s">
        <v>72</v>
      </c>
      <c r="W187" s="3">
        <v>40.729999999999997</v>
      </c>
      <c r="X187" s="3">
        <v>4.5</v>
      </c>
      <c r="Y187" s="4"/>
      <c r="Z187" s="4"/>
      <c r="AA187" s="3">
        <v>29</v>
      </c>
      <c r="AB187" s="3">
        <v>40.700000000000003</v>
      </c>
      <c r="AC187" s="3">
        <v>3.98</v>
      </c>
      <c r="AD187" s="4"/>
      <c r="AE187" s="3">
        <v>29</v>
      </c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3" t="s">
        <v>216</v>
      </c>
      <c r="AV187" s="3" t="s">
        <v>74</v>
      </c>
      <c r="AW187" s="3" t="s">
        <v>217</v>
      </c>
      <c r="AX187" s="4"/>
      <c r="AY187" s="3" t="s">
        <v>75</v>
      </c>
      <c r="AZ187" s="3" t="s">
        <v>76</v>
      </c>
      <c r="BA187" s="3" t="s">
        <v>77</v>
      </c>
      <c r="BB187" s="4">
        <f t="shared" si="9"/>
        <v>42.296111109999998</v>
      </c>
      <c r="BC187" s="4">
        <f t="shared" si="10"/>
        <v>-71.431666664999995</v>
      </c>
      <c r="BD187" s="3">
        <v>200</v>
      </c>
      <c r="BE187" s="3" t="s">
        <v>218</v>
      </c>
    </row>
    <row r="188" spans="1:57" ht="12.75">
      <c r="A188" s="2" t="s">
        <v>88</v>
      </c>
      <c r="B188" s="2" t="s">
        <v>107</v>
      </c>
      <c r="C188" s="2" t="s">
        <v>208</v>
      </c>
      <c r="D188" s="2" t="s">
        <v>209</v>
      </c>
      <c r="E188" s="2" t="s">
        <v>210</v>
      </c>
      <c r="F188" s="2">
        <v>2014</v>
      </c>
      <c r="G188" s="2" t="s">
        <v>93</v>
      </c>
      <c r="H188" s="2" t="s">
        <v>94</v>
      </c>
      <c r="I188" s="3" t="s">
        <v>211</v>
      </c>
      <c r="J188" s="3"/>
      <c r="K188" s="3" t="s">
        <v>212</v>
      </c>
      <c r="L188" s="3" t="s">
        <v>213</v>
      </c>
      <c r="M188" s="3" t="s">
        <v>214</v>
      </c>
      <c r="N188" s="3" t="s">
        <v>131</v>
      </c>
      <c r="O188" s="3"/>
      <c r="P188" s="3" t="s">
        <v>82</v>
      </c>
      <c r="Q188" s="3" t="s">
        <v>83</v>
      </c>
      <c r="R188" s="4"/>
      <c r="S188" s="3" t="s">
        <v>69</v>
      </c>
      <c r="T188" s="3" t="s">
        <v>101</v>
      </c>
      <c r="U188" s="3" t="s">
        <v>84</v>
      </c>
      <c r="V188" s="3" t="s">
        <v>72</v>
      </c>
      <c r="W188" s="3">
        <v>44.9</v>
      </c>
      <c r="X188" s="3">
        <v>5.96</v>
      </c>
      <c r="Y188" s="4"/>
      <c r="Z188" s="4"/>
      <c r="AA188" s="3">
        <v>22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3" t="s">
        <v>216</v>
      </c>
      <c r="AV188" s="3" t="s">
        <v>74</v>
      </c>
      <c r="AW188" s="3" t="s">
        <v>217</v>
      </c>
      <c r="AX188" s="4"/>
      <c r="AY188" s="3" t="s">
        <v>75</v>
      </c>
      <c r="AZ188" s="3" t="s">
        <v>76</v>
      </c>
      <c r="BA188" s="3" t="s">
        <v>77</v>
      </c>
      <c r="BB188" s="4">
        <f t="shared" si="9"/>
        <v>42.296111109999998</v>
      </c>
      <c r="BC188" s="4">
        <f t="shared" si="10"/>
        <v>-71.431666664999995</v>
      </c>
      <c r="BD188" s="3">
        <v>200</v>
      </c>
      <c r="BE188" s="3" t="s">
        <v>218</v>
      </c>
    </row>
    <row r="189" spans="1:57" ht="12.75">
      <c r="A189" s="2" t="s">
        <v>88</v>
      </c>
      <c r="B189" s="2" t="s">
        <v>107</v>
      </c>
      <c r="C189" s="2" t="s">
        <v>208</v>
      </c>
      <c r="D189" s="2" t="s">
        <v>209</v>
      </c>
      <c r="E189" s="2" t="s">
        <v>210</v>
      </c>
      <c r="F189" s="2">
        <v>2014</v>
      </c>
      <c r="G189" s="2" t="s">
        <v>93</v>
      </c>
      <c r="H189" s="2" t="s">
        <v>94</v>
      </c>
      <c r="I189" s="3" t="s">
        <v>211</v>
      </c>
      <c r="J189" s="3"/>
      <c r="K189" s="3" t="s">
        <v>212</v>
      </c>
      <c r="L189" s="3" t="s">
        <v>213</v>
      </c>
      <c r="M189" s="3" t="s">
        <v>220</v>
      </c>
      <c r="N189" s="3" t="s">
        <v>131</v>
      </c>
      <c r="O189" s="3"/>
      <c r="P189" s="3" t="s">
        <v>86</v>
      </c>
      <c r="Q189" s="3" t="s">
        <v>87</v>
      </c>
      <c r="R189" s="4"/>
      <c r="S189" s="3" t="s">
        <v>69</v>
      </c>
      <c r="T189" s="3" t="s">
        <v>101</v>
      </c>
      <c r="U189" s="3" t="s">
        <v>84</v>
      </c>
      <c r="V189" s="3" t="s">
        <v>72</v>
      </c>
      <c r="W189" s="3">
        <v>1.43</v>
      </c>
      <c r="X189" s="3">
        <v>0.32</v>
      </c>
      <c r="Y189" s="4"/>
      <c r="Z189" s="4"/>
      <c r="AA189" s="3">
        <v>11</v>
      </c>
      <c r="AB189" s="3">
        <v>1.35</v>
      </c>
      <c r="AC189" s="3">
        <v>0.23</v>
      </c>
      <c r="AD189" s="4"/>
      <c r="AE189" s="3">
        <v>9</v>
      </c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3" t="s">
        <v>216</v>
      </c>
      <c r="AV189" s="3" t="s">
        <v>74</v>
      </c>
      <c r="AW189" s="3" t="s">
        <v>217</v>
      </c>
      <c r="AX189" s="4"/>
      <c r="AY189" s="3" t="s">
        <v>75</v>
      </c>
      <c r="AZ189" s="3" t="s">
        <v>76</v>
      </c>
      <c r="BA189" s="3" t="s">
        <v>77</v>
      </c>
      <c r="BB189" s="4">
        <f t="shared" si="9"/>
        <v>42.296111109999998</v>
      </c>
      <c r="BC189" s="4">
        <f t="shared" si="10"/>
        <v>-71.431666664999995</v>
      </c>
      <c r="BD189" s="3">
        <v>200</v>
      </c>
      <c r="BE189" s="3" t="s">
        <v>218</v>
      </c>
    </row>
    <row r="190" spans="1:57" ht="12.75">
      <c r="A190" s="2" t="s">
        <v>88</v>
      </c>
      <c r="B190" s="2" t="s">
        <v>107</v>
      </c>
      <c r="C190" s="2" t="s">
        <v>208</v>
      </c>
      <c r="D190" s="2" t="s">
        <v>209</v>
      </c>
      <c r="E190" s="2" t="s">
        <v>210</v>
      </c>
      <c r="F190" s="2">
        <v>2014</v>
      </c>
      <c r="G190" s="2" t="s">
        <v>93</v>
      </c>
      <c r="H190" s="2" t="s">
        <v>94</v>
      </c>
      <c r="I190" s="3" t="s">
        <v>211</v>
      </c>
      <c r="J190" s="3"/>
      <c r="K190" s="3" t="s">
        <v>212</v>
      </c>
      <c r="L190" s="3" t="s">
        <v>213</v>
      </c>
      <c r="M190" s="3" t="s">
        <v>220</v>
      </c>
      <c r="N190" s="3" t="s">
        <v>131</v>
      </c>
      <c r="O190" s="3"/>
      <c r="P190" s="3" t="s">
        <v>86</v>
      </c>
      <c r="Q190" s="3" t="s">
        <v>87</v>
      </c>
      <c r="R190" s="4"/>
      <c r="S190" s="3" t="s">
        <v>69</v>
      </c>
      <c r="T190" s="3" t="s">
        <v>101</v>
      </c>
      <c r="U190" s="3" t="s">
        <v>84</v>
      </c>
      <c r="V190" s="3" t="s">
        <v>72</v>
      </c>
      <c r="W190" s="3">
        <v>1.1299999999999999</v>
      </c>
      <c r="X190" s="3">
        <v>0.3</v>
      </c>
      <c r="Y190" s="4"/>
      <c r="Z190" s="4"/>
      <c r="AA190" s="3">
        <v>20</v>
      </c>
      <c r="AB190" s="3">
        <v>1.1100000000000001</v>
      </c>
      <c r="AC190" s="3">
        <v>0.26</v>
      </c>
      <c r="AD190" s="4"/>
      <c r="AE190" s="3">
        <v>18</v>
      </c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3" t="s">
        <v>216</v>
      </c>
      <c r="AV190" s="3" t="s">
        <v>74</v>
      </c>
      <c r="AW190" s="3" t="s">
        <v>217</v>
      </c>
      <c r="AX190" s="4"/>
      <c r="AY190" s="3" t="s">
        <v>75</v>
      </c>
      <c r="AZ190" s="3" t="s">
        <v>76</v>
      </c>
      <c r="BA190" s="3" t="s">
        <v>77</v>
      </c>
      <c r="BB190" s="4">
        <f t="shared" si="9"/>
        <v>42.296111109999998</v>
      </c>
      <c r="BC190" s="4">
        <f t="shared" si="10"/>
        <v>-71.431666664999995</v>
      </c>
      <c r="BD190" s="3">
        <v>200</v>
      </c>
      <c r="BE190" s="3" t="s">
        <v>218</v>
      </c>
    </row>
    <row r="191" spans="1:57" ht="12.75">
      <c r="A191" s="2" t="s">
        <v>88</v>
      </c>
      <c r="B191" s="2" t="s">
        <v>107</v>
      </c>
      <c r="C191" s="2" t="s">
        <v>208</v>
      </c>
      <c r="D191" s="2" t="s">
        <v>209</v>
      </c>
      <c r="E191" s="2" t="s">
        <v>210</v>
      </c>
      <c r="F191" s="2">
        <v>2014</v>
      </c>
      <c r="G191" s="2" t="s">
        <v>93</v>
      </c>
      <c r="H191" s="2" t="s">
        <v>94</v>
      </c>
      <c r="I191" s="3" t="s">
        <v>211</v>
      </c>
      <c r="J191" s="3"/>
      <c r="K191" s="3" t="s">
        <v>212</v>
      </c>
      <c r="L191" s="3" t="s">
        <v>213</v>
      </c>
      <c r="M191" s="3" t="s">
        <v>220</v>
      </c>
      <c r="N191" s="3" t="s">
        <v>131</v>
      </c>
      <c r="O191" s="3"/>
      <c r="P191" s="3" t="s">
        <v>86</v>
      </c>
      <c r="Q191" s="3" t="s">
        <v>87</v>
      </c>
      <c r="R191" s="4"/>
      <c r="S191" s="3" t="s">
        <v>69</v>
      </c>
      <c r="T191" s="3" t="s">
        <v>215</v>
      </c>
      <c r="U191" s="3" t="s">
        <v>84</v>
      </c>
      <c r="V191" s="3" t="s">
        <v>72</v>
      </c>
      <c r="W191" s="3">
        <v>9.4600000000000009</v>
      </c>
      <c r="X191" s="3">
        <v>0.31</v>
      </c>
      <c r="Y191" s="4"/>
      <c r="Z191" s="4"/>
      <c r="AA191" s="3">
        <v>11</v>
      </c>
      <c r="AB191" s="3">
        <v>9.7100000000000009</v>
      </c>
      <c r="AC191" s="3">
        <v>0.28999999999999998</v>
      </c>
      <c r="AD191" s="4"/>
      <c r="AE191" s="3">
        <v>8</v>
      </c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3" t="s">
        <v>216</v>
      </c>
      <c r="AV191" s="3" t="s">
        <v>74</v>
      </c>
      <c r="AW191" s="3" t="s">
        <v>217</v>
      </c>
      <c r="AX191" s="4"/>
      <c r="AY191" s="3" t="s">
        <v>75</v>
      </c>
      <c r="AZ191" s="3" t="s">
        <v>76</v>
      </c>
      <c r="BA191" s="3" t="s">
        <v>77</v>
      </c>
      <c r="BB191" s="4">
        <f t="shared" si="9"/>
        <v>42.296111109999998</v>
      </c>
      <c r="BC191" s="4">
        <f t="shared" si="10"/>
        <v>-71.431666664999995</v>
      </c>
      <c r="BD191" s="3">
        <v>200</v>
      </c>
      <c r="BE191" s="3" t="s">
        <v>218</v>
      </c>
    </row>
    <row r="192" spans="1:57" ht="12.75">
      <c r="A192" s="2" t="s">
        <v>88</v>
      </c>
      <c r="B192" s="2" t="s">
        <v>107</v>
      </c>
      <c r="C192" s="2" t="s">
        <v>208</v>
      </c>
      <c r="D192" s="2" t="s">
        <v>209</v>
      </c>
      <c r="E192" s="2" t="s">
        <v>210</v>
      </c>
      <c r="F192" s="2">
        <v>2014</v>
      </c>
      <c r="G192" s="2" t="s">
        <v>93</v>
      </c>
      <c r="H192" s="2" t="s">
        <v>94</v>
      </c>
      <c r="I192" s="3" t="s">
        <v>211</v>
      </c>
      <c r="J192" s="3"/>
      <c r="K192" s="3" t="s">
        <v>212</v>
      </c>
      <c r="L192" s="3" t="s">
        <v>213</v>
      </c>
      <c r="M192" s="3" t="s">
        <v>220</v>
      </c>
      <c r="N192" s="3" t="s">
        <v>131</v>
      </c>
      <c r="O192" s="3"/>
      <c r="P192" s="3" t="s">
        <v>86</v>
      </c>
      <c r="Q192" s="3" t="s">
        <v>87</v>
      </c>
      <c r="R192" s="4"/>
      <c r="S192" s="3" t="s">
        <v>69</v>
      </c>
      <c r="T192" s="3" t="s">
        <v>101</v>
      </c>
      <c r="U192" s="3" t="s">
        <v>84</v>
      </c>
      <c r="V192" s="3" t="s">
        <v>72</v>
      </c>
      <c r="W192" s="3">
        <v>1.71</v>
      </c>
      <c r="X192" s="3">
        <v>0.24</v>
      </c>
      <c r="Y192" s="4"/>
      <c r="Z192" s="4"/>
      <c r="AA192" s="3">
        <v>7</v>
      </c>
      <c r="AB192" s="3">
        <v>1.63</v>
      </c>
      <c r="AC192" s="3">
        <v>0.35</v>
      </c>
      <c r="AD192" s="4"/>
      <c r="AE192" s="3">
        <v>17</v>
      </c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3" t="s">
        <v>219</v>
      </c>
      <c r="AV192" s="3" t="s">
        <v>178</v>
      </c>
      <c r="AW192" s="3" t="s">
        <v>217</v>
      </c>
      <c r="AX192" s="4"/>
      <c r="AY192" s="3" t="s">
        <v>75</v>
      </c>
      <c r="AZ192" s="3" t="s">
        <v>76</v>
      </c>
      <c r="BA192" s="3" t="s">
        <v>77</v>
      </c>
      <c r="BB192" s="4">
        <f t="shared" si="9"/>
        <v>42.296111109999998</v>
      </c>
      <c r="BC192" s="4">
        <f t="shared" si="10"/>
        <v>-71.431666664999995</v>
      </c>
      <c r="BD192" s="3">
        <v>200</v>
      </c>
      <c r="BE192" s="3" t="s">
        <v>218</v>
      </c>
    </row>
    <row r="193" spans="1:57" ht="12.75">
      <c r="A193" s="2" t="s">
        <v>88</v>
      </c>
      <c r="B193" s="2" t="s">
        <v>107</v>
      </c>
      <c r="C193" s="2" t="s">
        <v>208</v>
      </c>
      <c r="D193" s="2" t="s">
        <v>209</v>
      </c>
      <c r="E193" s="2" t="s">
        <v>210</v>
      </c>
      <c r="F193" s="2">
        <v>2014</v>
      </c>
      <c r="G193" s="2" t="s">
        <v>93</v>
      </c>
      <c r="H193" s="2" t="s">
        <v>94</v>
      </c>
      <c r="I193" s="3" t="s">
        <v>211</v>
      </c>
      <c r="J193" s="3"/>
      <c r="K193" s="3" t="s">
        <v>212</v>
      </c>
      <c r="L193" s="3" t="s">
        <v>213</v>
      </c>
      <c r="M193" s="3" t="s">
        <v>220</v>
      </c>
      <c r="N193" s="3" t="s">
        <v>131</v>
      </c>
      <c r="O193" s="3"/>
      <c r="P193" s="3" t="s">
        <v>86</v>
      </c>
      <c r="Q193" s="3" t="s">
        <v>87</v>
      </c>
      <c r="R193" s="4"/>
      <c r="S193" s="3" t="s">
        <v>69</v>
      </c>
      <c r="T193" s="3" t="s">
        <v>101</v>
      </c>
      <c r="U193" s="3" t="s">
        <v>84</v>
      </c>
      <c r="V193" s="3" t="s">
        <v>72</v>
      </c>
      <c r="W193" s="3">
        <v>1.26</v>
      </c>
      <c r="X193" s="3">
        <v>0.16</v>
      </c>
      <c r="Y193" s="4"/>
      <c r="Z193" s="4"/>
      <c r="AA193" s="3">
        <v>5</v>
      </c>
      <c r="AB193" s="3">
        <v>1.2</v>
      </c>
      <c r="AC193" s="3">
        <v>0.35</v>
      </c>
      <c r="AD193" s="4"/>
      <c r="AE193" s="3">
        <v>20</v>
      </c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3" t="s">
        <v>219</v>
      </c>
      <c r="AV193" s="3" t="s">
        <v>178</v>
      </c>
      <c r="AW193" s="3" t="s">
        <v>217</v>
      </c>
      <c r="AX193" s="4"/>
      <c r="AY193" s="3" t="s">
        <v>75</v>
      </c>
      <c r="AZ193" s="3" t="s">
        <v>76</v>
      </c>
      <c r="BA193" s="3" t="s">
        <v>77</v>
      </c>
      <c r="BB193" s="4">
        <f t="shared" si="9"/>
        <v>42.296111109999998</v>
      </c>
      <c r="BC193" s="4">
        <f t="shared" si="10"/>
        <v>-71.431666664999995</v>
      </c>
      <c r="BD193" s="3">
        <v>200</v>
      </c>
      <c r="BE193" s="3" t="s">
        <v>218</v>
      </c>
    </row>
    <row r="194" spans="1:57" ht="12.75">
      <c r="A194" s="2" t="s">
        <v>88</v>
      </c>
      <c r="B194" s="2" t="s">
        <v>107</v>
      </c>
      <c r="C194" s="2" t="s">
        <v>208</v>
      </c>
      <c r="D194" s="2" t="s">
        <v>209</v>
      </c>
      <c r="E194" s="2" t="s">
        <v>210</v>
      </c>
      <c r="F194" s="2">
        <v>2014</v>
      </c>
      <c r="G194" s="2" t="s">
        <v>93</v>
      </c>
      <c r="H194" s="2" t="s">
        <v>94</v>
      </c>
      <c r="I194" s="3" t="s">
        <v>211</v>
      </c>
      <c r="J194" s="3"/>
      <c r="K194" s="3" t="s">
        <v>212</v>
      </c>
      <c r="L194" s="3" t="s">
        <v>213</v>
      </c>
      <c r="M194" s="3" t="s">
        <v>220</v>
      </c>
      <c r="N194" s="3" t="s">
        <v>131</v>
      </c>
      <c r="O194" s="3"/>
      <c r="P194" s="3" t="s">
        <v>86</v>
      </c>
      <c r="Q194" s="3" t="s">
        <v>87</v>
      </c>
      <c r="R194" s="4"/>
      <c r="S194" s="3" t="s">
        <v>69</v>
      </c>
      <c r="T194" s="3" t="s">
        <v>215</v>
      </c>
      <c r="U194" s="3" t="s">
        <v>84</v>
      </c>
      <c r="V194" s="3" t="s">
        <v>72</v>
      </c>
      <c r="W194" s="3">
        <v>9.94</v>
      </c>
      <c r="X194" s="3">
        <v>0.56000000000000005</v>
      </c>
      <c r="Y194" s="4"/>
      <c r="Z194" s="4"/>
      <c r="AA194" s="3">
        <v>4</v>
      </c>
      <c r="AB194" s="3">
        <v>9.5299999999999994</v>
      </c>
      <c r="AC194" s="3">
        <v>0.4</v>
      </c>
      <c r="AD194" s="4"/>
      <c r="AE194" s="3">
        <v>7</v>
      </c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3" t="s">
        <v>219</v>
      </c>
      <c r="AV194" s="3" t="s">
        <v>178</v>
      </c>
      <c r="AW194" s="3" t="s">
        <v>217</v>
      </c>
      <c r="AX194" s="4"/>
      <c r="AY194" s="3" t="s">
        <v>75</v>
      </c>
      <c r="AZ194" s="3" t="s">
        <v>76</v>
      </c>
      <c r="BA194" s="3" t="s">
        <v>77</v>
      </c>
      <c r="BB194" s="4">
        <f t="shared" si="9"/>
        <v>42.296111109999998</v>
      </c>
      <c r="BC194" s="4">
        <f t="shared" si="10"/>
        <v>-71.431666664999995</v>
      </c>
      <c r="BD194" s="3">
        <v>200</v>
      </c>
      <c r="BE194" s="3" t="s">
        <v>218</v>
      </c>
    </row>
    <row r="195" spans="1:57" ht="12.75">
      <c r="A195" s="2" t="s">
        <v>88</v>
      </c>
      <c r="B195" s="2" t="s">
        <v>107</v>
      </c>
      <c r="C195" s="2" t="s">
        <v>208</v>
      </c>
      <c r="D195" s="2" t="s">
        <v>209</v>
      </c>
      <c r="E195" s="2" t="s">
        <v>210</v>
      </c>
      <c r="F195" s="2">
        <v>2014</v>
      </c>
      <c r="G195" s="2" t="s">
        <v>93</v>
      </c>
      <c r="H195" s="2" t="s">
        <v>94</v>
      </c>
      <c r="I195" s="3" t="s">
        <v>211</v>
      </c>
      <c r="J195" s="3"/>
      <c r="K195" s="3" t="s">
        <v>212</v>
      </c>
      <c r="L195" s="3" t="s">
        <v>213</v>
      </c>
      <c r="M195" s="3" t="s">
        <v>220</v>
      </c>
      <c r="N195" s="3" t="s">
        <v>131</v>
      </c>
      <c r="O195" s="3"/>
      <c r="P195" s="3" t="s">
        <v>86</v>
      </c>
      <c r="Q195" s="3" t="s">
        <v>87</v>
      </c>
      <c r="R195" s="4"/>
      <c r="S195" s="3" t="s">
        <v>69</v>
      </c>
      <c r="T195" s="3" t="s">
        <v>101</v>
      </c>
      <c r="U195" s="3" t="s">
        <v>84</v>
      </c>
      <c r="V195" s="3" t="s">
        <v>72</v>
      </c>
      <c r="W195" s="3">
        <v>1.98</v>
      </c>
      <c r="X195" s="3">
        <v>0.66</v>
      </c>
      <c r="Y195" s="4"/>
      <c r="Z195" s="4"/>
      <c r="AA195" s="3">
        <v>27</v>
      </c>
      <c r="AB195" s="3">
        <v>2.38</v>
      </c>
      <c r="AC195" s="3">
        <v>0.55000000000000004</v>
      </c>
      <c r="AD195" s="4"/>
      <c r="AE195" s="3">
        <v>30</v>
      </c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3" t="s">
        <v>219</v>
      </c>
      <c r="AV195" s="3" t="s">
        <v>178</v>
      </c>
      <c r="AW195" s="3" t="s">
        <v>217</v>
      </c>
      <c r="AX195" s="4"/>
      <c r="AY195" s="3" t="s">
        <v>75</v>
      </c>
      <c r="AZ195" s="3" t="s">
        <v>76</v>
      </c>
      <c r="BA195" s="3" t="s">
        <v>77</v>
      </c>
      <c r="BB195" s="4">
        <f t="shared" si="9"/>
        <v>42.296111109999998</v>
      </c>
      <c r="BC195" s="4">
        <f t="shared" si="10"/>
        <v>-71.431666664999995</v>
      </c>
      <c r="BD195" s="3">
        <v>200</v>
      </c>
      <c r="BE195" s="3" t="s">
        <v>218</v>
      </c>
    </row>
    <row r="196" spans="1:57" ht="12.75">
      <c r="A196" s="2" t="s">
        <v>88</v>
      </c>
      <c r="B196" s="2" t="s">
        <v>107</v>
      </c>
      <c r="C196" s="2" t="s">
        <v>208</v>
      </c>
      <c r="D196" s="2" t="s">
        <v>209</v>
      </c>
      <c r="E196" s="2" t="s">
        <v>210</v>
      </c>
      <c r="F196" s="2">
        <v>2014</v>
      </c>
      <c r="G196" s="2" t="s">
        <v>93</v>
      </c>
      <c r="H196" s="2" t="s">
        <v>94</v>
      </c>
      <c r="I196" s="3" t="s">
        <v>211</v>
      </c>
      <c r="J196" s="3"/>
      <c r="K196" s="3" t="s">
        <v>212</v>
      </c>
      <c r="L196" s="3" t="s">
        <v>213</v>
      </c>
      <c r="M196" s="3" t="s">
        <v>220</v>
      </c>
      <c r="N196" s="3" t="s">
        <v>131</v>
      </c>
      <c r="O196" s="3"/>
      <c r="P196" s="3" t="s">
        <v>86</v>
      </c>
      <c r="Q196" s="3" t="s">
        <v>87</v>
      </c>
      <c r="R196" s="4"/>
      <c r="S196" s="3" t="s">
        <v>69</v>
      </c>
      <c r="T196" s="3" t="s">
        <v>215</v>
      </c>
      <c r="U196" s="3" t="s">
        <v>84</v>
      </c>
      <c r="V196" s="3" t="s">
        <v>72</v>
      </c>
      <c r="W196" s="3">
        <v>11.28</v>
      </c>
      <c r="X196" s="3">
        <v>0.6</v>
      </c>
      <c r="Y196" s="4"/>
      <c r="Z196" s="4"/>
      <c r="AA196" s="3">
        <v>48</v>
      </c>
      <c r="AB196" s="3">
        <v>11.36</v>
      </c>
      <c r="AC196" s="3">
        <v>0.56999999999999995</v>
      </c>
      <c r="AD196" s="4"/>
      <c r="AE196" s="3">
        <v>48</v>
      </c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3" t="s">
        <v>219</v>
      </c>
      <c r="AV196" s="3" t="s">
        <v>178</v>
      </c>
      <c r="AW196" s="3" t="s">
        <v>217</v>
      </c>
      <c r="AX196" s="4"/>
      <c r="AY196" s="3" t="s">
        <v>75</v>
      </c>
      <c r="AZ196" s="3" t="s">
        <v>76</v>
      </c>
      <c r="BA196" s="3" t="s">
        <v>77</v>
      </c>
      <c r="BB196" s="4">
        <f t="shared" si="9"/>
        <v>42.296111109999998</v>
      </c>
      <c r="BC196" s="4">
        <f t="shared" si="10"/>
        <v>-71.431666664999995</v>
      </c>
      <c r="BD196" s="3">
        <v>200</v>
      </c>
      <c r="BE196" s="3" t="s">
        <v>218</v>
      </c>
    </row>
    <row r="197" spans="1:57" ht="12.75">
      <c r="A197" s="2" t="s">
        <v>88</v>
      </c>
      <c r="B197" s="2" t="s">
        <v>107</v>
      </c>
      <c r="C197" s="2" t="s">
        <v>208</v>
      </c>
      <c r="D197" s="2" t="s">
        <v>209</v>
      </c>
      <c r="E197" s="2" t="s">
        <v>210</v>
      </c>
      <c r="F197" s="2">
        <v>2014</v>
      </c>
      <c r="G197" s="2" t="s">
        <v>93</v>
      </c>
      <c r="H197" s="2" t="s">
        <v>94</v>
      </c>
      <c r="I197" s="3" t="s">
        <v>211</v>
      </c>
      <c r="J197" s="3"/>
      <c r="K197" s="3" t="s">
        <v>212</v>
      </c>
      <c r="L197" s="3" t="s">
        <v>213</v>
      </c>
      <c r="M197" s="3" t="s">
        <v>220</v>
      </c>
      <c r="N197" s="3" t="s">
        <v>131</v>
      </c>
      <c r="O197" s="3"/>
      <c r="P197" s="3" t="s">
        <v>86</v>
      </c>
      <c r="Q197" s="3" t="s">
        <v>87</v>
      </c>
      <c r="R197" s="4"/>
      <c r="S197" s="3" t="s">
        <v>69</v>
      </c>
      <c r="T197" s="3" t="s">
        <v>215</v>
      </c>
      <c r="U197" s="3" t="s">
        <v>84</v>
      </c>
      <c r="V197" s="3" t="s">
        <v>72</v>
      </c>
      <c r="W197" s="3">
        <v>11.57</v>
      </c>
      <c r="X197" s="3">
        <v>0.73</v>
      </c>
      <c r="Y197" s="4"/>
      <c r="Z197" s="4"/>
      <c r="AA197" s="3">
        <v>48</v>
      </c>
      <c r="AB197" s="3">
        <v>11.63</v>
      </c>
      <c r="AC197" s="3">
        <v>0.59</v>
      </c>
      <c r="AD197" s="4"/>
      <c r="AE197" s="3">
        <v>48</v>
      </c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3" t="s">
        <v>216</v>
      </c>
      <c r="AV197" s="3" t="s">
        <v>74</v>
      </c>
      <c r="AW197" s="3" t="s">
        <v>217</v>
      </c>
      <c r="AX197" s="4"/>
      <c r="AY197" s="3" t="s">
        <v>75</v>
      </c>
      <c r="AZ197" s="3" t="s">
        <v>76</v>
      </c>
      <c r="BA197" s="3" t="s">
        <v>77</v>
      </c>
      <c r="BB197" s="4">
        <f t="shared" si="9"/>
        <v>42.296111109999998</v>
      </c>
      <c r="BC197" s="4">
        <f t="shared" si="10"/>
        <v>-71.431666664999995</v>
      </c>
      <c r="BD197" s="3">
        <v>200</v>
      </c>
      <c r="BE197" s="3" t="s">
        <v>218</v>
      </c>
    </row>
    <row r="198" spans="1:57" ht="12.75">
      <c r="A198" s="2" t="s">
        <v>88</v>
      </c>
      <c r="B198" s="2" t="s">
        <v>107</v>
      </c>
      <c r="C198" s="2" t="s">
        <v>208</v>
      </c>
      <c r="D198" s="2" t="s">
        <v>209</v>
      </c>
      <c r="E198" s="2" t="s">
        <v>210</v>
      </c>
      <c r="F198" s="2">
        <v>2014</v>
      </c>
      <c r="G198" s="2" t="s">
        <v>93</v>
      </c>
      <c r="H198" s="2" t="s">
        <v>94</v>
      </c>
      <c r="I198" s="3" t="s">
        <v>211</v>
      </c>
      <c r="J198" s="3"/>
      <c r="K198" s="3" t="s">
        <v>212</v>
      </c>
      <c r="L198" s="3" t="s">
        <v>213</v>
      </c>
      <c r="M198" s="3" t="s">
        <v>220</v>
      </c>
      <c r="N198" s="3" t="s">
        <v>131</v>
      </c>
      <c r="O198" s="3"/>
      <c r="P198" s="3" t="s">
        <v>86</v>
      </c>
      <c r="Q198" s="3" t="s">
        <v>87</v>
      </c>
      <c r="R198" s="4"/>
      <c r="S198" s="3" t="s">
        <v>69</v>
      </c>
      <c r="T198" s="3" t="s">
        <v>101</v>
      </c>
      <c r="U198" s="3" t="s">
        <v>84</v>
      </c>
      <c r="V198" s="3" t="s">
        <v>72</v>
      </c>
      <c r="W198" s="3">
        <v>1.93</v>
      </c>
      <c r="X198" s="3">
        <v>0.46</v>
      </c>
      <c r="Y198" s="4"/>
      <c r="Z198" s="4"/>
      <c r="AA198" s="3">
        <v>29</v>
      </c>
      <c r="AB198" s="3">
        <v>2.29</v>
      </c>
      <c r="AC198" s="3">
        <v>0.74</v>
      </c>
      <c r="AD198" s="4"/>
      <c r="AE198" s="3">
        <v>29</v>
      </c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3" t="s">
        <v>216</v>
      </c>
      <c r="AV198" s="3" t="s">
        <v>74</v>
      </c>
      <c r="AW198" s="3" t="s">
        <v>217</v>
      </c>
      <c r="AX198" s="4"/>
      <c r="AY198" s="3" t="s">
        <v>75</v>
      </c>
      <c r="AZ198" s="3" t="s">
        <v>76</v>
      </c>
      <c r="BA198" s="3" t="s">
        <v>77</v>
      </c>
      <c r="BB198" s="4">
        <f t="shared" si="9"/>
        <v>42.296111109999998</v>
      </c>
      <c r="BC198" s="4">
        <f t="shared" si="10"/>
        <v>-71.431666664999995</v>
      </c>
      <c r="BD198" s="3">
        <v>200</v>
      </c>
      <c r="BE198" s="3" t="s">
        <v>218</v>
      </c>
    </row>
    <row r="199" spans="1:57" ht="12.75">
      <c r="A199" s="2" t="s">
        <v>88</v>
      </c>
      <c r="B199" s="2" t="s">
        <v>107</v>
      </c>
      <c r="C199" s="2" t="s">
        <v>208</v>
      </c>
      <c r="D199" s="2" t="s">
        <v>209</v>
      </c>
      <c r="E199" s="2" t="s">
        <v>210</v>
      </c>
      <c r="F199" s="2">
        <v>2014</v>
      </c>
      <c r="G199" s="2" t="s">
        <v>93</v>
      </c>
      <c r="H199" s="2" t="s">
        <v>94</v>
      </c>
      <c r="I199" s="3" t="s">
        <v>211</v>
      </c>
      <c r="J199" s="3"/>
      <c r="K199" s="3" t="s">
        <v>212</v>
      </c>
      <c r="L199" s="3" t="s">
        <v>213</v>
      </c>
      <c r="M199" s="3" t="s">
        <v>220</v>
      </c>
      <c r="N199" s="3" t="s">
        <v>131</v>
      </c>
      <c r="O199" s="3"/>
      <c r="P199" s="3" t="s">
        <v>86</v>
      </c>
      <c r="Q199" s="3" t="s">
        <v>87</v>
      </c>
      <c r="R199" s="4"/>
      <c r="S199" s="3" t="s">
        <v>69</v>
      </c>
      <c r="T199" s="3" t="s">
        <v>101</v>
      </c>
      <c r="U199" s="3" t="s">
        <v>84</v>
      </c>
      <c r="V199" s="3" t="s">
        <v>72</v>
      </c>
      <c r="W199" s="3">
        <v>2.88</v>
      </c>
      <c r="X199" s="3">
        <v>0.57999999999999996</v>
      </c>
      <c r="Y199" s="4"/>
      <c r="Z199" s="4"/>
      <c r="AA199" s="3">
        <v>28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3" t="s">
        <v>219</v>
      </c>
      <c r="AV199" s="3" t="s">
        <v>178</v>
      </c>
      <c r="AW199" s="3" t="s">
        <v>217</v>
      </c>
      <c r="AX199" s="4"/>
      <c r="AY199" s="3" t="s">
        <v>75</v>
      </c>
      <c r="AZ199" s="3" t="s">
        <v>76</v>
      </c>
      <c r="BA199" s="3" t="s">
        <v>77</v>
      </c>
      <c r="BB199" s="4">
        <f t="shared" si="9"/>
        <v>42.296111109999998</v>
      </c>
      <c r="BC199" s="4">
        <f t="shared" si="10"/>
        <v>-71.431666664999995</v>
      </c>
      <c r="BD199" s="3">
        <v>200</v>
      </c>
      <c r="BE199" s="3" t="s">
        <v>218</v>
      </c>
    </row>
    <row r="200" spans="1:57" ht="12.75">
      <c r="A200" s="2" t="s">
        <v>88</v>
      </c>
      <c r="B200" s="2" t="s">
        <v>107</v>
      </c>
      <c r="C200" s="2" t="s">
        <v>208</v>
      </c>
      <c r="D200" s="2" t="s">
        <v>209</v>
      </c>
      <c r="E200" s="2" t="s">
        <v>210</v>
      </c>
      <c r="F200" s="2">
        <v>2014</v>
      </c>
      <c r="G200" s="2" t="s">
        <v>93</v>
      </c>
      <c r="H200" s="2" t="s">
        <v>94</v>
      </c>
      <c r="I200" s="3" t="s">
        <v>211</v>
      </c>
      <c r="J200" s="3"/>
      <c r="K200" s="3" t="s">
        <v>212</v>
      </c>
      <c r="L200" s="3" t="s">
        <v>213</v>
      </c>
      <c r="M200" s="3" t="s">
        <v>220</v>
      </c>
      <c r="N200" s="3" t="s">
        <v>131</v>
      </c>
      <c r="O200" s="3"/>
      <c r="P200" s="3" t="s">
        <v>86</v>
      </c>
      <c r="Q200" s="3" t="s">
        <v>87</v>
      </c>
      <c r="R200" s="4"/>
      <c r="S200" s="3" t="s">
        <v>69</v>
      </c>
      <c r="T200" s="3" t="s">
        <v>101</v>
      </c>
      <c r="U200" s="3" t="s">
        <v>84</v>
      </c>
      <c r="V200" s="3" t="s">
        <v>72</v>
      </c>
      <c r="W200" s="3">
        <v>2.7</v>
      </c>
      <c r="X200" s="3">
        <v>0.46</v>
      </c>
      <c r="Y200" s="4"/>
      <c r="Z200" s="4"/>
      <c r="AA200" s="3">
        <v>22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3" t="s">
        <v>216</v>
      </c>
      <c r="AV200" s="3" t="s">
        <v>74</v>
      </c>
      <c r="AW200" s="3" t="s">
        <v>217</v>
      </c>
      <c r="AX200" s="4"/>
      <c r="AY200" s="3" t="s">
        <v>75</v>
      </c>
      <c r="AZ200" s="3" t="s">
        <v>76</v>
      </c>
      <c r="BA200" s="3" t="s">
        <v>77</v>
      </c>
      <c r="BB200" s="4">
        <f t="shared" si="9"/>
        <v>42.296111109999998</v>
      </c>
      <c r="BC200" s="4">
        <f t="shared" si="10"/>
        <v>-71.431666664999995</v>
      </c>
      <c r="BD200" s="3">
        <v>200</v>
      </c>
      <c r="BE200" s="3" t="s">
        <v>218</v>
      </c>
    </row>
    <row r="201" spans="1:57" ht="12.75">
      <c r="A201" s="2" t="s">
        <v>88</v>
      </c>
      <c r="B201" s="2" t="s">
        <v>107</v>
      </c>
      <c r="C201" s="2" t="s">
        <v>208</v>
      </c>
      <c r="D201" s="2" t="s">
        <v>209</v>
      </c>
      <c r="E201" s="2" t="s">
        <v>210</v>
      </c>
      <c r="F201" s="2">
        <v>2014</v>
      </c>
      <c r="G201" s="2" t="s">
        <v>93</v>
      </c>
      <c r="H201" s="2" t="s">
        <v>94</v>
      </c>
      <c r="I201" s="3" t="s">
        <v>211</v>
      </c>
      <c r="J201" s="3"/>
      <c r="K201" s="3" t="s">
        <v>212</v>
      </c>
      <c r="L201" s="3" t="s">
        <v>213</v>
      </c>
      <c r="M201" s="3" t="s">
        <v>221</v>
      </c>
      <c r="N201" s="3" t="s">
        <v>131</v>
      </c>
      <c r="O201" s="3"/>
      <c r="P201" s="3" t="s">
        <v>222</v>
      </c>
      <c r="Q201" s="3" t="s">
        <v>223</v>
      </c>
      <c r="R201" s="4"/>
      <c r="S201" s="3" t="s">
        <v>69</v>
      </c>
      <c r="T201" s="3" t="s">
        <v>101</v>
      </c>
      <c r="U201" s="2" t="s">
        <v>84</v>
      </c>
      <c r="V201" s="3" t="s">
        <v>72</v>
      </c>
      <c r="W201" s="3">
        <v>0.18</v>
      </c>
      <c r="X201" s="3">
        <v>0.02</v>
      </c>
      <c r="Y201" s="4"/>
      <c r="Z201" s="4"/>
      <c r="AA201" s="3">
        <v>5</v>
      </c>
      <c r="AB201" s="3">
        <v>0.28000000000000003</v>
      </c>
      <c r="AC201" s="3">
        <v>0.06</v>
      </c>
      <c r="AD201" s="4"/>
      <c r="AE201" s="3">
        <v>20</v>
      </c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3" t="s">
        <v>219</v>
      </c>
      <c r="AV201" s="3" t="s">
        <v>178</v>
      </c>
      <c r="AW201" s="3" t="s">
        <v>217</v>
      </c>
      <c r="AX201" s="4"/>
      <c r="AY201" s="3" t="s">
        <v>75</v>
      </c>
      <c r="AZ201" s="3" t="s">
        <v>76</v>
      </c>
      <c r="BA201" s="3" t="s">
        <v>77</v>
      </c>
      <c r="BB201" s="4">
        <f t="shared" si="9"/>
        <v>42.296111109999998</v>
      </c>
      <c r="BC201" s="4">
        <f t="shared" si="10"/>
        <v>-71.431666664999995</v>
      </c>
      <c r="BD201" s="3">
        <v>200</v>
      </c>
      <c r="BE201" s="3" t="s">
        <v>218</v>
      </c>
    </row>
    <row r="202" spans="1:57" ht="12.75">
      <c r="A202" s="2" t="s">
        <v>88</v>
      </c>
      <c r="B202" s="2" t="s">
        <v>107</v>
      </c>
      <c r="C202" s="2" t="s">
        <v>208</v>
      </c>
      <c r="D202" s="2" t="s">
        <v>209</v>
      </c>
      <c r="E202" s="2" t="s">
        <v>210</v>
      </c>
      <c r="F202" s="2">
        <v>2014</v>
      </c>
      <c r="G202" s="2" t="s">
        <v>93</v>
      </c>
      <c r="H202" s="2" t="s">
        <v>94</v>
      </c>
      <c r="I202" s="3" t="s">
        <v>211</v>
      </c>
      <c r="J202" s="3"/>
      <c r="K202" s="3" t="s">
        <v>212</v>
      </c>
      <c r="L202" s="3" t="s">
        <v>213</v>
      </c>
      <c r="M202" s="3" t="s">
        <v>221</v>
      </c>
      <c r="N202" s="3" t="s">
        <v>131</v>
      </c>
      <c r="O202" s="3"/>
      <c r="P202" s="3" t="s">
        <v>222</v>
      </c>
      <c r="Q202" s="3" t="s">
        <v>223</v>
      </c>
      <c r="R202" s="4"/>
      <c r="S202" s="3" t="s">
        <v>69</v>
      </c>
      <c r="T202" s="3" t="s">
        <v>215</v>
      </c>
      <c r="U202" s="2" t="s">
        <v>84</v>
      </c>
      <c r="V202" s="3" t="s">
        <v>72</v>
      </c>
      <c r="W202" s="3">
        <v>0.65</v>
      </c>
      <c r="X202" s="3">
        <v>0.16</v>
      </c>
      <c r="Y202" s="4"/>
      <c r="Z202" s="4"/>
      <c r="AA202" s="3">
        <v>4</v>
      </c>
      <c r="AB202" s="3">
        <v>0.85</v>
      </c>
      <c r="AC202" s="3">
        <v>0.1</v>
      </c>
      <c r="AD202" s="4"/>
      <c r="AE202" s="3">
        <v>7</v>
      </c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3" t="s">
        <v>219</v>
      </c>
      <c r="AV202" s="3" t="s">
        <v>178</v>
      </c>
      <c r="AW202" s="3" t="s">
        <v>217</v>
      </c>
      <c r="AX202" s="4"/>
      <c r="AY202" s="3" t="s">
        <v>75</v>
      </c>
      <c r="AZ202" s="3" t="s">
        <v>76</v>
      </c>
      <c r="BA202" s="3" t="s">
        <v>77</v>
      </c>
      <c r="BB202" s="4">
        <f t="shared" si="9"/>
        <v>42.296111109999998</v>
      </c>
      <c r="BC202" s="4">
        <f t="shared" si="10"/>
        <v>-71.431666664999995</v>
      </c>
      <c r="BD202" s="3">
        <v>200</v>
      </c>
      <c r="BE202" s="3" t="s">
        <v>218</v>
      </c>
    </row>
    <row r="203" spans="1:57" ht="12.75">
      <c r="A203" s="2" t="s">
        <v>88</v>
      </c>
      <c r="B203" s="2" t="s">
        <v>107</v>
      </c>
      <c r="C203" s="2" t="s">
        <v>208</v>
      </c>
      <c r="D203" s="2" t="s">
        <v>209</v>
      </c>
      <c r="E203" s="2" t="s">
        <v>210</v>
      </c>
      <c r="F203" s="2">
        <v>2014</v>
      </c>
      <c r="G203" s="2" t="s">
        <v>93</v>
      </c>
      <c r="H203" s="2" t="s">
        <v>94</v>
      </c>
      <c r="I203" s="3" t="s">
        <v>211</v>
      </c>
      <c r="J203" s="3"/>
      <c r="K203" s="3" t="s">
        <v>212</v>
      </c>
      <c r="L203" s="3" t="s">
        <v>213</v>
      </c>
      <c r="M203" s="3" t="s">
        <v>221</v>
      </c>
      <c r="N203" s="3" t="s">
        <v>131</v>
      </c>
      <c r="O203" s="3"/>
      <c r="P203" s="3" t="s">
        <v>222</v>
      </c>
      <c r="Q203" s="3" t="s">
        <v>223</v>
      </c>
      <c r="R203" s="4"/>
      <c r="S203" s="3" t="s">
        <v>69</v>
      </c>
      <c r="T203" s="3" t="s">
        <v>101</v>
      </c>
      <c r="U203" s="2" t="s">
        <v>84</v>
      </c>
      <c r="V203" s="3" t="s">
        <v>72</v>
      </c>
      <c r="W203" s="3">
        <v>0.46</v>
      </c>
      <c r="X203" s="3">
        <v>0.16</v>
      </c>
      <c r="Y203" s="4"/>
      <c r="Z203" s="4"/>
      <c r="AA203" s="3">
        <v>7</v>
      </c>
      <c r="AB203" s="3">
        <v>0.45</v>
      </c>
      <c r="AC203" s="3">
        <v>0.11</v>
      </c>
      <c r="AD203" s="4"/>
      <c r="AE203" s="3">
        <v>17</v>
      </c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3" t="s">
        <v>219</v>
      </c>
      <c r="AV203" s="3" t="s">
        <v>178</v>
      </c>
      <c r="AW203" s="3" t="s">
        <v>217</v>
      </c>
      <c r="AX203" s="4"/>
      <c r="AY203" s="3" t="s">
        <v>75</v>
      </c>
      <c r="AZ203" s="3" t="s">
        <v>76</v>
      </c>
      <c r="BA203" s="3" t="s">
        <v>77</v>
      </c>
      <c r="BB203" s="4">
        <f t="shared" si="9"/>
        <v>42.296111109999998</v>
      </c>
      <c r="BC203" s="4">
        <f t="shared" si="10"/>
        <v>-71.431666664999995</v>
      </c>
      <c r="BD203" s="3">
        <v>200</v>
      </c>
      <c r="BE203" s="3" t="s">
        <v>218</v>
      </c>
    </row>
    <row r="204" spans="1:57" ht="12.75">
      <c r="A204" s="2" t="s">
        <v>88</v>
      </c>
      <c r="B204" s="2" t="s">
        <v>107</v>
      </c>
      <c r="C204" s="2" t="s">
        <v>208</v>
      </c>
      <c r="D204" s="2" t="s">
        <v>209</v>
      </c>
      <c r="E204" s="2" t="s">
        <v>210</v>
      </c>
      <c r="F204" s="2">
        <v>2014</v>
      </c>
      <c r="G204" s="2" t="s">
        <v>93</v>
      </c>
      <c r="H204" s="2" t="s">
        <v>94</v>
      </c>
      <c r="I204" s="3" t="s">
        <v>211</v>
      </c>
      <c r="J204" s="3"/>
      <c r="K204" s="3" t="s">
        <v>212</v>
      </c>
      <c r="L204" s="3" t="s">
        <v>213</v>
      </c>
      <c r="M204" s="3" t="s">
        <v>221</v>
      </c>
      <c r="N204" s="3" t="s">
        <v>131</v>
      </c>
      <c r="O204" s="3"/>
      <c r="P204" s="3" t="s">
        <v>222</v>
      </c>
      <c r="Q204" s="3" t="s">
        <v>223</v>
      </c>
      <c r="R204" s="4"/>
      <c r="S204" s="3" t="s">
        <v>69</v>
      </c>
      <c r="T204" s="3" t="s">
        <v>101</v>
      </c>
      <c r="U204" s="2" t="s">
        <v>84</v>
      </c>
      <c r="V204" s="3" t="s">
        <v>72</v>
      </c>
      <c r="W204" s="3">
        <v>0.35</v>
      </c>
      <c r="X204" s="3">
        <v>0.09</v>
      </c>
      <c r="Y204" s="4"/>
      <c r="Z204" s="4"/>
      <c r="AA204" s="3">
        <v>11</v>
      </c>
      <c r="AB204" s="3">
        <v>0.32</v>
      </c>
      <c r="AC204" s="3">
        <v>0.13</v>
      </c>
      <c r="AD204" s="4"/>
      <c r="AE204" s="3">
        <v>9</v>
      </c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3" t="s">
        <v>216</v>
      </c>
      <c r="AV204" s="3" t="s">
        <v>74</v>
      </c>
      <c r="AW204" s="3" t="s">
        <v>217</v>
      </c>
      <c r="AX204" s="4"/>
      <c r="AY204" s="3" t="s">
        <v>75</v>
      </c>
      <c r="AZ204" s="3" t="s">
        <v>76</v>
      </c>
      <c r="BA204" s="3" t="s">
        <v>77</v>
      </c>
      <c r="BB204" s="4">
        <f t="shared" si="9"/>
        <v>42.296111109999998</v>
      </c>
      <c r="BC204" s="4">
        <f t="shared" si="10"/>
        <v>-71.431666664999995</v>
      </c>
      <c r="BD204" s="3">
        <v>200</v>
      </c>
      <c r="BE204" s="3" t="s">
        <v>218</v>
      </c>
    </row>
    <row r="205" spans="1:57" ht="12.75">
      <c r="A205" s="2" t="s">
        <v>88</v>
      </c>
      <c r="B205" s="2" t="s">
        <v>107</v>
      </c>
      <c r="C205" s="2" t="s">
        <v>208</v>
      </c>
      <c r="D205" s="2" t="s">
        <v>209</v>
      </c>
      <c r="E205" s="2" t="s">
        <v>210</v>
      </c>
      <c r="F205" s="2">
        <v>2014</v>
      </c>
      <c r="G205" s="2" t="s">
        <v>93</v>
      </c>
      <c r="H205" s="2" t="s">
        <v>94</v>
      </c>
      <c r="I205" s="3" t="s">
        <v>211</v>
      </c>
      <c r="J205" s="3"/>
      <c r="K205" s="3" t="s">
        <v>212</v>
      </c>
      <c r="L205" s="3" t="s">
        <v>213</v>
      </c>
      <c r="M205" s="3" t="s">
        <v>221</v>
      </c>
      <c r="N205" s="3" t="s">
        <v>131</v>
      </c>
      <c r="O205" s="3"/>
      <c r="P205" s="3" t="s">
        <v>222</v>
      </c>
      <c r="Q205" s="3" t="s">
        <v>223</v>
      </c>
      <c r="R205" s="4"/>
      <c r="S205" s="3" t="s">
        <v>69</v>
      </c>
      <c r="T205" s="3" t="s">
        <v>215</v>
      </c>
      <c r="U205" s="2" t="s">
        <v>84</v>
      </c>
      <c r="V205" s="3" t="s">
        <v>72</v>
      </c>
      <c r="W205" s="3">
        <v>1.0900000000000001</v>
      </c>
      <c r="X205" s="3">
        <v>0.16</v>
      </c>
      <c r="Y205" s="4"/>
      <c r="Z205" s="4"/>
      <c r="AA205" s="3">
        <v>48</v>
      </c>
      <c r="AB205" s="3">
        <v>1.08</v>
      </c>
      <c r="AC205" s="3">
        <v>0.15</v>
      </c>
      <c r="AD205" s="4"/>
      <c r="AE205" s="3">
        <v>48</v>
      </c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3" t="s">
        <v>219</v>
      </c>
      <c r="AV205" s="3" t="s">
        <v>178</v>
      </c>
      <c r="AW205" s="3" t="s">
        <v>217</v>
      </c>
      <c r="AX205" s="4"/>
      <c r="AY205" s="3" t="s">
        <v>75</v>
      </c>
      <c r="AZ205" s="3" t="s">
        <v>76</v>
      </c>
      <c r="BA205" s="3" t="s">
        <v>77</v>
      </c>
      <c r="BB205" s="4">
        <f t="shared" si="9"/>
        <v>42.296111109999998</v>
      </c>
      <c r="BC205" s="4">
        <f t="shared" si="10"/>
        <v>-71.431666664999995</v>
      </c>
      <c r="BD205" s="3">
        <v>200</v>
      </c>
      <c r="BE205" s="3" t="s">
        <v>218</v>
      </c>
    </row>
    <row r="206" spans="1:57" ht="12.75">
      <c r="A206" s="2" t="s">
        <v>88</v>
      </c>
      <c r="B206" s="2" t="s">
        <v>107</v>
      </c>
      <c r="C206" s="2" t="s">
        <v>208</v>
      </c>
      <c r="D206" s="2" t="s">
        <v>209</v>
      </c>
      <c r="E206" s="2" t="s">
        <v>210</v>
      </c>
      <c r="F206" s="2">
        <v>2014</v>
      </c>
      <c r="G206" s="2" t="s">
        <v>93</v>
      </c>
      <c r="H206" s="2" t="s">
        <v>94</v>
      </c>
      <c r="I206" s="3" t="s">
        <v>211</v>
      </c>
      <c r="J206" s="3"/>
      <c r="K206" s="3" t="s">
        <v>212</v>
      </c>
      <c r="L206" s="3" t="s">
        <v>213</v>
      </c>
      <c r="M206" s="3" t="s">
        <v>221</v>
      </c>
      <c r="N206" s="3" t="s">
        <v>131</v>
      </c>
      <c r="O206" s="3"/>
      <c r="P206" s="3" t="s">
        <v>222</v>
      </c>
      <c r="Q206" s="3" t="s">
        <v>223</v>
      </c>
      <c r="R206" s="4"/>
      <c r="S206" s="3" t="s">
        <v>69</v>
      </c>
      <c r="T206" s="3" t="s">
        <v>101</v>
      </c>
      <c r="U206" s="2" t="s">
        <v>84</v>
      </c>
      <c r="V206" s="3" t="s">
        <v>72</v>
      </c>
      <c r="W206" s="3">
        <v>0.41</v>
      </c>
      <c r="X206" s="3">
        <v>7.0000000000000007E-2</v>
      </c>
      <c r="Y206" s="4"/>
      <c r="Z206" s="4"/>
      <c r="AA206" s="3">
        <v>27</v>
      </c>
      <c r="AB206" s="3">
        <v>0.65</v>
      </c>
      <c r="AC206" s="3">
        <v>0.3</v>
      </c>
      <c r="AD206" s="4"/>
      <c r="AE206" s="3">
        <v>30</v>
      </c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3" t="s">
        <v>219</v>
      </c>
      <c r="AV206" s="3" t="s">
        <v>178</v>
      </c>
      <c r="AW206" s="3" t="s">
        <v>217</v>
      </c>
      <c r="AX206" s="4"/>
      <c r="AY206" s="3" t="s">
        <v>75</v>
      </c>
      <c r="AZ206" s="3" t="s">
        <v>76</v>
      </c>
      <c r="BA206" s="3" t="s">
        <v>77</v>
      </c>
      <c r="BB206" s="4">
        <f t="shared" si="9"/>
        <v>42.296111109999998</v>
      </c>
      <c r="BC206" s="4">
        <f t="shared" si="10"/>
        <v>-71.431666664999995</v>
      </c>
      <c r="BD206" s="3">
        <v>200</v>
      </c>
      <c r="BE206" s="3" t="s">
        <v>218</v>
      </c>
    </row>
    <row r="207" spans="1:57" ht="12.75">
      <c r="A207" s="2" t="s">
        <v>88</v>
      </c>
      <c r="B207" s="2" t="s">
        <v>107</v>
      </c>
      <c r="C207" s="2" t="s">
        <v>208</v>
      </c>
      <c r="D207" s="2" t="s">
        <v>209</v>
      </c>
      <c r="E207" s="2" t="s">
        <v>210</v>
      </c>
      <c r="F207" s="2">
        <v>2014</v>
      </c>
      <c r="G207" s="2" t="s">
        <v>93</v>
      </c>
      <c r="H207" s="2" t="s">
        <v>94</v>
      </c>
      <c r="I207" s="3" t="s">
        <v>211</v>
      </c>
      <c r="J207" s="3"/>
      <c r="K207" s="3" t="s">
        <v>212</v>
      </c>
      <c r="L207" s="3" t="s">
        <v>213</v>
      </c>
      <c r="M207" s="3" t="s">
        <v>221</v>
      </c>
      <c r="N207" s="3" t="s">
        <v>131</v>
      </c>
      <c r="O207" s="3"/>
      <c r="P207" s="3" t="s">
        <v>222</v>
      </c>
      <c r="Q207" s="3" t="s">
        <v>223</v>
      </c>
      <c r="R207" s="4"/>
      <c r="S207" s="3" t="s">
        <v>69</v>
      </c>
      <c r="T207" s="3" t="s">
        <v>101</v>
      </c>
      <c r="U207" s="2" t="s">
        <v>84</v>
      </c>
      <c r="V207" s="3" t="s">
        <v>72</v>
      </c>
      <c r="W207" s="3">
        <v>0.59</v>
      </c>
      <c r="X207" s="3">
        <v>0.28000000000000003</v>
      </c>
      <c r="Y207" s="4"/>
      <c r="Z207" s="4"/>
      <c r="AA207" s="3">
        <v>29</v>
      </c>
      <c r="AB207" s="3">
        <v>0.89</v>
      </c>
      <c r="AC207" s="3">
        <v>0.37</v>
      </c>
      <c r="AD207" s="4"/>
      <c r="AE207" s="3">
        <v>29</v>
      </c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3" t="s">
        <v>216</v>
      </c>
      <c r="AV207" s="3" t="s">
        <v>74</v>
      </c>
      <c r="AW207" s="3" t="s">
        <v>217</v>
      </c>
      <c r="AX207" s="4"/>
      <c r="AY207" s="3" t="s">
        <v>75</v>
      </c>
      <c r="AZ207" s="3" t="s">
        <v>76</v>
      </c>
      <c r="BA207" s="3" t="s">
        <v>77</v>
      </c>
      <c r="BB207" s="4">
        <f t="shared" si="9"/>
        <v>42.296111109999998</v>
      </c>
      <c r="BC207" s="4">
        <f t="shared" si="10"/>
        <v>-71.431666664999995</v>
      </c>
      <c r="BD207" s="3">
        <v>200</v>
      </c>
      <c r="BE207" s="3" t="s">
        <v>218</v>
      </c>
    </row>
    <row r="208" spans="1:57" ht="12.75">
      <c r="A208" s="2" t="s">
        <v>88</v>
      </c>
      <c r="B208" s="2" t="s">
        <v>107</v>
      </c>
      <c r="C208" s="2" t="s">
        <v>208</v>
      </c>
      <c r="D208" s="2" t="s">
        <v>209</v>
      </c>
      <c r="E208" s="2" t="s">
        <v>210</v>
      </c>
      <c r="F208" s="2">
        <v>2014</v>
      </c>
      <c r="G208" s="2" t="s">
        <v>93</v>
      </c>
      <c r="H208" s="2" t="s">
        <v>94</v>
      </c>
      <c r="I208" s="3" t="s">
        <v>211</v>
      </c>
      <c r="J208" s="3"/>
      <c r="K208" s="3" t="s">
        <v>212</v>
      </c>
      <c r="L208" s="3" t="s">
        <v>213</v>
      </c>
      <c r="M208" s="3" t="s">
        <v>221</v>
      </c>
      <c r="N208" s="3" t="s">
        <v>131</v>
      </c>
      <c r="O208" s="3"/>
      <c r="P208" s="3" t="s">
        <v>222</v>
      </c>
      <c r="Q208" s="3" t="s">
        <v>223</v>
      </c>
      <c r="R208" s="4"/>
      <c r="S208" s="3" t="s">
        <v>69</v>
      </c>
      <c r="T208" s="3" t="s">
        <v>101</v>
      </c>
      <c r="U208" s="2" t="s">
        <v>84</v>
      </c>
      <c r="V208" s="3" t="s">
        <v>72</v>
      </c>
      <c r="W208" s="3">
        <v>0.53</v>
      </c>
      <c r="X208" s="3">
        <v>0.34</v>
      </c>
      <c r="Y208" s="4"/>
      <c r="Z208" s="4"/>
      <c r="AA208" s="3">
        <v>28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3" t="s">
        <v>219</v>
      </c>
      <c r="AV208" s="3" t="s">
        <v>178</v>
      </c>
      <c r="AW208" s="3" t="s">
        <v>217</v>
      </c>
      <c r="AX208" s="4"/>
      <c r="AY208" s="3" t="s">
        <v>75</v>
      </c>
      <c r="AZ208" s="3" t="s">
        <v>76</v>
      </c>
      <c r="BA208" s="3" t="s">
        <v>77</v>
      </c>
      <c r="BB208" s="4">
        <f t="shared" si="9"/>
        <v>42.296111109999998</v>
      </c>
      <c r="BC208" s="4">
        <f t="shared" si="10"/>
        <v>-71.431666664999995</v>
      </c>
      <c r="BD208" s="3">
        <v>200</v>
      </c>
      <c r="BE208" s="3" t="s">
        <v>218</v>
      </c>
    </row>
    <row r="209" spans="1:57" ht="12.75">
      <c r="A209" s="2" t="s">
        <v>88</v>
      </c>
      <c r="B209" s="2" t="s">
        <v>107</v>
      </c>
      <c r="C209" s="2" t="s">
        <v>208</v>
      </c>
      <c r="D209" s="2" t="s">
        <v>209</v>
      </c>
      <c r="E209" s="2" t="s">
        <v>210</v>
      </c>
      <c r="F209" s="2">
        <v>2014</v>
      </c>
      <c r="G209" s="2" t="s">
        <v>93</v>
      </c>
      <c r="H209" s="2" t="s">
        <v>94</v>
      </c>
      <c r="I209" s="3" t="s">
        <v>211</v>
      </c>
      <c r="J209" s="3"/>
      <c r="K209" s="3" t="s">
        <v>212</v>
      </c>
      <c r="L209" s="3" t="s">
        <v>213</v>
      </c>
      <c r="M209" s="3" t="s">
        <v>221</v>
      </c>
      <c r="N209" s="3" t="s">
        <v>131</v>
      </c>
      <c r="O209" s="3"/>
      <c r="P209" s="3" t="s">
        <v>222</v>
      </c>
      <c r="Q209" s="3" t="s">
        <v>223</v>
      </c>
      <c r="R209" s="4"/>
      <c r="S209" s="3" t="s">
        <v>69</v>
      </c>
      <c r="T209" s="3" t="s">
        <v>101</v>
      </c>
      <c r="U209" s="2" t="s">
        <v>84</v>
      </c>
      <c r="V209" s="3" t="s">
        <v>72</v>
      </c>
      <c r="W209" s="3">
        <v>0.45</v>
      </c>
      <c r="X209" s="3">
        <v>0.23</v>
      </c>
      <c r="Y209" s="4"/>
      <c r="Z209" s="4"/>
      <c r="AA209" s="3">
        <v>22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3" t="s">
        <v>216</v>
      </c>
      <c r="AV209" s="3" t="s">
        <v>74</v>
      </c>
      <c r="AW209" s="3" t="s">
        <v>217</v>
      </c>
      <c r="AX209" s="4"/>
      <c r="AY209" s="3" t="s">
        <v>75</v>
      </c>
      <c r="AZ209" s="3" t="s">
        <v>76</v>
      </c>
      <c r="BA209" s="3" t="s">
        <v>77</v>
      </c>
      <c r="BB209" s="4">
        <f t="shared" si="9"/>
        <v>42.296111109999998</v>
      </c>
      <c r="BC209" s="4">
        <f t="shared" si="10"/>
        <v>-71.431666664999995</v>
      </c>
      <c r="BD209" s="3">
        <v>200</v>
      </c>
      <c r="BE209" s="3" t="s">
        <v>218</v>
      </c>
    </row>
    <row r="210" spans="1:57" ht="12.75">
      <c r="A210" s="2" t="s">
        <v>88</v>
      </c>
      <c r="B210" s="2" t="s">
        <v>107</v>
      </c>
      <c r="C210" s="2" t="s">
        <v>208</v>
      </c>
      <c r="D210" s="2" t="s">
        <v>209</v>
      </c>
      <c r="E210" s="2" t="s">
        <v>210</v>
      </c>
      <c r="F210" s="2">
        <v>2014</v>
      </c>
      <c r="G210" s="2" t="s">
        <v>93</v>
      </c>
      <c r="H210" s="2" t="s">
        <v>94</v>
      </c>
      <c r="I210" s="3" t="s">
        <v>211</v>
      </c>
      <c r="J210" s="3"/>
      <c r="K210" s="3" t="s">
        <v>212</v>
      </c>
      <c r="L210" s="3" t="s">
        <v>213</v>
      </c>
      <c r="M210" s="3" t="s">
        <v>224</v>
      </c>
      <c r="N210" s="3" t="s">
        <v>131</v>
      </c>
      <c r="O210" s="3"/>
      <c r="P210" s="3" t="s">
        <v>82</v>
      </c>
      <c r="Q210" s="3" t="s">
        <v>83</v>
      </c>
      <c r="R210" s="4"/>
      <c r="S210" s="3" t="s">
        <v>69</v>
      </c>
      <c r="T210" s="3" t="s">
        <v>101</v>
      </c>
      <c r="U210" s="3" t="s">
        <v>84</v>
      </c>
      <c r="V210" s="3" t="s">
        <v>72</v>
      </c>
      <c r="W210" s="3">
        <v>42.93</v>
      </c>
      <c r="X210" s="3">
        <v>1.39</v>
      </c>
      <c r="Y210" s="4"/>
      <c r="Z210" s="4"/>
      <c r="AA210" s="3">
        <v>7</v>
      </c>
      <c r="AB210" s="3">
        <v>43.24</v>
      </c>
      <c r="AC210" s="3">
        <v>2.95</v>
      </c>
      <c r="AD210" s="4"/>
      <c r="AE210" s="3">
        <v>17</v>
      </c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3" t="s">
        <v>219</v>
      </c>
      <c r="AV210" s="3" t="s">
        <v>178</v>
      </c>
      <c r="AW210" s="3" t="s">
        <v>217</v>
      </c>
      <c r="AX210" s="4"/>
      <c r="AY210" s="3" t="s">
        <v>75</v>
      </c>
      <c r="AZ210" s="3" t="s">
        <v>76</v>
      </c>
      <c r="BA210" s="3" t="s">
        <v>77</v>
      </c>
      <c r="BB210" s="4">
        <f t="shared" si="9"/>
        <v>42.296111109999998</v>
      </c>
      <c r="BC210" s="4">
        <f t="shared" si="10"/>
        <v>-71.431666664999995</v>
      </c>
      <c r="BD210" s="3">
        <v>200</v>
      </c>
      <c r="BE210" s="3" t="s">
        <v>218</v>
      </c>
    </row>
    <row r="211" spans="1:57" ht="12.75">
      <c r="A211" s="2" t="s">
        <v>88</v>
      </c>
      <c r="B211" s="2" t="s">
        <v>107</v>
      </c>
      <c r="C211" s="2" t="s">
        <v>208</v>
      </c>
      <c r="D211" s="2" t="s">
        <v>209</v>
      </c>
      <c r="E211" s="2" t="s">
        <v>210</v>
      </c>
      <c r="F211" s="2">
        <v>2014</v>
      </c>
      <c r="G211" s="2" t="s">
        <v>93</v>
      </c>
      <c r="H211" s="2" t="s">
        <v>94</v>
      </c>
      <c r="I211" s="3" t="s">
        <v>211</v>
      </c>
      <c r="J211" s="3"/>
      <c r="K211" s="3" t="s">
        <v>212</v>
      </c>
      <c r="L211" s="3" t="s">
        <v>213</v>
      </c>
      <c r="M211" s="3" t="s">
        <v>224</v>
      </c>
      <c r="N211" s="3" t="s">
        <v>131</v>
      </c>
      <c r="O211" s="3"/>
      <c r="P211" s="3" t="s">
        <v>82</v>
      </c>
      <c r="Q211" s="3" t="s">
        <v>83</v>
      </c>
      <c r="R211" s="4"/>
      <c r="S211" s="3" t="s">
        <v>69</v>
      </c>
      <c r="T211" s="3" t="s">
        <v>101</v>
      </c>
      <c r="U211" s="3" t="s">
        <v>84</v>
      </c>
      <c r="V211" s="3" t="s">
        <v>72</v>
      </c>
      <c r="W211" s="3">
        <v>41.7</v>
      </c>
      <c r="X211" s="3">
        <v>3.78</v>
      </c>
      <c r="Y211" s="4"/>
      <c r="Z211" s="4"/>
      <c r="AA211" s="3">
        <v>28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3" t="s">
        <v>219</v>
      </c>
      <c r="AV211" s="3" t="s">
        <v>178</v>
      </c>
      <c r="AW211" s="3" t="s">
        <v>217</v>
      </c>
      <c r="AX211" s="4"/>
      <c r="AY211" s="3" t="s">
        <v>75</v>
      </c>
      <c r="AZ211" s="3" t="s">
        <v>76</v>
      </c>
      <c r="BA211" s="3" t="s">
        <v>77</v>
      </c>
      <c r="BB211" s="4">
        <f t="shared" si="9"/>
        <v>42.296111109999998</v>
      </c>
      <c r="BC211" s="4">
        <f t="shared" si="10"/>
        <v>-71.431666664999995</v>
      </c>
      <c r="BD211" s="3">
        <v>200</v>
      </c>
      <c r="BE211" s="3" t="s">
        <v>218</v>
      </c>
    </row>
    <row r="212" spans="1:57" ht="12.75">
      <c r="A212" s="2" t="s">
        <v>88</v>
      </c>
      <c r="B212" s="2" t="s">
        <v>107</v>
      </c>
      <c r="C212" s="2" t="s">
        <v>208</v>
      </c>
      <c r="D212" s="2" t="s">
        <v>209</v>
      </c>
      <c r="E212" s="2" t="s">
        <v>210</v>
      </c>
      <c r="F212" s="2">
        <v>2014</v>
      </c>
      <c r="G212" s="2" t="s">
        <v>93</v>
      </c>
      <c r="H212" s="2" t="s">
        <v>94</v>
      </c>
      <c r="I212" s="3" t="s">
        <v>211</v>
      </c>
      <c r="J212" s="3"/>
      <c r="K212" s="3" t="s">
        <v>212</v>
      </c>
      <c r="L212" s="3" t="s">
        <v>213</v>
      </c>
      <c r="M212" s="3" t="s">
        <v>225</v>
      </c>
      <c r="N212" s="3" t="s">
        <v>226</v>
      </c>
      <c r="O212" s="3"/>
      <c r="P212" s="3" t="s">
        <v>227</v>
      </c>
      <c r="Q212" s="3" t="s">
        <v>225</v>
      </c>
      <c r="R212" s="4"/>
      <c r="S212" s="3" t="s">
        <v>69</v>
      </c>
      <c r="T212" s="3" t="s">
        <v>101</v>
      </c>
      <c r="U212" s="3" t="s">
        <v>84</v>
      </c>
      <c r="V212" s="3" t="s">
        <v>72</v>
      </c>
      <c r="W212" s="3">
        <v>9.1</v>
      </c>
      <c r="X212" s="4"/>
      <c r="Y212" s="4"/>
      <c r="Z212" s="4"/>
      <c r="AA212" s="3">
        <v>10</v>
      </c>
      <c r="AB212" s="3">
        <v>9.5</v>
      </c>
      <c r="AC212" s="4"/>
      <c r="AD212" s="4"/>
      <c r="AE212" s="3">
        <v>10</v>
      </c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3" t="s">
        <v>219</v>
      </c>
      <c r="AV212" s="3" t="s">
        <v>178</v>
      </c>
      <c r="AW212" s="3" t="s">
        <v>217</v>
      </c>
      <c r="AX212" s="4"/>
      <c r="AY212" s="3" t="s">
        <v>75</v>
      </c>
      <c r="AZ212" s="3" t="s">
        <v>76</v>
      </c>
      <c r="BA212" s="3" t="s">
        <v>77</v>
      </c>
      <c r="BB212" s="4">
        <f t="shared" si="9"/>
        <v>42.296111109999998</v>
      </c>
      <c r="BC212" s="4">
        <f t="shared" si="10"/>
        <v>-71.431666664999995</v>
      </c>
      <c r="BD212" s="3">
        <v>200</v>
      </c>
      <c r="BE212" s="3" t="s">
        <v>218</v>
      </c>
    </row>
    <row r="213" spans="1:57" ht="12.75">
      <c r="A213" s="2" t="s">
        <v>88</v>
      </c>
      <c r="B213" s="2" t="s">
        <v>107</v>
      </c>
      <c r="C213" s="2" t="s">
        <v>208</v>
      </c>
      <c r="D213" s="2" t="s">
        <v>209</v>
      </c>
      <c r="E213" s="2" t="s">
        <v>210</v>
      </c>
      <c r="F213" s="2">
        <v>2014</v>
      </c>
      <c r="G213" s="2" t="s">
        <v>93</v>
      </c>
      <c r="H213" s="2" t="s">
        <v>94</v>
      </c>
      <c r="I213" s="3" t="s">
        <v>211</v>
      </c>
      <c r="J213" s="3"/>
      <c r="K213" s="3" t="s">
        <v>212</v>
      </c>
      <c r="L213" s="3" t="s">
        <v>213</v>
      </c>
      <c r="M213" s="3" t="s">
        <v>225</v>
      </c>
      <c r="N213" s="3" t="s">
        <v>226</v>
      </c>
      <c r="O213" s="3"/>
      <c r="P213" s="3" t="s">
        <v>227</v>
      </c>
      <c r="Q213" s="3" t="s">
        <v>225</v>
      </c>
      <c r="R213" s="4"/>
      <c r="S213" s="3" t="s">
        <v>69</v>
      </c>
      <c r="T213" s="3" t="s">
        <v>101</v>
      </c>
      <c r="U213" s="3" t="s">
        <v>84</v>
      </c>
      <c r="V213" s="3" t="s">
        <v>72</v>
      </c>
      <c r="W213" s="3">
        <v>25.5</v>
      </c>
      <c r="X213" s="4"/>
      <c r="Y213" s="4"/>
      <c r="Z213" s="4"/>
      <c r="AA213" s="3">
        <v>7</v>
      </c>
      <c r="AB213" s="3">
        <v>27</v>
      </c>
      <c r="AC213" s="4"/>
      <c r="AD213" s="4"/>
      <c r="AE213" s="3">
        <v>17</v>
      </c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3" t="s">
        <v>219</v>
      </c>
      <c r="AV213" s="3" t="s">
        <v>178</v>
      </c>
      <c r="AW213" s="3" t="s">
        <v>217</v>
      </c>
      <c r="AX213" s="4"/>
      <c r="AY213" s="3" t="s">
        <v>75</v>
      </c>
      <c r="AZ213" s="3" t="s">
        <v>76</v>
      </c>
      <c r="BA213" s="3" t="s">
        <v>77</v>
      </c>
      <c r="BB213" s="4">
        <f t="shared" si="9"/>
        <v>42.296111109999998</v>
      </c>
      <c r="BC213" s="4">
        <f t="shared" si="10"/>
        <v>-71.431666664999995</v>
      </c>
      <c r="BD213" s="3">
        <v>200</v>
      </c>
      <c r="BE213" s="3" t="s">
        <v>218</v>
      </c>
    </row>
    <row r="214" spans="1:57" ht="12.75">
      <c r="A214" s="2" t="s">
        <v>88</v>
      </c>
      <c r="B214" s="2" t="s">
        <v>107</v>
      </c>
      <c r="C214" s="2" t="s">
        <v>208</v>
      </c>
      <c r="D214" s="2" t="s">
        <v>209</v>
      </c>
      <c r="E214" s="2" t="s">
        <v>210</v>
      </c>
      <c r="F214" s="2">
        <v>2014</v>
      </c>
      <c r="G214" s="2" t="s">
        <v>93</v>
      </c>
      <c r="H214" s="2" t="s">
        <v>94</v>
      </c>
      <c r="I214" s="3" t="s">
        <v>211</v>
      </c>
      <c r="J214" s="3"/>
      <c r="K214" s="3" t="s">
        <v>212</v>
      </c>
      <c r="L214" s="3" t="s">
        <v>213</v>
      </c>
      <c r="M214" s="3" t="s">
        <v>225</v>
      </c>
      <c r="N214" s="3" t="s">
        <v>226</v>
      </c>
      <c r="O214" s="3"/>
      <c r="P214" s="3" t="s">
        <v>227</v>
      </c>
      <c r="Q214" s="3" t="s">
        <v>225</v>
      </c>
      <c r="R214" s="4"/>
      <c r="S214" s="3" t="s">
        <v>69</v>
      </c>
      <c r="T214" s="3" t="s">
        <v>101</v>
      </c>
      <c r="U214" s="3" t="s">
        <v>84</v>
      </c>
      <c r="V214" s="3" t="s">
        <v>72</v>
      </c>
      <c r="W214" s="3">
        <v>15</v>
      </c>
      <c r="X214" s="4"/>
      <c r="Y214" s="4"/>
      <c r="Z214" s="4"/>
      <c r="AA214" s="3">
        <v>28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3" t="s">
        <v>219</v>
      </c>
      <c r="AV214" s="3" t="s">
        <v>178</v>
      </c>
      <c r="AW214" s="3" t="s">
        <v>217</v>
      </c>
      <c r="AX214" s="4"/>
      <c r="AY214" s="3" t="s">
        <v>75</v>
      </c>
      <c r="AZ214" s="3" t="s">
        <v>76</v>
      </c>
      <c r="BA214" s="3" t="s">
        <v>77</v>
      </c>
      <c r="BB214" s="4">
        <f t="shared" si="9"/>
        <v>42.296111109999998</v>
      </c>
      <c r="BC214" s="4">
        <f t="shared" si="10"/>
        <v>-71.431666664999995</v>
      </c>
      <c r="BD214" s="3">
        <v>200</v>
      </c>
      <c r="BE214" s="3" t="s">
        <v>218</v>
      </c>
    </row>
    <row r="215" spans="1:57" ht="12.75">
      <c r="A215" s="2" t="s">
        <v>88</v>
      </c>
      <c r="B215" s="2" t="s">
        <v>107</v>
      </c>
      <c r="C215" s="2" t="s">
        <v>208</v>
      </c>
      <c r="D215" s="2" t="s">
        <v>209</v>
      </c>
      <c r="E215" s="2" t="s">
        <v>210</v>
      </c>
      <c r="F215" s="2">
        <v>2014</v>
      </c>
      <c r="G215" s="2" t="s">
        <v>93</v>
      </c>
      <c r="H215" s="2" t="s">
        <v>94</v>
      </c>
      <c r="I215" s="3" t="s">
        <v>211</v>
      </c>
      <c r="J215" s="3"/>
      <c r="K215" s="3" t="s">
        <v>212</v>
      </c>
      <c r="L215" s="3" t="s">
        <v>213</v>
      </c>
      <c r="M215" s="3" t="s">
        <v>225</v>
      </c>
      <c r="N215" s="3" t="s">
        <v>226</v>
      </c>
      <c r="O215" s="3"/>
      <c r="P215" s="3" t="s">
        <v>227</v>
      </c>
      <c r="Q215" s="3" t="s">
        <v>225</v>
      </c>
      <c r="R215" s="4"/>
      <c r="S215" s="3" t="s">
        <v>69</v>
      </c>
      <c r="T215" s="3" t="s">
        <v>101</v>
      </c>
      <c r="U215" s="3" t="s">
        <v>84</v>
      </c>
      <c r="V215" s="3" t="s">
        <v>72</v>
      </c>
      <c r="W215" s="3">
        <v>6.9</v>
      </c>
      <c r="X215" s="4"/>
      <c r="Y215" s="4"/>
      <c r="Z215" s="4"/>
      <c r="AA215" s="3">
        <v>30</v>
      </c>
      <c r="AB215" s="3">
        <v>7</v>
      </c>
      <c r="AC215" s="4"/>
      <c r="AD215" s="4"/>
      <c r="AE215" s="3">
        <v>30</v>
      </c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3" t="s">
        <v>219</v>
      </c>
      <c r="AV215" s="3" t="s">
        <v>178</v>
      </c>
      <c r="AW215" s="3" t="s">
        <v>217</v>
      </c>
      <c r="AX215" s="4"/>
      <c r="AY215" s="3" t="s">
        <v>75</v>
      </c>
      <c r="AZ215" s="3" t="s">
        <v>76</v>
      </c>
      <c r="BA215" s="3" t="s">
        <v>77</v>
      </c>
      <c r="BB215" s="4">
        <f t="shared" si="9"/>
        <v>42.296111109999998</v>
      </c>
      <c r="BC215" s="4">
        <f t="shared" si="10"/>
        <v>-71.431666664999995</v>
      </c>
      <c r="BD215" s="3">
        <v>200</v>
      </c>
      <c r="BE215" s="3" t="s">
        <v>218</v>
      </c>
    </row>
    <row r="216" spans="1:57" ht="12.75">
      <c r="A216" s="2" t="s">
        <v>88</v>
      </c>
      <c r="B216" s="2" t="s">
        <v>107</v>
      </c>
      <c r="C216" s="2" t="s">
        <v>208</v>
      </c>
      <c r="D216" s="2" t="s">
        <v>209</v>
      </c>
      <c r="E216" s="2" t="s">
        <v>210</v>
      </c>
      <c r="F216" s="2">
        <v>2014</v>
      </c>
      <c r="G216" s="2" t="s">
        <v>93</v>
      </c>
      <c r="H216" s="2" t="s">
        <v>94</v>
      </c>
      <c r="I216" s="3" t="s">
        <v>211</v>
      </c>
      <c r="J216" s="3"/>
      <c r="K216" s="3" t="s">
        <v>212</v>
      </c>
      <c r="L216" s="3" t="s">
        <v>213</v>
      </c>
      <c r="M216" s="3" t="s">
        <v>225</v>
      </c>
      <c r="N216" s="3" t="s">
        <v>226</v>
      </c>
      <c r="O216" s="3"/>
      <c r="P216" s="3" t="s">
        <v>227</v>
      </c>
      <c r="Q216" s="3" t="s">
        <v>225</v>
      </c>
      <c r="R216" s="4"/>
      <c r="S216" s="3" t="s">
        <v>69</v>
      </c>
      <c r="T216" s="3" t="s">
        <v>101</v>
      </c>
      <c r="U216" s="3" t="s">
        <v>84</v>
      </c>
      <c r="V216" s="3" t="s">
        <v>72</v>
      </c>
      <c r="W216" s="3">
        <v>23.1</v>
      </c>
      <c r="X216" s="4"/>
      <c r="Y216" s="4"/>
      <c r="Z216" s="4"/>
      <c r="AA216" s="3">
        <v>27</v>
      </c>
      <c r="AB216" s="3">
        <v>18.2</v>
      </c>
      <c r="AC216" s="4"/>
      <c r="AD216" s="4"/>
      <c r="AE216" s="3">
        <v>30</v>
      </c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3" t="s">
        <v>219</v>
      </c>
      <c r="AV216" s="3" t="s">
        <v>178</v>
      </c>
      <c r="AW216" s="3" t="s">
        <v>217</v>
      </c>
      <c r="AX216" s="4"/>
      <c r="AY216" s="3" t="s">
        <v>75</v>
      </c>
      <c r="AZ216" s="3" t="s">
        <v>76</v>
      </c>
      <c r="BA216" s="3" t="s">
        <v>77</v>
      </c>
      <c r="BB216" s="4">
        <f t="shared" si="9"/>
        <v>42.296111109999998</v>
      </c>
      <c r="BC216" s="4">
        <f t="shared" si="10"/>
        <v>-71.431666664999995</v>
      </c>
      <c r="BD216" s="3">
        <v>200</v>
      </c>
      <c r="BE216" s="3" t="s">
        <v>218</v>
      </c>
    </row>
    <row r="217" spans="1:57" ht="12.75">
      <c r="A217" s="2" t="s">
        <v>88</v>
      </c>
      <c r="B217" s="2" t="s">
        <v>107</v>
      </c>
      <c r="C217" s="2" t="s">
        <v>208</v>
      </c>
      <c r="D217" s="2" t="s">
        <v>209</v>
      </c>
      <c r="E217" s="2" t="s">
        <v>210</v>
      </c>
      <c r="F217" s="2">
        <v>2014</v>
      </c>
      <c r="G217" s="2" t="s">
        <v>93</v>
      </c>
      <c r="H217" s="2" t="s">
        <v>94</v>
      </c>
      <c r="I217" s="3" t="s">
        <v>211</v>
      </c>
      <c r="J217" s="3"/>
      <c r="K217" s="3" t="s">
        <v>212</v>
      </c>
      <c r="L217" s="3" t="s">
        <v>213</v>
      </c>
      <c r="M217" s="3" t="s">
        <v>225</v>
      </c>
      <c r="N217" s="3" t="s">
        <v>226</v>
      </c>
      <c r="O217" s="3"/>
      <c r="P217" s="3" t="s">
        <v>227</v>
      </c>
      <c r="Q217" s="3" t="s">
        <v>225</v>
      </c>
      <c r="R217" s="4"/>
      <c r="S217" s="3" t="s">
        <v>69</v>
      </c>
      <c r="T217" s="3" t="s">
        <v>101</v>
      </c>
      <c r="U217" s="3" t="s">
        <v>84</v>
      </c>
      <c r="V217" s="3" t="s">
        <v>72</v>
      </c>
      <c r="W217" s="3">
        <v>34</v>
      </c>
      <c r="X217" s="4"/>
      <c r="Y217" s="4"/>
      <c r="Z217" s="4"/>
      <c r="AA217" s="3">
        <v>5</v>
      </c>
      <c r="AB217" s="3">
        <v>37</v>
      </c>
      <c r="AC217" s="4"/>
      <c r="AD217" s="4"/>
      <c r="AE217" s="3">
        <v>20</v>
      </c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3" t="s">
        <v>219</v>
      </c>
      <c r="AV217" s="3" t="s">
        <v>178</v>
      </c>
      <c r="AW217" s="3" t="s">
        <v>217</v>
      </c>
      <c r="AX217" s="4"/>
      <c r="AY217" s="3" t="s">
        <v>75</v>
      </c>
      <c r="AZ217" s="3" t="s">
        <v>76</v>
      </c>
      <c r="BA217" s="3" t="s">
        <v>77</v>
      </c>
      <c r="BB217" s="4">
        <f t="shared" si="9"/>
        <v>42.296111109999998</v>
      </c>
      <c r="BC217" s="4">
        <f t="shared" si="10"/>
        <v>-71.431666664999995</v>
      </c>
      <c r="BD217" s="3">
        <v>200</v>
      </c>
      <c r="BE217" s="3" t="s">
        <v>218</v>
      </c>
    </row>
    <row r="218" spans="1:57" ht="12.75">
      <c r="A218" s="2" t="s">
        <v>88</v>
      </c>
      <c r="B218" s="2" t="s">
        <v>107</v>
      </c>
      <c r="C218" s="2" t="s">
        <v>208</v>
      </c>
      <c r="D218" s="2" t="s">
        <v>209</v>
      </c>
      <c r="E218" s="2" t="s">
        <v>210</v>
      </c>
      <c r="F218" s="2">
        <v>2014</v>
      </c>
      <c r="G218" s="2" t="s">
        <v>93</v>
      </c>
      <c r="H218" s="2" t="s">
        <v>94</v>
      </c>
      <c r="I218" s="3" t="s">
        <v>211</v>
      </c>
      <c r="J218" s="3"/>
      <c r="K218" s="3" t="s">
        <v>212</v>
      </c>
      <c r="L218" s="3" t="s">
        <v>213</v>
      </c>
      <c r="M218" s="3" t="s">
        <v>225</v>
      </c>
      <c r="N218" s="3" t="s">
        <v>226</v>
      </c>
      <c r="O218" s="3"/>
      <c r="P218" s="3" t="s">
        <v>227</v>
      </c>
      <c r="Q218" s="3" t="s">
        <v>225</v>
      </c>
      <c r="R218" s="4"/>
      <c r="S218" s="3" t="s">
        <v>69</v>
      </c>
      <c r="T218" s="3" t="s">
        <v>215</v>
      </c>
      <c r="U218" s="3" t="s">
        <v>84</v>
      </c>
      <c r="V218" s="3" t="s">
        <v>72</v>
      </c>
      <c r="W218" s="3">
        <v>3.1</v>
      </c>
      <c r="X218" s="4"/>
      <c r="Y218" s="4"/>
      <c r="Z218" s="4"/>
      <c r="AA218" s="3">
        <v>48</v>
      </c>
      <c r="AB218" s="3">
        <v>3.2</v>
      </c>
      <c r="AC218" s="4"/>
      <c r="AD218" s="4"/>
      <c r="AE218" s="3">
        <v>48</v>
      </c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3" t="s">
        <v>219</v>
      </c>
      <c r="AV218" s="3" t="s">
        <v>178</v>
      </c>
      <c r="AW218" s="3" t="s">
        <v>217</v>
      </c>
      <c r="AX218" s="4"/>
      <c r="AY218" s="3" t="s">
        <v>75</v>
      </c>
      <c r="AZ218" s="3" t="s">
        <v>76</v>
      </c>
      <c r="BA218" s="3" t="s">
        <v>77</v>
      </c>
      <c r="BB218" s="4">
        <f t="shared" si="9"/>
        <v>42.296111109999998</v>
      </c>
      <c r="BC218" s="4">
        <f t="shared" si="10"/>
        <v>-71.431666664999995</v>
      </c>
      <c r="BD218" s="3">
        <v>200</v>
      </c>
      <c r="BE218" s="3" t="s">
        <v>218</v>
      </c>
    </row>
    <row r="219" spans="1:57" ht="12.75">
      <c r="A219" s="2" t="s">
        <v>88</v>
      </c>
      <c r="B219" s="2" t="s">
        <v>107</v>
      </c>
      <c r="C219" s="2" t="s">
        <v>208</v>
      </c>
      <c r="D219" s="2" t="s">
        <v>209</v>
      </c>
      <c r="E219" s="2" t="s">
        <v>210</v>
      </c>
      <c r="F219" s="2">
        <v>2014</v>
      </c>
      <c r="G219" s="2" t="s">
        <v>93</v>
      </c>
      <c r="H219" s="2" t="s">
        <v>94</v>
      </c>
      <c r="I219" s="3" t="s">
        <v>211</v>
      </c>
      <c r="J219" s="3"/>
      <c r="K219" s="3" t="s">
        <v>212</v>
      </c>
      <c r="L219" s="3" t="s">
        <v>213</v>
      </c>
      <c r="M219" s="3" t="s">
        <v>225</v>
      </c>
      <c r="N219" s="3" t="s">
        <v>226</v>
      </c>
      <c r="O219" s="3"/>
      <c r="P219" s="3" t="s">
        <v>227</v>
      </c>
      <c r="Q219" s="3" t="s">
        <v>225</v>
      </c>
      <c r="R219" s="4"/>
      <c r="S219" s="3" t="s">
        <v>69</v>
      </c>
      <c r="T219" s="3" t="s">
        <v>215</v>
      </c>
      <c r="U219" s="3" t="s">
        <v>84</v>
      </c>
      <c r="V219" s="3" t="s">
        <v>72</v>
      </c>
      <c r="W219" s="3">
        <v>4.8</v>
      </c>
      <c r="X219" s="4"/>
      <c r="Y219" s="4"/>
      <c r="Z219" s="4"/>
      <c r="AA219" s="3">
        <v>4</v>
      </c>
      <c r="AB219" s="3">
        <v>5</v>
      </c>
      <c r="AC219" s="4"/>
      <c r="AD219" s="4"/>
      <c r="AE219" s="3">
        <v>7</v>
      </c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3" t="s">
        <v>219</v>
      </c>
      <c r="AV219" s="3" t="s">
        <v>178</v>
      </c>
      <c r="AW219" s="3" t="s">
        <v>217</v>
      </c>
      <c r="AX219" s="4"/>
      <c r="AY219" s="3" t="s">
        <v>75</v>
      </c>
      <c r="AZ219" s="3" t="s">
        <v>76</v>
      </c>
      <c r="BA219" s="3" t="s">
        <v>77</v>
      </c>
      <c r="BB219" s="4">
        <f t="shared" si="9"/>
        <v>42.296111109999998</v>
      </c>
      <c r="BC219" s="4">
        <f t="shared" si="10"/>
        <v>-71.431666664999995</v>
      </c>
      <c r="BD219" s="3">
        <v>200</v>
      </c>
      <c r="BE219" s="3" t="s">
        <v>218</v>
      </c>
    </row>
    <row r="220" spans="1:57" ht="12.75">
      <c r="A220" s="2" t="s">
        <v>88</v>
      </c>
      <c r="B220" s="2" t="s">
        <v>107</v>
      </c>
      <c r="C220" s="2" t="s">
        <v>208</v>
      </c>
      <c r="D220" s="2" t="s">
        <v>209</v>
      </c>
      <c r="E220" s="2" t="s">
        <v>210</v>
      </c>
      <c r="F220" s="2">
        <v>2014</v>
      </c>
      <c r="G220" s="2" t="s">
        <v>93</v>
      </c>
      <c r="H220" s="2" t="s">
        <v>94</v>
      </c>
      <c r="I220" s="3" t="s">
        <v>211</v>
      </c>
      <c r="J220" s="3"/>
      <c r="K220" s="3" t="s">
        <v>212</v>
      </c>
      <c r="L220" s="3" t="s">
        <v>213</v>
      </c>
      <c r="M220" s="3" t="s">
        <v>225</v>
      </c>
      <c r="N220" s="3" t="s">
        <v>226</v>
      </c>
      <c r="O220" s="3"/>
      <c r="P220" s="3" t="s">
        <v>227</v>
      </c>
      <c r="Q220" s="3" t="s">
        <v>225</v>
      </c>
      <c r="R220" s="4"/>
      <c r="S220" s="3" t="s">
        <v>69</v>
      </c>
      <c r="T220" s="3" t="s">
        <v>101</v>
      </c>
      <c r="U220" s="3" t="s">
        <v>84</v>
      </c>
      <c r="V220" s="3" t="s">
        <v>72</v>
      </c>
      <c r="W220" s="3">
        <v>8.1999999999999993</v>
      </c>
      <c r="X220" s="4"/>
      <c r="Y220" s="4"/>
      <c r="Z220" s="4"/>
      <c r="AA220" s="3">
        <v>9</v>
      </c>
      <c r="AB220" s="3">
        <v>8.3000000000000007</v>
      </c>
      <c r="AC220" s="4"/>
      <c r="AD220" s="4"/>
      <c r="AE220" s="3">
        <v>9</v>
      </c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3" t="s">
        <v>216</v>
      </c>
      <c r="AV220" s="3" t="s">
        <v>74</v>
      </c>
      <c r="AW220" s="3" t="s">
        <v>217</v>
      </c>
      <c r="AX220" s="4"/>
      <c r="AY220" s="3" t="s">
        <v>75</v>
      </c>
      <c r="AZ220" s="3" t="s">
        <v>76</v>
      </c>
      <c r="BA220" s="3" t="s">
        <v>77</v>
      </c>
      <c r="BB220" s="4">
        <f t="shared" si="9"/>
        <v>42.296111109999998</v>
      </c>
      <c r="BC220" s="4">
        <f t="shared" si="10"/>
        <v>-71.431666664999995</v>
      </c>
      <c r="BD220" s="3">
        <v>200</v>
      </c>
      <c r="BE220" s="3" t="s">
        <v>218</v>
      </c>
    </row>
    <row r="221" spans="1:57" ht="12.75">
      <c r="A221" s="2" t="s">
        <v>88</v>
      </c>
      <c r="B221" s="2" t="s">
        <v>107</v>
      </c>
      <c r="C221" s="2" t="s">
        <v>208</v>
      </c>
      <c r="D221" s="2" t="s">
        <v>209</v>
      </c>
      <c r="E221" s="2" t="s">
        <v>210</v>
      </c>
      <c r="F221" s="2">
        <v>2014</v>
      </c>
      <c r="G221" s="2" t="s">
        <v>93</v>
      </c>
      <c r="H221" s="2" t="s">
        <v>94</v>
      </c>
      <c r="I221" s="3" t="s">
        <v>211</v>
      </c>
      <c r="J221" s="3"/>
      <c r="K221" s="3" t="s">
        <v>212</v>
      </c>
      <c r="L221" s="3" t="s">
        <v>213</v>
      </c>
      <c r="M221" s="3" t="s">
        <v>225</v>
      </c>
      <c r="N221" s="3" t="s">
        <v>226</v>
      </c>
      <c r="O221" s="3"/>
      <c r="P221" s="3" t="s">
        <v>227</v>
      </c>
      <c r="Q221" s="3" t="s">
        <v>225</v>
      </c>
      <c r="R221" s="4"/>
      <c r="S221" s="3" t="s">
        <v>69</v>
      </c>
      <c r="T221" s="3" t="s">
        <v>101</v>
      </c>
      <c r="U221" s="3" t="s">
        <v>84</v>
      </c>
      <c r="V221" s="3" t="s">
        <v>72</v>
      </c>
      <c r="W221" s="3">
        <v>28.8</v>
      </c>
      <c r="X221" s="4"/>
      <c r="Y221" s="4"/>
      <c r="Z221" s="4"/>
      <c r="AA221" s="3">
        <v>11</v>
      </c>
      <c r="AB221" s="3">
        <v>33.700000000000003</v>
      </c>
      <c r="AC221" s="4"/>
      <c r="AD221" s="4"/>
      <c r="AE221" s="3">
        <v>9</v>
      </c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3" t="s">
        <v>216</v>
      </c>
      <c r="AV221" s="3" t="s">
        <v>74</v>
      </c>
      <c r="AW221" s="3" t="s">
        <v>217</v>
      </c>
      <c r="AX221" s="4"/>
      <c r="AY221" s="3" t="s">
        <v>75</v>
      </c>
      <c r="AZ221" s="3" t="s">
        <v>76</v>
      </c>
      <c r="BA221" s="3" t="s">
        <v>77</v>
      </c>
      <c r="BB221" s="4">
        <f t="shared" si="9"/>
        <v>42.296111109999998</v>
      </c>
      <c r="BC221" s="4">
        <f t="shared" si="10"/>
        <v>-71.431666664999995</v>
      </c>
      <c r="BD221" s="3">
        <v>200</v>
      </c>
      <c r="BE221" s="3" t="s">
        <v>218</v>
      </c>
    </row>
    <row r="222" spans="1:57" ht="12.75">
      <c r="A222" s="2" t="s">
        <v>88</v>
      </c>
      <c r="B222" s="2" t="s">
        <v>107</v>
      </c>
      <c r="C222" s="2" t="s">
        <v>208</v>
      </c>
      <c r="D222" s="2" t="s">
        <v>209</v>
      </c>
      <c r="E222" s="2" t="s">
        <v>210</v>
      </c>
      <c r="F222" s="2">
        <v>2014</v>
      </c>
      <c r="G222" s="2" t="s">
        <v>93</v>
      </c>
      <c r="H222" s="2" t="s">
        <v>94</v>
      </c>
      <c r="I222" s="3" t="s">
        <v>211</v>
      </c>
      <c r="J222" s="3"/>
      <c r="K222" s="3" t="s">
        <v>212</v>
      </c>
      <c r="L222" s="3" t="s">
        <v>213</v>
      </c>
      <c r="M222" s="3" t="s">
        <v>225</v>
      </c>
      <c r="N222" s="3" t="s">
        <v>226</v>
      </c>
      <c r="O222" s="3"/>
      <c r="P222" s="3" t="s">
        <v>227</v>
      </c>
      <c r="Q222" s="3" t="s">
        <v>225</v>
      </c>
      <c r="R222" s="4"/>
      <c r="S222" s="3" t="s">
        <v>69</v>
      </c>
      <c r="T222" s="3" t="s">
        <v>101</v>
      </c>
      <c r="U222" s="3" t="s">
        <v>84</v>
      </c>
      <c r="V222" s="3" t="s">
        <v>72</v>
      </c>
      <c r="W222" s="3">
        <v>17</v>
      </c>
      <c r="X222" s="4"/>
      <c r="Y222" s="4"/>
      <c r="Z222" s="4"/>
      <c r="AA222" s="3">
        <v>22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3" t="s">
        <v>216</v>
      </c>
      <c r="AV222" s="3" t="s">
        <v>74</v>
      </c>
      <c r="AW222" s="3" t="s">
        <v>217</v>
      </c>
      <c r="AX222" s="4"/>
      <c r="AY222" s="3" t="s">
        <v>75</v>
      </c>
      <c r="AZ222" s="3" t="s">
        <v>76</v>
      </c>
      <c r="BA222" s="3" t="s">
        <v>77</v>
      </c>
      <c r="BB222" s="4">
        <f t="shared" si="9"/>
        <v>42.296111109999998</v>
      </c>
      <c r="BC222" s="4">
        <f t="shared" si="10"/>
        <v>-71.431666664999995</v>
      </c>
      <c r="BD222" s="3">
        <v>200</v>
      </c>
      <c r="BE222" s="3" t="s">
        <v>218</v>
      </c>
    </row>
    <row r="223" spans="1:57" ht="12.75">
      <c r="A223" s="2" t="s">
        <v>88</v>
      </c>
      <c r="B223" s="2" t="s">
        <v>107</v>
      </c>
      <c r="C223" s="2" t="s">
        <v>208</v>
      </c>
      <c r="D223" s="2" t="s">
        <v>209</v>
      </c>
      <c r="E223" s="2" t="s">
        <v>210</v>
      </c>
      <c r="F223" s="2">
        <v>2014</v>
      </c>
      <c r="G223" s="2" t="s">
        <v>93</v>
      </c>
      <c r="H223" s="2" t="s">
        <v>94</v>
      </c>
      <c r="I223" s="3" t="s">
        <v>211</v>
      </c>
      <c r="J223" s="3"/>
      <c r="K223" s="3" t="s">
        <v>212</v>
      </c>
      <c r="L223" s="3" t="s">
        <v>213</v>
      </c>
      <c r="M223" s="3" t="s">
        <v>225</v>
      </c>
      <c r="N223" s="3" t="s">
        <v>226</v>
      </c>
      <c r="O223" s="3"/>
      <c r="P223" s="3" t="s">
        <v>227</v>
      </c>
      <c r="Q223" s="3" t="s">
        <v>225</v>
      </c>
      <c r="R223" s="4"/>
      <c r="S223" s="3" t="s">
        <v>69</v>
      </c>
      <c r="T223" s="3" t="s">
        <v>101</v>
      </c>
      <c r="U223" s="3" t="s">
        <v>84</v>
      </c>
      <c r="V223" s="3" t="s">
        <v>72</v>
      </c>
      <c r="W223" s="3">
        <v>7</v>
      </c>
      <c r="X223" s="4"/>
      <c r="Y223" s="4"/>
      <c r="Z223" s="4"/>
      <c r="AA223" s="3">
        <v>27</v>
      </c>
      <c r="AB223" s="3">
        <v>7</v>
      </c>
      <c r="AC223" s="4"/>
      <c r="AD223" s="4"/>
      <c r="AE223" s="3">
        <v>31</v>
      </c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3" t="s">
        <v>216</v>
      </c>
      <c r="AV223" s="3" t="s">
        <v>74</v>
      </c>
      <c r="AW223" s="3" t="s">
        <v>217</v>
      </c>
      <c r="AX223" s="4"/>
      <c r="AY223" s="3" t="s">
        <v>75</v>
      </c>
      <c r="AZ223" s="3" t="s">
        <v>76</v>
      </c>
      <c r="BA223" s="3" t="s">
        <v>77</v>
      </c>
      <c r="BB223" s="4">
        <f t="shared" si="9"/>
        <v>42.296111109999998</v>
      </c>
      <c r="BC223" s="4">
        <f t="shared" si="10"/>
        <v>-71.431666664999995</v>
      </c>
      <c r="BD223" s="3">
        <v>200</v>
      </c>
      <c r="BE223" s="3" t="s">
        <v>218</v>
      </c>
    </row>
    <row r="224" spans="1:57" ht="12.75">
      <c r="A224" s="2" t="s">
        <v>88</v>
      </c>
      <c r="B224" s="2" t="s">
        <v>107</v>
      </c>
      <c r="C224" s="2" t="s">
        <v>208</v>
      </c>
      <c r="D224" s="2" t="s">
        <v>209</v>
      </c>
      <c r="E224" s="2" t="s">
        <v>210</v>
      </c>
      <c r="F224" s="2">
        <v>2014</v>
      </c>
      <c r="G224" s="2" t="s">
        <v>93</v>
      </c>
      <c r="H224" s="2" t="s">
        <v>94</v>
      </c>
      <c r="I224" s="3" t="s">
        <v>211</v>
      </c>
      <c r="J224" s="3"/>
      <c r="K224" s="3" t="s">
        <v>212</v>
      </c>
      <c r="L224" s="3" t="s">
        <v>213</v>
      </c>
      <c r="M224" s="3" t="s">
        <v>225</v>
      </c>
      <c r="N224" s="3" t="s">
        <v>226</v>
      </c>
      <c r="O224" s="3"/>
      <c r="P224" s="3" t="s">
        <v>227</v>
      </c>
      <c r="Q224" s="3" t="s">
        <v>225</v>
      </c>
      <c r="R224" s="4"/>
      <c r="S224" s="3" t="s">
        <v>69</v>
      </c>
      <c r="T224" s="3" t="s">
        <v>101</v>
      </c>
      <c r="U224" s="3" t="s">
        <v>84</v>
      </c>
      <c r="V224" s="3" t="s">
        <v>72</v>
      </c>
      <c r="W224" s="3">
        <v>22.1</v>
      </c>
      <c r="X224" s="4"/>
      <c r="Y224" s="4"/>
      <c r="Z224" s="4"/>
      <c r="AA224" s="3">
        <v>29</v>
      </c>
      <c r="AB224" s="3">
        <v>19.5</v>
      </c>
      <c r="AC224" s="4"/>
      <c r="AD224" s="4"/>
      <c r="AE224" s="3">
        <v>29</v>
      </c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3" t="s">
        <v>216</v>
      </c>
      <c r="AV224" s="3" t="s">
        <v>74</v>
      </c>
      <c r="AW224" s="3" t="s">
        <v>217</v>
      </c>
      <c r="AX224" s="4"/>
      <c r="AY224" s="3" t="s">
        <v>75</v>
      </c>
      <c r="AZ224" s="3" t="s">
        <v>76</v>
      </c>
      <c r="BA224" s="3" t="s">
        <v>77</v>
      </c>
      <c r="BB224" s="4">
        <f t="shared" si="9"/>
        <v>42.296111109999998</v>
      </c>
      <c r="BC224" s="4">
        <f t="shared" si="10"/>
        <v>-71.431666664999995</v>
      </c>
      <c r="BD224" s="3">
        <v>200</v>
      </c>
      <c r="BE224" s="3" t="s">
        <v>218</v>
      </c>
    </row>
    <row r="225" spans="1:57" ht="12.75">
      <c r="A225" s="2" t="s">
        <v>88</v>
      </c>
      <c r="B225" s="2" t="s">
        <v>107</v>
      </c>
      <c r="C225" s="2" t="s">
        <v>208</v>
      </c>
      <c r="D225" s="2" t="s">
        <v>209</v>
      </c>
      <c r="E225" s="2" t="s">
        <v>210</v>
      </c>
      <c r="F225" s="2">
        <v>2014</v>
      </c>
      <c r="G225" s="2" t="s">
        <v>93</v>
      </c>
      <c r="H225" s="2" t="s">
        <v>94</v>
      </c>
      <c r="I225" s="3" t="s">
        <v>211</v>
      </c>
      <c r="J225" s="3"/>
      <c r="K225" s="3" t="s">
        <v>212</v>
      </c>
      <c r="L225" s="3" t="s">
        <v>213</v>
      </c>
      <c r="M225" s="3" t="s">
        <v>225</v>
      </c>
      <c r="N225" s="3" t="s">
        <v>226</v>
      </c>
      <c r="O225" s="3"/>
      <c r="P225" s="3" t="s">
        <v>227</v>
      </c>
      <c r="Q225" s="3" t="s">
        <v>225</v>
      </c>
      <c r="R225" s="4"/>
      <c r="S225" s="3" t="s">
        <v>69</v>
      </c>
      <c r="T225" s="3" t="s">
        <v>101</v>
      </c>
      <c r="U225" s="3" t="s">
        <v>84</v>
      </c>
      <c r="V225" s="3" t="s">
        <v>72</v>
      </c>
      <c r="W225" s="3">
        <v>40.799999999999997</v>
      </c>
      <c r="X225" s="4"/>
      <c r="Y225" s="4"/>
      <c r="Z225" s="4"/>
      <c r="AA225" s="3">
        <v>20</v>
      </c>
      <c r="AB225" s="3">
        <v>41</v>
      </c>
      <c r="AC225" s="4"/>
      <c r="AD225" s="4"/>
      <c r="AE225" s="3">
        <v>18</v>
      </c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3" t="s">
        <v>216</v>
      </c>
      <c r="AV225" s="3" t="s">
        <v>74</v>
      </c>
      <c r="AW225" s="3" t="s">
        <v>217</v>
      </c>
      <c r="AX225" s="4"/>
      <c r="AY225" s="3" t="s">
        <v>75</v>
      </c>
      <c r="AZ225" s="3" t="s">
        <v>76</v>
      </c>
      <c r="BA225" s="3" t="s">
        <v>77</v>
      </c>
      <c r="BB225" s="4">
        <f t="shared" si="9"/>
        <v>42.296111109999998</v>
      </c>
      <c r="BC225" s="4">
        <f t="shared" si="10"/>
        <v>-71.431666664999995</v>
      </c>
      <c r="BD225" s="3">
        <v>200</v>
      </c>
      <c r="BE225" s="3" t="s">
        <v>218</v>
      </c>
    </row>
    <row r="226" spans="1:57" ht="12.75">
      <c r="A226" s="2" t="s">
        <v>88</v>
      </c>
      <c r="B226" s="2" t="s">
        <v>107</v>
      </c>
      <c r="C226" s="2" t="s">
        <v>208</v>
      </c>
      <c r="D226" s="2" t="s">
        <v>209</v>
      </c>
      <c r="E226" s="2" t="s">
        <v>210</v>
      </c>
      <c r="F226" s="2">
        <v>2014</v>
      </c>
      <c r="G226" s="2" t="s">
        <v>93</v>
      </c>
      <c r="H226" s="2" t="s">
        <v>94</v>
      </c>
      <c r="I226" s="3" t="s">
        <v>211</v>
      </c>
      <c r="J226" s="3"/>
      <c r="K226" s="3" t="s">
        <v>212</v>
      </c>
      <c r="L226" s="3" t="s">
        <v>213</v>
      </c>
      <c r="M226" s="3" t="s">
        <v>225</v>
      </c>
      <c r="N226" s="3" t="s">
        <v>226</v>
      </c>
      <c r="O226" s="3"/>
      <c r="P226" s="3" t="s">
        <v>227</v>
      </c>
      <c r="Q226" s="3" t="s">
        <v>225</v>
      </c>
      <c r="R226" s="4"/>
      <c r="S226" s="3" t="s">
        <v>69</v>
      </c>
      <c r="T226" s="3" t="s">
        <v>215</v>
      </c>
      <c r="U226" s="3" t="s">
        <v>84</v>
      </c>
      <c r="V226" s="3" t="s">
        <v>72</v>
      </c>
      <c r="W226" s="3">
        <v>3.2</v>
      </c>
      <c r="X226" s="4"/>
      <c r="Y226" s="4"/>
      <c r="Z226" s="4"/>
      <c r="AA226" s="3">
        <v>48</v>
      </c>
      <c r="AB226" s="3">
        <v>3.2</v>
      </c>
      <c r="AC226" s="4"/>
      <c r="AD226" s="4"/>
      <c r="AE226" s="3">
        <v>48</v>
      </c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3" t="s">
        <v>216</v>
      </c>
      <c r="AV226" s="3" t="s">
        <v>74</v>
      </c>
      <c r="AW226" s="3" t="s">
        <v>217</v>
      </c>
      <c r="AX226" s="4"/>
      <c r="AY226" s="3" t="s">
        <v>75</v>
      </c>
      <c r="AZ226" s="3" t="s">
        <v>76</v>
      </c>
      <c r="BA226" s="3" t="s">
        <v>77</v>
      </c>
      <c r="BB226" s="4">
        <f t="shared" si="9"/>
        <v>42.296111109999998</v>
      </c>
      <c r="BC226" s="4">
        <f t="shared" si="10"/>
        <v>-71.431666664999995</v>
      </c>
      <c r="BD226" s="3">
        <v>200</v>
      </c>
      <c r="BE226" s="3" t="s">
        <v>218</v>
      </c>
    </row>
    <row r="227" spans="1:57" ht="12.75">
      <c r="A227" s="2" t="s">
        <v>88</v>
      </c>
      <c r="B227" s="2" t="s">
        <v>107</v>
      </c>
      <c r="C227" s="2" t="s">
        <v>208</v>
      </c>
      <c r="D227" s="2" t="s">
        <v>209</v>
      </c>
      <c r="E227" s="2" t="s">
        <v>210</v>
      </c>
      <c r="F227" s="2">
        <v>2014</v>
      </c>
      <c r="G227" s="2" t="s">
        <v>93</v>
      </c>
      <c r="H227" s="2" t="s">
        <v>94</v>
      </c>
      <c r="I227" s="3" t="s">
        <v>211</v>
      </c>
      <c r="J227" s="3"/>
      <c r="K227" s="3" t="s">
        <v>212</v>
      </c>
      <c r="L227" s="3" t="s">
        <v>213</v>
      </c>
      <c r="M227" s="3" t="s">
        <v>225</v>
      </c>
      <c r="N227" s="3" t="s">
        <v>226</v>
      </c>
      <c r="O227" s="3"/>
      <c r="P227" s="3" t="s">
        <v>227</v>
      </c>
      <c r="Q227" s="3" t="s">
        <v>225</v>
      </c>
      <c r="R227" s="4"/>
      <c r="S227" s="3" t="s">
        <v>69</v>
      </c>
      <c r="T227" s="3" t="s">
        <v>215</v>
      </c>
      <c r="U227" s="3" t="s">
        <v>84</v>
      </c>
      <c r="V227" s="3" t="s">
        <v>72</v>
      </c>
      <c r="W227" s="3">
        <v>5.3</v>
      </c>
      <c r="X227" s="4"/>
      <c r="Y227" s="4"/>
      <c r="Z227" s="4"/>
      <c r="AA227" s="3">
        <v>11</v>
      </c>
      <c r="AB227" s="3">
        <v>5.2</v>
      </c>
      <c r="AC227" s="4"/>
      <c r="AD227" s="4"/>
      <c r="AE227" s="3">
        <v>8</v>
      </c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3" t="s">
        <v>216</v>
      </c>
      <c r="AV227" s="3" t="s">
        <v>74</v>
      </c>
      <c r="AW227" s="3" t="s">
        <v>217</v>
      </c>
      <c r="AX227" s="4"/>
      <c r="AY227" s="3" t="s">
        <v>75</v>
      </c>
      <c r="AZ227" s="3" t="s">
        <v>76</v>
      </c>
      <c r="BA227" s="3" t="s">
        <v>77</v>
      </c>
      <c r="BB227" s="4">
        <f t="shared" si="9"/>
        <v>42.296111109999998</v>
      </c>
      <c r="BC227" s="4">
        <f t="shared" si="10"/>
        <v>-71.431666664999995</v>
      </c>
      <c r="BD227" s="3">
        <v>200</v>
      </c>
      <c r="BE227" s="3" t="s">
        <v>218</v>
      </c>
    </row>
    <row r="228" spans="1:57" ht="12.75">
      <c r="A228" s="2" t="s">
        <v>88</v>
      </c>
      <c r="B228" s="2" t="s">
        <v>107</v>
      </c>
      <c r="C228" s="2" t="s">
        <v>208</v>
      </c>
      <c r="D228" s="2" t="s">
        <v>209</v>
      </c>
      <c r="E228" s="2" t="s">
        <v>210</v>
      </c>
      <c r="F228" s="2">
        <v>2014</v>
      </c>
      <c r="G228" s="2" t="s">
        <v>93</v>
      </c>
      <c r="H228" s="2" t="s">
        <v>94</v>
      </c>
      <c r="I228" s="3" t="s">
        <v>211</v>
      </c>
      <c r="J228" s="3"/>
      <c r="K228" s="3" t="s">
        <v>212</v>
      </c>
      <c r="L228" s="3" t="s">
        <v>213</v>
      </c>
      <c r="M228" s="3" t="s">
        <v>228</v>
      </c>
      <c r="N228" s="3" t="s">
        <v>131</v>
      </c>
      <c r="O228" s="3"/>
      <c r="P228" s="3" t="s">
        <v>222</v>
      </c>
      <c r="Q228" s="3" t="s">
        <v>223</v>
      </c>
      <c r="R228" s="4"/>
      <c r="S228" s="3" t="s">
        <v>69</v>
      </c>
      <c r="T228" s="3" t="s">
        <v>101</v>
      </c>
      <c r="U228" s="2" t="s">
        <v>84</v>
      </c>
      <c r="V228" s="3" t="s">
        <v>72</v>
      </c>
      <c r="W228" s="3">
        <v>0.25</v>
      </c>
      <c r="X228" s="3">
        <v>0.08</v>
      </c>
      <c r="Y228" s="4"/>
      <c r="Z228" s="4"/>
      <c r="AA228" s="3">
        <v>20</v>
      </c>
      <c r="AB228" s="3">
        <v>0.16</v>
      </c>
      <c r="AC228" s="3">
        <v>0.04</v>
      </c>
      <c r="AD228" s="4"/>
      <c r="AE228" s="3">
        <v>18</v>
      </c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3" t="s">
        <v>216</v>
      </c>
      <c r="AV228" s="3" t="s">
        <v>74</v>
      </c>
      <c r="AW228" s="3" t="s">
        <v>217</v>
      </c>
      <c r="AX228" s="4"/>
      <c r="AY228" s="3" t="s">
        <v>75</v>
      </c>
      <c r="AZ228" s="3" t="s">
        <v>76</v>
      </c>
      <c r="BA228" s="3" t="s">
        <v>77</v>
      </c>
      <c r="BB228" s="4">
        <f t="shared" si="9"/>
        <v>42.296111109999998</v>
      </c>
      <c r="BC228" s="4">
        <f t="shared" si="10"/>
        <v>-71.431666664999995</v>
      </c>
      <c r="BD228" s="3">
        <v>200</v>
      </c>
      <c r="BE228" s="3" t="s">
        <v>218</v>
      </c>
    </row>
    <row r="229" spans="1:57" ht="12.75">
      <c r="A229" s="2" t="s">
        <v>88</v>
      </c>
      <c r="B229" s="2" t="s">
        <v>107</v>
      </c>
      <c r="C229" s="2" t="s">
        <v>208</v>
      </c>
      <c r="D229" s="2" t="s">
        <v>209</v>
      </c>
      <c r="E229" s="2" t="s">
        <v>210</v>
      </c>
      <c r="F229" s="2">
        <v>2014</v>
      </c>
      <c r="G229" s="2" t="s">
        <v>93</v>
      </c>
      <c r="H229" s="2" t="s">
        <v>94</v>
      </c>
      <c r="I229" s="3" t="s">
        <v>211</v>
      </c>
      <c r="J229" s="3"/>
      <c r="K229" s="3" t="s">
        <v>212</v>
      </c>
      <c r="L229" s="3" t="s">
        <v>213</v>
      </c>
      <c r="M229" s="3" t="s">
        <v>228</v>
      </c>
      <c r="N229" s="3" t="s">
        <v>131</v>
      </c>
      <c r="O229" s="3"/>
      <c r="P229" s="3" t="s">
        <v>222</v>
      </c>
      <c r="Q229" s="3" t="s">
        <v>223</v>
      </c>
      <c r="R229" s="4"/>
      <c r="S229" s="3" t="s">
        <v>69</v>
      </c>
      <c r="T229" s="3" t="s">
        <v>215</v>
      </c>
      <c r="U229" s="2" t="s">
        <v>84</v>
      </c>
      <c r="V229" s="3" t="s">
        <v>72</v>
      </c>
      <c r="W229" s="3">
        <v>0.85</v>
      </c>
      <c r="X229" s="3">
        <v>0.05</v>
      </c>
      <c r="Y229" s="4"/>
      <c r="Z229" s="4"/>
      <c r="AA229" s="3">
        <v>11</v>
      </c>
      <c r="AB229" s="3">
        <v>0.84</v>
      </c>
      <c r="AC229" s="3">
        <v>0.08</v>
      </c>
      <c r="AD229" s="4"/>
      <c r="AE229" s="3">
        <v>8</v>
      </c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3" t="s">
        <v>216</v>
      </c>
      <c r="AV229" s="3" t="s">
        <v>74</v>
      </c>
      <c r="AW229" s="3" t="s">
        <v>217</v>
      </c>
      <c r="AX229" s="4"/>
      <c r="AY229" s="3" t="s">
        <v>75</v>
      </c>
      <c r="AZ229" s="3" t="s">
        <v>76</v>
      </c>
      <c r="BA229" s="3" t="s">
        <v>77</v>
      </c>
      <c r="BB229" s="4">
        <f t="shared" si="9"/>
        <v>42.296111109999998</v>
      </c>
      <c r="BC229" s="4">
        <f t="shared" si="10"/>
        <v>-71.431666664999995</v>
      </c>
      <c r="BD229" s="3">
        <v>200</v>
      </c>
      <c r="BE229" s="3" t="s">
        <v>218</v>
      </c>
    </row>
    <row r="230" spans="1:57" ht="12.75">
      <c r="A230" s="2" t="s">
        <v>88</v>
      </c>
      <c r="B230" s="2" t="s">
        <v>107</v>
      </c>
      <c r="C230" s="2" t="s">
        <v>208</v>
      </c>
      <c r="D230" s="2" t="s">
        <v>209</v>
      </c>
      <c r="E230" s="2" t="s">
        <v>210</v>
      </c>
      <c r="F230" s="2">
        <v>2014</v>
      </c>
      <c r="G230" s="2" t="s">
        <v>93</v>
      </c>
      <c r="H230" s="2" t="s">
        <v>94</v>
      </c>
      <c r="I230" s="3" t="s">
        <v>211</v>
      </c>
      <c r="J230" s="3"/>
      <c r="K230" s="3" t="s">
        <v>212</v>
      </c>
      <c r="L230" s="3" t="s">
        <v>213</v>
      </c>
      <c r="M230" s="3" t="s">
        <v>228</v>
      </c>
      <c r="N230" s="3" t="s">
        <v>131</v>
      </c>
      <c r="O230" s="3"/>
      <c r="P230" s="3" t="s">
        <v>222</v>
      </c>
      <c r="Q230" s="3" t="s">
        <v>223</v>
      </c>
      <c r="R230" s="4"/>
      <c r="S230" s="3" t="s">
        <v>69</v>
      </c>
      <c r="T230" s="3" t="s">
        <v>215</v>
      </c>
      <c r="U230" s="2" t="s">
        <v>84</v>
      </c>
      <c r="V230" s="3" t="s">
        <v>72</v>
      </c>
      <c r="W230" s="3">
        <v>1.18</v>
      </c>
      <c r="X230" s="3">
        <v>0.18</v>
      </c>
      <c r="Y230" s="4"/>
      <c r="Z230" s="4"/>
      <c r="AA230" s="3">
        <v>48</v>
      </c>
      <c r="AB230" s="3">
        <v>1.23</v>
      </c>
      <c r="AC230" s="3">
        <v>0.19</v>
      </c>
      <c r="AD230" s="4"/>
      <c r="AE230" s="3">
        <v>48</v>
      </c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3" t="s">
        <v>216</v>
      </c>
      <c r="AV230" s="3" t="s">
        <v>74</v>
      </c>
      <c r="AW230" s="3" t="s">
        <v>217</v>
      </c>
      <c r="AX230" s="4"/>
      <c r="AY230" s="3" t="s">
        <v>75</v>
      </c>
      <c r="AZ230" s="3" t="s">
        <v>76</v>
      </c>
      <c r="BA230" s="3" t="s">
        <v>77</v>
      </c>
      <c r="BB230" s="4">
        <f t="shared" si="9"/>
        <v>42.296111109999998</v>
      </c>
      <c r="BC230" s="4">
        <f t="shared" si="10"/>
        <v>-71.431666664999995</v>
      </c>
      <c r="BD230" s="3">
        <v>200</v>
      </c>
      <c r="BE230" s="3" t="s">
        <v>218</v>
      </c>
    </row>
    <row r="231" spans="1:57" ht="12.75">
      <c r="A231" s="2" t="s">
        <v>88</v>
      </c>
      <c r="B231" s="2" t="s">
        <v>107</v>
      </c>
      <c r="C231" s="2" t="s">
        <v>208</v>
      </c>
      <c r="D231" s="2" t="s">
        <v>209</v>
      </c>
      <c r="E231" s="2" t="s">
        <v>210</v>
      </c>
      <c r="F231" s="2">
        <v>2014</v>
      </c>
      <c r="G231" s="2" t="s">
        <v>93</v>
      </c>
      <c r="H231" s="2" t="s">
        <v>94</v>
      </c>
      <c r="I231" s="3" t="s">
        <v>211</v>
      </c>
      <c r="J231" s="3"/>
      <c r="K231" s="3" t="s">
        <v>212</v>
      </c>
      <c r="L231" s="3" t="s">
        <v>213</v>
      </c>
      <c r="M231" s="3" t="s">
        <v>80</v>
      </c>
      <c r="N231" s="3" t="s">
        <v>81</v>
      </c>
      <c r="O231" s="3"/>
      <c r="P231" s="3" t="s">
        <v>82</v>
      </c>
      <c r="Q231" s="3" t="s">
        <v>83</v>
      </c>
      <c r="R231" s="4"/>
      <c r="S231" s="3" t="s">
        <v>69</v>
      </c>
      <c r="T231" s="3" t="s">
        <v>101</v>
      </c>
      <c r="U231" s="3" t="s">
        <v>84</v>
      </c>
      <c r="V231" s="3" t="s">
        <v>72</v>
      </c>
      <c r="W231" s="3">
        <v>-15.49</v>
      </c>
      <c r="X231" s="3">
        <v>0.32</v>
      </c>
      <c r="Y231" s="4"/>
      <c r="Z231" s="4"/>
      <c r="AA231" s="3">
        <v>7</v>
      </c>
      <c r="AB231" s="3">
        <v>-15.19</v>
      </c>
      <c r="AC231" s="3">
        <v>0.39</v>
      </c>
      <c r="AD231" s="4"/>
      <c r="AE231" s="3">
        <v>17</v>
      </c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3" t="s">
        <v>219</v>
      </c>
      <c r="AV231" s="3" t="s">
        <v>178</v>
      </c>
      <c r="AW231" s="3" t="s">
        <v>217</v>
      </c>
      <c r="AX231" s="4"/>
      <c r="AY231" s="3" t="s">
        <v>75</v>
      </c>
      <c r="AZ231" s="3" t="s">
        <v>76</v>
      </c>
      <c r="BA231" s="3" t="s">
        <v>77</v>
      </c>
      <c r="BB231" s="4">
        <f t="shared" si="9"/>
        <v>42.296111109999998</v>
      </c>
      <c r="BC231" s="4">
        <f t="shared" si="10"/>
        <v>-71.431666664999995</v>
      </c>
      <c r="BD231" s="3">
        <v>200</v>
      </c>
      <c r="BE231" s="3" t="s">
        <v>218</v>
      </c>
    </row>
    <row r="232" spans="1:57" ht="12.75">
      <c r="A232" s="2" t="s">
        <v>88</v>
      </c>
      <c r="B232" s="2" t="s">
        <v>107</v>
      </c>
      <c r="C232" s="2" t="s">
        <v>208</v>
      </c>
      <c r="D232" s="2" t="s">
        <v>209</v>
      </c>
      <c r="E232" s="2" t="s">
        <v>210</v>
      </c>
      <c r="F232" s="2">
        <v>2014</v>
      </c>
      <c r="G232" s="2" t="s">
        <v>93</v>
      </c>
      <c r="H232" s="2" t="s">
        <v>94</v>
      </c>
      <c r="I232" s="3" t="s">
        <v>211</v>
      </c>
      <c r="J232" s="3"/>
      <c r="K232" s="3" t="s">
        <v>212</v>
      </c>
      <c r="L232" s="3" t="s">
        <v>213</v>
      </c>
      <c r="M232" s="3" t="s">
        <v>80</v>
      </c>
      <c r="N232" s="3" t="s">
        <v>81</v>
      </c>
      <c r="O232" s="3"/>
      <c r="P232" s="3" t="s">
        <v>82</v>
      </c>
      <c r="Q232" s="3" t="s">
        <v>83</v>
      </c>
      <c r="R232" s="4"/>
      <c r="S232" s="3" t="s">
        <v>69</v>
      </c>
      <c r="T232" s="3" t="s">
        <v>101</v>
      </c>
      <c r="U232" s="3" t="s">
        <v>84</v>
      </c>
      <c r="V232" s="3" t="s">
        <v>72</v>
      </c>
      <c r="W232" s="3">
        <v>-21.49</v>
      </c>
      <c r="X232" s="3">
        <v>1.82</v>
      </c>
      <c r="Y232" s="4"/>
      <c r="Z232" s="4"/>
      <c r="AA232" s="3">
        <v>10</v>
      </c>
      <c r="AB232" s="3">
        <v>-19.07</v>
      </c>
      <c r="AC232" s="3">
        <v>1.77</v>
      </c>
      <c r="AD232" s="4"/>
      <c r="AE232" s="3">
        <v>10</v>
      </c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3" t="s">
        <v>219</v>
      </c>
      <c r="AV232" s="3" t="s">
        <v>178</v>
      </c>
      <c r="AW232" s="3" t="s">
        <v>217</v>
      </c>
      <c r="AX232" s="4"/>
      <c r="AY232" s="3" t="s">
        <v>75</v>
      </c>
      <c r="AZ232" s="3" t="s">
        <v>76</v>
      </c>
      <c r="BA232" s="3" t="s">
        <v>77</v>
      </c>
      <c r="BB232" s="4">
        <f t="shared" si="9"/>
        <v>42.296111109999998</v>
      </c>
      <c r="BC232" s="4">
        <f t="shared" si="10"/>
        <v>-71.431666664999995</v>
      </c>
      <c r="BD232" s="3">
        <v>200</v>
      </c>
      <c r="BE232" s="3" t="s">
        <v>218</v>
      </c>
    </row>
    <row r="233" spans="1:57" ht="12.75">
      <c r="A233" s="2" t="s">
        <v>88</v>
      </c>
      <c r="B233" s="2" t="s">
        <v>107</v>
      </c>
      <c r="C233" s="2" t="s">
        <v>208</v>
      </c>
      <c r="D233" s="2" t="s">
        <v>209</v>
      </c>
      <c r="E233" s="2" t="s">
        <v>210</v>
      </c>
      <c r="F233" s="2">
        <v>2014</v>
      </c>
      <c r="G233" s="2" t="s">
        <v>93</v>
      </c>
      <c r="H233" s="2" t="s">
        <v>94</v>
      </c>
      <c r="I233" s="3" t="s">
        <v>211</v>
      </c>
      <c r="J233" s="3"/>
      <c r="K233" s="3" t="s">
        <v>212</v>
      </c>
      <c r="L233" s="3" t="s">
        <v>213</v>
      </c>
      <c r="M233" s="3" t="s">
        <v>80</v>
      </c>
      <c r="N233" s="3" t="s">
        <v>81</v>
      </c>
      <c r="O233" s="3"/>
      <c r="P233" s="3" t="s">
        <v>82</v>
      </c>
      <c r="Q233" s="3" t="s">
        <v>83</v>
      </c>
      <c r="R233" s="4"/>
      <c r="S233" s="3" t="s">
        <v>69</v>
      </c>
      <c r="T233" s="3" t="s">
        <v>101</v>
      </c>
      <c r="U233" s="3" t="s">
        <v>84</v>
      </c>
      <c r="V233" s="3" t="s">
        <v>72</v>
      </c>
      <c r="W233" s="3">
        <v>-26.61</v>
      </c>
      <c r="X233" s="3">
        <v>1.23</v>
      </c>
      <c r="Y233" s="4"/>
      <c r="Z233" s="4"/>
      <c r="AA233" s="3">
        <v>28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3" t="s">
        <v>219</v>
      </c>
      <c r="AV233" s="3" t="s">
        <v>178</v>
      </c>
      <c r="AW233" s="3" t="s">
        <v>217</v>
      </c>
      <c r="AX233" s="4"/>
      <c r="AY233" s="3" t="s">
        <v>75</v>
      </c>
      <c r="AZ233" s="3" t="s">
        <v>76</v>
      </c>
      <c r="BA233" s="3" t="s">
        <v>77</v>
      </c>
      <c r="BB233" s="4">
        <f t="shared" si="9"/>
        <v>42.296111109999998</v>
      </c>
      <c r="BC233" s="4">
        <f t="shared" si="10"/>
        <v>-71.431666664999995</v>
      </c>
      <c r="BD233" s="3">
        <v>200</v>
      </c>
      <c r="BE233" s="3" t="s">
        <v>218</v>
      </c>
    </row>
    <row r="234" spans="1:57" ht="12.75">
      <c r="A234" s="2" t="s">
        <v>88</v>
      </c>
      <c r="B234" s="2" t="s">
        <v>107</v>
      </c>
      <c r="C234" s="2" t="s">
        <v>208</v>
      </c>
      <c r="D234" s="2" t="s">
        <v>209</v>
      </c>
      <c r="E234" s="2" t="s">
        <v>210</v>
      </c>
      <c r="F234" s="2">
        <v>2014</v>
      </c>
      <c r="G234" s="2" t="s">
        <v>93</v>
      </c>
      <c r="H234" s="2" t="s">
        <v>94</v>
      </c>
      <c r="I234" s="3" t="s">
        <v>211</v>
      </c>
      <c r="J234" s="3"/>
      <c r="K234" s="3" t="s">
        <v>212</v>
      </c>
      <c r="L234" s="3" t="s">
        <v>213</v>
      </c>
      <c r="M234" s="3" t="s">
        <v>80</v>
      </c>
      <c r="N234" s="3" t="s">
        <v>81</v>
      </c>
      <c r="O234" s="3"/>
      <c r="P234" s="3" t="s">
        <v>82</v>
      </c>
      <c r="Q234" s="3" t="s">
        <v>83</v>
      </c>
      <c r="R234" s="4"/>
      <c r="S234" s="3" t="s">
        <v>69</v>
      </c>
      <c r="T234" s="3" t="s">
        <v>101</v>
      </c>
      <c r="U234" s="3" t="s">
        <v>84</v>
      </c>
      <c r="V234" s="3" t="s">
        <v>72</v>
      </c>
      <c r="W234" s="3">
        <v>-14.23</v>
      </c>
      <c r="X234" s="3">
        <v>0.48</v>
      </c>
      <c r="Y234" s="4"/>
      <c r="Z234" s="4"/>
      <c r="AA234" s="3">
        <v>27</v>
      </c>
      <c r="AB234" s="3">
        <v>-14.45</v>
      </c>
      <c r="AC234" s="3">
        <v>0.48</v>
      </c>
      <c r="AD234" s="4"/>
      <c r="AE234" s="3">
        <v>30</v>
      </c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3" t="s">
        <v>219</v>
      </c>
      <c r="AV234" s="3" t="s">
        <v>178</v>
      </c>
      <c r="AW234" s="3" t="s">
        <v>217</v>
      </c>
      <c r="AX234" s="4"/>
      <c r="AY234" s="3" t="s">
        <v>75</v>
      </c>
      <c r="AZ234" s="3" t="s">
        <v>76</v>
      </c>
      <c r="BA234" s="3" t="s">
        <v>77</v>
      </c>
      <c r="BB234" s="4">
        <f t="shared" si="9"/>
        <v>42.296111109999998</v>
      </c>
      <c r="BC234" s="4">
        <f t="shared" si="10"/>
        <v>-71.431666664999995</v>
      </c>
      <c r="BD234" s="3">
        <v>200</v>
      </c>
      <c r="BE234" s="3" t="s">
        <v>218</v>
      </c>
    </row>
    <row r="235" spans="1:57" ht="12.75">
      <c r="A235" s="2" t="s">
        <v>88</v>
      </c>
      <c r="B235" s="2" t="s">
        <v>107</v>
      </c>
      <c r="C235" s="2" t="s">
        <v>208</v>
      </c>
      <c r="D235" s="2" t="s">
        <v>209</v>
      </c>
      <c r="E235" s="2" t="s">
        <v>210</v>
      </c>
      <c r="F235" s="2">
        <v>2014</v>
      </c>
      <c r="G235" s="2" t="s">
        <v>93</v>
      </c>
      <c r="H235" s="2" t="s">
        <v>94</v>
      </c>
      <c r="I235" s="3" t="s">
        <v>211</v>
      </c>
      <c r="J235" s="3"/>
      <c r="K235" s="3" t="s">
        <v>212</v>
      </c>
      <c r="L235" s="3" t="s">
        <v>213</v>
      </c>
      <c r="M235" s="3" t="s">
        <v>80</v>
      </c>
      <c r="N235" s="3" t="s">
        <v>81</v>
      </c>
      <c r="O235" s="3"/>
      <c r="P235" s="3" t="s">
        <v>82</v>
      </c>
      <c r="Q235" s="3" t="s">
        <v>83</v>
      </c>
      <c r="R235" s="4"/>
      <c r="S235" s="3" t="s">
        <v>69</v>
      </c>
      <c r="T235" s="3" t="s">
        <v>101</v>
      </c>
      <c r="U235" s="3" t="s">
        <v>84</v>
      </c>
      <c r="V235" s="3" t="s">
        <v>72</v>
      </c>
      <c r="W235" s="3">
        <v>-14.8</v>
      </c>
      <c r="X235" s="3">
        <v>0.49</v>
      </c>
      <c r="Y235" s="4"/>
      <c r="Z235" s="4"/>
      <c r="AA235" s="3">
        <v>5</v>
      </c>
      <c r="AB235" s="3">
        <v>-14.44</v>
      </c>
      <c r="AC235" s="3">
        <v>0.48</v>
      </c>
      <c r="AD235" s="4"/>
      <c r="AE235" s="3">
        <v>20</v>
      </c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3" t="s">
        <v>219</v>
      </c>
      <c r="AV235" s="3" t="s">
        <v>178</v>
      </c>
      <c r="AW235" s="3" t="s">
        <v>217</v>
      </c>
      <c r="AX235" s="4"/>
      <c r="AY235" s="3" t="s">
        <v>75</v>
      </c>
      <c r="AZ235" s="3" t="s">
        <v>76</v>
      </c>
      <c r="BA235" s="3" t="s">
        <v>77</v>
      </c>
      <c r="BB235" s="4">
        <f t="shared" si="9"/>
        <v>42.296111109999998</v>
      </c>
      <c r="BC235" s="4">
        <f t="shared" si="10"/>
        <v>-71.431666664999995</v>
      </c>
      <c r="BD235" s="3">
        <v>200</v>
      </c>
      <c r="BE235" s="3" t="s">
        <v>218</v>
      </c>
    </row>
    <row r="236" spans="1:57" ht="12.75">
      <c r="A236" s="2" t="s">
        <v>88</v>
      </c>
      <c r="B236" s="2" t="s">
        <v>107</v>
      </c>
      <c r="C236" s="2" t="s">
        <v>208</v>
      </c>
      <c r="D236" s="2" t="s">
        <v>209</v>
      </c>
      <c r="E236" s="2" t="s">
        <v>210</v>
      </c>
      <c r="F236" s="2">
        <v>2014</v>
      </c>
      <c r="G236" s="2" t="s">
        <v>93</v>
      </c>
      <c r="H236" s="2" t="s">
        <v>94</v>
      </c>
      <c r="I236" s="3" t="s">
        <v>211</v>
      </c>
      <c r="J236" s="3"/>
      <c r="K236" s="3" t="s">
        <v>212</v>
      </c>
      <c r="L236" s="3" t="s">
        <v>213</v>
      </c>
      <c r="M236" s="3" t="s">
        <v>80</v>
      </c>
      <c r="N236" s="3" t="s">
        <v>81</v>
      </c>
      <c r="O236" s="3"/>
      <c r="P236" s="3" t="s">
        <v>82</v>
      </c>
      <c r="Q236" s="3" t="s">
        <v>83</v>
      </c>
      <c r="R236" s="4"/>
      <c r="S236" s="3" t="s">
        <v>69</v>
      </c>
      <c r="T236" s="3" t="s">
        <v>101</v>
      </c>
      <c r="U236" s="3" t="s">
        <v>84</v>
      </c>
      <c r="V236" s="3" t="s">
        <v>72</v>
      </c>
      <c r="W236" s="3">
        <v>-13.9</v>
      </c>
      <c r="X236" s="3">
        <v>0.54</v>
      </c>
      <c r="Y236" s="4"/>
      <c r="Z236" s="4"/>
      <c r="AA236" s="3">
        <v>29</v>
      </c>
      <c r="AB236" s="3">
        <v>-14.2</v>
      </c>
      <c r="AC236" s="3">
        <v>0.49</v>
      </c>
      <c r="AD236" s="4"/>
      <c r="AE236" s="3">
        <v>29</v>
      </c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3" t="s">
        <v>216</v>
      </c>
      <c r="AV236" s="3" t="s">
        <v>74</v>
      </c>
      <c r="AW236" s="3" t="s">
        <v>217</v>
      </c>
      <c r="AX236" s="4"/>
      <c r="AY236" s="3" t="s">
        <v>75</v>
      </c>
      <c r="AZ236" s="3" t="s">
        <v>76</v>
      </c>
      <c r="BA236" s="3" t="s">
        <v>77</v>
      </c>
      <c r="BB236" s="4">
        <f t="shared" si="9"/>
        <v>42.296111109999998</v>
      </c>
      <c r="BC236" s="4">
        <f t="shared" si="10"/>
        <v>-71.431666664999995</v>
      </c>
      <c r="BD236" s="3">
        <v>200</v>
      </c>
      <c r="BE236" s="3" t="s">
        <v>218</v>
      </c>
    </row>
    <row r="237" spans="1:57" ht="12.75">
      <c r="A237" s="2" t="s">
        <v>88</v>
      </c>
      <c r="B237" s="2" t="s">
        <v>107</v>
      </c>
      <c r="C237" s="2" t="s">
        <v>208</v>
      </c>
      <c r="D237" s="2" t="s">
        <v>209</v>
      </c>
      <c r="E237" s="2" t="s">
        <v>210</v>
      </c>
      <c r="F237" s="2">
        <v>2014</v>
      </c>
      <c r="G237" s="2" t="s">
        <v>93</v>
      </c>
      <c r="H237" s="2" t="s">
        <v>94</v>
      </c>
      <c r="I237" s="3" t="s">
        <v>211</v>
      </c>
      <c r="J237" s="3"/>
      <c r="K237" s="3" t="s">
        <v>212</v>
      </c>
      <c r="L237" s="3" t="s">
        <v>213</v>
      </c>
      <c r="M237" s="3" t="s">
        <v>80</v>
      </c>
      <c r="N237" s="3" t="s">
        <v>81</v>
      </c>
      <c r="O237" s="3"/>
      <c r="P237" s="3" t="s">
        <v>82</v>
      </c>
      <c r="Q237" s="3" t="s">
        <v>83</v>
      </c>
      <c r="R237" s="4"/>
      <c r="S237" s="3" t="s">
        <v>69</v>
      </c>
      <c r="T237" s="3" t="s">
        <v>101</v>
      </c>
      <c r="U237" s="3" t="s">
        <v>84</v>
      </c>
      <c r="V237" s="3" t="s">
        <v>72</v>
      </c>
      <c r="W237" s="3">
        <v>-14.06</v>
      </c>
      <c r="X237" s="3">
        <v>0.83</v>
      </c>
      <c r="Y237" s="4"/>
      <c r="Z237" s="4"/>
      <c r="AA237" s="3">
        <v>20</v>
      </c>
      <c r="AB237" s="3">
        <v>-14.23</v>
      </c>
      <c r="AC237" s="3">
        <v>0.59</v>
      </c>
      <c r="AD237" s="4"/>
      <c r="AE237" s="3">
        <v>18</v>
      </c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3" t="s">
        <v>216</v>
      </c>
      <c r="AV237" s="3" t="s">
        <v>74</v>
      </c>
      <c r="AW237" s="3" t="s">
        <v>217</v>
      </c>
      <c r="AX237" s="4"/>
      <c r="AY237" s="3" t="s">
        <v>75</v>
      </c>
      <c r="AZ237" s="3" t="s">
        <v>76</v>
      </c>
      <c r="BA237" s="3" t="s">
        <v>77</v>
      </c>
      <c r="BB237" s="4">
        <f t="shared" si="9"/>
        <v>42.296111109999998</v>
      </c>
      <c r="BC237" s="4">
        <f t="shared" si="10"/>
        <v>-71.431666664999995</v>
      </c>
      <c r="BD237" s="3">
        <v>200</v>
      </c>
      <c r="BE237" s="3" t="s">
        <v>218</v>
      </c>
    </row>
    <row r="238" spans="1:57" ht="12.75">
      <c r="A238" s="2" t="s">
        <v>88</v>
      </c>
      <c r="B238" s="2" t="s">
        <v>107</v>
      </c>
      <c r="C238" s="2" t="s">
        <v>208</v>
      </c>
      <c r="D238" s="2" t="s">
        <v>209</v>
      </c>
      <c r="E238" s="2" t="s">
        <v>210</v>
      </c>
      <c r="F238" s="2">
        <v>2014</v>
      </c>
      <c r="G238" s="2" t="s">
        <v>93</v>
      </c>
      <c r="H238" s="2" t="s">
        <v>94</v>
      </c>
      <c r="I238" s="3" t="s">
        <v>211</v>
      </c>
      <c r="J238" s="3"/>
      <c r="K238" s="3" t="s">
        <v>212</v>
      </c>
      <c r="L238" s="3" t="s">
        <v>213</v>
      </c>
      <c r="M238" s="3" t="s">
        <v>80</v>
      </c>
      <c r="N238" s="3" t="s">
        <v>81</v>
      </c>
      <c r="O238" s="3"/>
      <c r="P238" s="3" t="s">
        <v>82</v>
      </c>
      <c r="Q238" s="3" t="s">
        <v>83</v>
      </c>
      <c r="R238" s="4"/>
      <c r="S238" s="3" t="s">
        <v>69</v>
      </c>
      <c r="T238" s="3" t="s">
        <v>101</v>
      </c>
      <c r="U238" s="3" t="s">
        <v>84</v>
      </c>
      <c r="V238" s="3" t="s">
        <v>72</v>
      </c>
      <c r="W238" s="3">
        <v>-15.36</v>
      </c>
      <c r="X238" s="3">
        <v>0.47</v>
      </c>
      <c r="Y238" s="4"/>
      <c r="Z238" s="4"/>
      <c r="AA238" s="3">
        <v>11</v>
      </c>
      <c r="AB238" s="3">
        <v>-15.07</v>
      </c>
      <c r="AC238" s="3">
        <v>0.67</v>
      </c>
      <c r="AD238" s="4"/>
      <c r="AE238" s="3">
        <v>9</v>
      </c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3" t="s">
        <v>216</v>
      </c>
      <c r="AV238" s="3" t="s">
        <v>74</v>
      </c>
      <c r="AW238" s="3" t="s">
        <v>217</v>
      </c>
      <c r="AX238" s="4"/>
      <c r="AY238" s="3" t="s">
        <v>75</v>
      </c>
      <c r="AZ238" s="3" t="s">
        <v>76</v>
      </c>
      <c r="BA238" s="3" t="s">
        <v>77</v>
      </c>
      <c r="BB238" s="4">
        <f t="shared" si="9"/>
        <v>42.296111109999998</v>
      </c>
      <c r="BC238" s="4">
        <f t="shared" si="10"/>
        <v>-71.431666664999995</v>
      </c>
      <c r="BD238" s="3">
        <v>200</v>
      </c>
      <c r="BE238" s="3" t="s">
        <v>218</v>
      </c>
    </row>
    <row r="239" spans="1:57" ht="12.75">
      <c r="A239" s="2" t="s">
        <v>88</v>
      </c>
      <c r="B239" s="2" t="s">
        <v>107</v>
      </c>
      <c r="C239" s="2" t="s">
        <v>208</v>
      </c>
      <c r="D239" s="2" t="s">
        <v>209</v>
      </c>
      <c r="E239" s="2" t="s">
        <v>210</v>
      </c>
      <c r="F239" s="2">
        <v>2014</v>
      </c>
      <c r="G239" s="2" t="s">
        <v>93</v>
      </c>
      <c r="H239" s="2" t="s">
        <v>94</v>
      </c>
      <c r="I239" s="3" t="s">
        <v>211</v>
      </c>
      <c r="J239" s="3"/>
      <c r="K239" s="3" t="s">
        <v>212</v>
      </c>
      <c r="L239" s="3" t="s">
        <v>213</v>
      </c>
      <c r="M239" s="3" t="s">
        <v>80</v>
      </c>
      <c r="N239" s="3" t="s">
        <v>81</v>
      </c>
      <c r="O239" s="3"/>
      <c r="P239" s="3" t="s">
        <v>82</v>
      </c>
      <c r="Q239" s="3" t="s">
        <v>83</v>
      </c>
      <c r="R239" s="4"/>
      <c r="S239" s="3" t="s">
        <v>69</v>
      </c>
      <c r="T239" s="3" t="s">
        <v>215</v>
      </c>
      <c r="U239" s="3" t="s">
        <v>84</v>
      </c>
      <c r="V239" s="3" t="s">
        <v>72</v>
      </c>
      <c r="W239" s="3">
        <v>-16.420000000000002</v>
      </c>
      <c r="X239" s="3">
        <v>1.65</v>
      </c>
      <c r="Y239" s="4"/>
      <c r="Z239" s="4"/>
      <c r="AA239" s="3">
        <v>11</v>
      </c>
      <c r="AB239" s="3">
        <v>-15.68</v>
      </c>
      <c r="AC239" s="3">
        <v>0.85</v>
      </c>
      <c r="AD239" s="4"/>
      <c r="AE239" s="3">
        <v>8</v>
      </c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3" t="s">
        <v>216</v>
      </c>
      <c r="AV239" s="3" t="s">
        <v>74</v>
      </c>
      <c r="AW239" s="3" t="s">
        <v>217</v>
      </c>
      <c r="AX239" s="4"/>
      <c r="AY239" s="3" t="s">
        <v>75</v>
      </c>
      <c r="AZ239" s="3" t="s">
        <v>76</v>
      </c>
      <c r="BA239" s="3" t="s">
        <v>77</v>
      </c>
      <c r="BB239" s="4">
        <f t="shared" si="9"/>
        <v>42.296111109999998</v>
      </c>
      <c r="BC239" s="4">
        <f t="shared" si="10"/>
        <v>-71.431666664999995</v>
      </c>
      <c r="BD239" s="3">
        <v>200</v>
      </c>
      <c r="BE239" s="3" t="s">
        <v>218</v>
      </c>
    </row>
    <row r="240" spans="1:57" ht="12.75">
      <c r="A240" s="2" t="s">
        <v>88</v>
      </c>
      <c r="B240" s="2" t="s">
        <v>107</v>
      </c>
      <c r="C240" s="2" t="s">
        <v>208</v>
      </c>
      <c r="D240" s="2" t="s">
        <v>209</v>
      </c>
      <c r="E240" s="2" t="s">
        <v>210</v>
      </c>
      <c r="F240" s="2">
        <v>2014</v>
      </c>
      <c r="G240" s="2" t="s">
        <v>93</v>
      </c>
      <c r="H240" s="2" t="s">
        <v>94</v>
      </c>
      <c r="I240" s="3" t="s">
        <v>211</v>
      </c>
      <c r="J240" s="3"/>
      <c r="K240" s="3" t="s">
        <v>212</v>
      </c>
      <c r="L240" s="3" t="s">
        <v>213</v>
      </c>
      <c r="M240" s="3" t="s">
        <v>80</v>
      </c>
      <c r="N240" s="3" t="s">
        <v>81</v>
      </c>
      <c r="O240" s="3"/>
      <c r="P240" s="3" t="s">
        <v>82</v>
      </c>
      <c r="Q240" s="3" t="s">
        <v>83</v>
      </c>
      <c r="R240" s="4"/>
      <c r="S240" s="3" t="s">
        <v>69</v>
      </c>
      <c r="T240" s="3" t="s">
        <v>215</v>
      </c>
      <c r="U240" s="3" t="s">
        <v>84</v>
      </c>
      <c r="V240" s="3" t="s">
        <v>72</v>
      </c>
      <c r="W240" s="3">
        <v>-15.46</v>
      </c>
      <c r="X240" s="3">
        <v>1.48</v>
      </c>
      <c r="Y240" s="4"/>
      <c r="Z240" s="4"/>
      <c r="AA240" s="3">
        <v>48</v>
      </c>
      <c r="AB240" s="3">
        <v>-14.72</v>
      </c>
      <c r="AC240" s="3">
        <v>1.45</v>
      </c>
      <c r="AD240" s="4"/>
      <c r="AE240" s="3">
        <v>48</v>
      </c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3" t="s">
        <v>216</v>
      </c>
      <c r="AV240" s="3" t="s">
        <v>74</v>
      </c>
      <c r="AW240" s="3" t="s">
        <v>217</v>
      </c>
      <c r="AX240" s="4"/>
      <c r="AY240" s="3" t="s">
        <v>75</v>
      </c>
      <c r="AZ240" s="3" t="s">
        <v>76</v>
      </c>
      <c r="BA240" s="3" t="s">
        <v>77</v>
      </c>
      <c r="BB240" s="4">
        <f t="shared" si="9"/>
        <v>42.296111109999998</v>
      </c>
      <c r="BC240" s="4">
        <f t="shared" si="10"/>
        <v>-71.431666664999995</v>
      </c>
      <c r="BD240" s="3">
        <v>200</v>
      </c>
      <c r="BE240" s="3" t="s">
        <v>218</v>
      </c>
    </row>
    <row r="241" spans="1:57" ht="12.75">
      <c r="A241" s="2" t="s">
        <v>88</v>
      </c>
      <c r="B241" s="2" t="s">
        <v>107</v>
      </c>
      <c r="C241" s="2" t="s">
        <v>208</v>
      </c>
      <c r="D241" s="2" t="s">
        <v>209</v>
      </c>
      <c r="E241" s="2" t="s">
        <v>210</v>
      </c>
      <c r="F241" s="2">
        <v>2014</v>
      </c>
      <c r="G241" s="2" t="s">
        <v>93</v>
      </c>
      <c r="H241" s="2" t="s">
        <v>94</v>
      </c>
      <c r="I241" s="3" t="s">
        <v>211</v>
      </c>
      <c r="J241" s="3"/>
      <c r="K241" s="3" t="s">
        <v>212</v>
      </c>
      <c r="L241" s="3" t="s">
        <v>213</v>
      </c>
      <c r="M241" s="3" t="s">
        <v>80</v>
      </c>
      <c r="N241" s="3" t="s">
        <v>81</v>
      </c>
      <c r="O241" s="3"/>
      <c r="P241" s="3" t="s">
        <v>82</v>
      </c>
      <c r="Q241" s="3" t="s">
        <v>83</v>
      </c>
      <c r="R241" s="4"/>
      <c r="S241" s="3" t="s">
        <v>69</v>
      </c>
      <c r="T241" s="3" t="s">
        <v>101</v>
      </c>
      <c r="U241" s="3" t="s">
        <v>84</v>
      </c>
      <c r="V241" s="3" t="s">
        <v>72</v>
      </c>
      <c r="W241" s="3">
        <v>-23.98</v>
      </c>
      <c r="X241" s="3">
        <v>2.5299999999999998</v>
      </c>
      <c r="Y241" s="4"/>
      <c r="Z241" s="4"/>
      <c r="AA241" s="3">
        <v>30</v>
      </c>
      <c r="AB241" s="3">
        <v>-20.309999999999999</v>
      </c>
      <c r="AC241" s="3">
        <v>1.54</v>
      </c>
      <c r="AD241" s="4"/>
      <c r="AE241" s="3">
        <v>30</v>
      </c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3" t="s">
        <v>219</v>
      </c>
      <c r="AV241" s="3" t="s">
        <v>178</v>
      </c>
      <c r="AW241" s="3" t="s">
        <v>217</v>
      </c>
      <c r="AX241" s="4"/>
      <c r="AY241" s="3" t="s">
        <v>75</v>
      </c>
      <c r="AZ241" s="3" t="s">
        <v>76</v>
      </c>
      <c r="BA241" s="3" t="s">
        <v>77</v>
      </c>
      <c r="BB241" s="4">
        <f t="shared" si="9"/>
        <v>42.296111109999998</v>
      </c>
      <c r="BC241" s="4">
        <f t="shared" si="10"/>
        <v>-71.431666664999995</v>
      </c>
      <c r="BD241" s="3">
        <v>200</v>
      </c>
      <c r="BE241" s="3" t="s">
        <v>218</v>
      </c>
    </row>
    <row r="242" spans="1:57" ht="12.75">
      <c r="A242" s="2" t="s">
        <v>88</v>
      </c>
      <c r="B242" s="2" t="s">
        <v>107</v>
      </c>
      <c r="C242" s="2" t="s">
        <v>208</v>
      </c>
      <c r="D242" s="2" t="s">
        <v>209</v>
      </c>
      <c r="E242" s="2" t="s">
        <v>210</v>
      </c>
      <c r="F242" s="2">
        <v>2014</v>
      </c>
      <c r="G242" s="2" t="s">
        <v>93</v>
      </c>
      <c r="H242" s="2" t="s">
        <v>94</v>
      </c>
      <c r="I242" s="3" t="s">
        <v>211</v>
      </c>
      <c r="J242" s="3"/>
      <c r="K242" s="3" t="s">
        <v>212</v>
      </c>
      <c r="L242" s="3" t="s">
        <v>213</v>
      </c>
      <c r="M242" s="3" t="s">
        <v>80</v>
      </c>
      <c r="N242" s="3" t="s">
        <v>81</v>
      </c>
      <c r="O242" s="3"/>
      <c r="P242" s="3" t="s">
        <v>82</v>
      </c>
      <c r="Q242" s="3" t="s">
        <v>83</v>
      </c>
      <c r="R242" s="4"/>
      <c r="S242" s="3" t="s">
        <v>69</v>
      </c>
      <c r="T242" s="3" t="s">
        <v>215</v>
      </c>
      <c r="U242" s="3" t="s">
        <v>84</v>
      </c>
      <c r="V242" s="3" t="s">
        <v>72</v>
      </c>
      <c r="W242" s="3">
        <v>-17.91</v>
      </c>
      <c r="X242" s="3">
        <v>1.65</v>
      </c>
      <c r="Y242" s="4"/>
      <c r="Z242" s="4"/>
      <c r="AA242" s="3">
        <v>48</v>
      </c>
      <c r="AB242" s="3">
        <v>-15.64</v>
      </c>
      <c r="AC242" s="3">
        <v>1.58</v>
      </c>
      <c r="AD242" s="4"/>
      <c r="AE242" s="3">
        <v>48</v>
      </c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3" t="s">
        <v>219</v>
      </c>
      <c r="AV242" s="3" t="s">
        <v>178</v>
      </c>
      <c r="AW242" s="3" t="s">
        <v>217</v>
      </c>
      <c r="AX242" s="4"/>
      <c r="AY242" s="3" t="s">
        <v>75</v>
      </c>
      <c r="AZ242" s="3" t="s">
        <v>76</v>
      </c>
      <c r="BA242" s="3" t="s">
        <v>77</v>
      </c>
      <c r="BB242" s="4">
        <f t="shared" si="9"/>
        <v>42.296111109999998</v>
      </c>
      <c r="BC242" s="4">
        <f t="shared" si="10"/>
        <v>-71.431666664999995</v>
      </c>
      <c r="BD242" s="3">
        <v>200</v>
      </c>
      <c r="BE242" s="3" t="s">
        <v>218</v>
      </c>
    </row>
    <row r="243" spans="1:57" ht="12.75">
      <c r="A243" s="2" t="s">
        <v>88</v>
      </c>
      <c r="B243" s="2" t="s">
        <v>107</v>
      </c>
      <c r="C243" s="2" t="s">
        <v>208</v>
      </c>
      <c r="D243" s="2" t="s">
        <v>209</v>
      </c>
      <c r="E243" s="2" t="s">
        <v>210</v>
      </c>
      <c r="F243" s="2">
        <v>2014</v>
      </c>
      <c r="G243" s="2" t="s">
        <v>93</v>
      </c>
      <c r="H243" s="2" t="s">
        <v>94</v>
      </c>
      <c r="I243" s="3" t="s">
        <v>211</v>
      </c>
      <c r="J243" s="3"/>
      <c r="K243" s="3" t="s">
        <v>212</v>
      </c>
      <c r="L243" s="3" t="s">
        <v>213</v>
      </c>
      <c r="M243" s="3" t="s">
        <v>80</v>
      </c>
      <c r="N243" s="3" t="s">
        <v>81</v>
      </c>
      <c r="O243" s="3"/>
      <c r="P243" s="3" t="s">
        <v>82</v>
      </c>
      <c r="Q243" s="3" t="s">
        <v>83</v>
      </c>
      <c r="R243" s="4"/>
      <c r="S243" s="3" t="s">
        <v>69</v>
      </c>
      <c r="T243" s="3" t="s">
        <v>215</v>
      </c>
      <c r="U243" s="3" t="s">
        <v>84</v>
      </c>
      <c r="V243" s="3" t="s">
        <v>72</v>
      </c>
      <c r="W243" s="3">
        <v>-19.48</v>
      </c>
      <c r="X243" s="3">
        <v>0.79</v>
      </c>
      <c r="Y243" s="4"/>
      <c r="Z243" s="4"/>
      <c r="AA243" s="3">
        <v>4</v>
      </c>
      <c r="AB243" s="3">
        <v>-16.670000000000002</v>
      </c>
      <c r="AC243" s="3">
        <v>1.73</v>
      </c>
      <c r="AD243" s="4"/>
      <c r="AE243" s="3">
        <v>7</v>
      </c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3" t="s">
        <v>219</v>
      </c>
      <c r="AV243" s="3" t="s">
        <v>178</v>
      </c>
      <c r="AW243" s="3" t="s">
        <v>217</v>
      </c>
      <c r="AX243" s="4"/>
      <c r="AY243" s="3" t="s">
        <v>75</v>
      </c>
      <c r="AZ243" s="3" t="s">
        <v>76</v>
      </c>
      <c r="BA243" s="3" t="s">
        <v>77</v>
      </c>
      <c r="BB243" s="4">
        <f t="shared" si="9"/>
        <v>42.296111109999998</v>
      </c>
      <c r="BC243" s="4">
        <f t="shared" si="10"/>
        <v>-71.431666664999995</v>
      </c>
      <c r="BD243" s="3">
        <v>200</v>
      </c>
      <c r="BE243" s="3" t="s">
        <v>218</v>
      </c>
    </row>
    <row r="244" spans="1:57" ht="12.75">
      <c r="A244" s="2" t="s">
        <v>88</v>
      </c>
      <c r="B244" s="2" t="s">
        <v>107</v>
      </c>
      <c r="C244" s="2" t="s">
        <v>208</v>
      </c>
      <c r="D244" s="2" t="s">
        <v>209</v>
      </c>
      <c r="E244" s="2" t="s">
        <v>210</v>
      </c>
      <c r="F244" s="2">
        <v>2014</v>
      </c>
      <c r="G244" s="2" t="s">
        <v>93</v>
      </c>
      <c r="H244" s="2" t="s">
        <v>94</v>
      </c>
      <c r="I244" s="3" t="s">
        <v>211</v>
      </c>
      <c r="J244" s="3"/>
      <c r="K244" s="3" t="s">
        <v>212</v>
      </c>
      <c r="L244" s="3" t="s">
        <v>213</v>
      </c>
      <c r="M244" s="3" t="s">
        <v>80</v>
      </c>
      <c r="N244" s="3" t="s">
        <v>81</v>
      </c>
      <c r="O244" s="3"/>
      <c r="P244" s="3" t="s">
        <v>82</v>
      </c>
      <c r="Q244" s="3" t="s">
        <v>83</v>
      </c>
      <c r="R244" s="4"/>
      <c r="S244" s="3" t="s">
        <v>69</v>
      </c>
      <c r="T244" s="3" t="s">
        <v>101</v>
      </c>
      <c r="U244" s="3" t="s">
        <v>84</v>
      </c>
      <c r="V244" s="3" t="s">
        <v>72</v>
      </c>
      <c r="W244" s="3">
        <v>-20.62</v>
      </c>
      <c r="X244" s="3">
        <v>2.35</v>
      </c>
      <c r="Y244" s="4"/>
      <c r="Z244" s="4"/>
      <c r="AA244" s="3">
        <v>27</v>
      </c>
      <c r="AB244" s="3">
        <v>-19.739999999999998</v>
      </c>
      <c r="AC244" s="3">
        <v>2</v>
      </c>
      <c r="AD244" s="4"/>
      <c r="AE244" s="3">
        <v>31</v>
      </c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3" t="s">
        <v>216</v>
      </c>
      <c r="AV244" s="3" t="s">
        <v>74</v>
      </c>
      <c r="AW244" s="3" t="s">
        <v>217</v>
      </c>
      <c r="AX244" s="4"/>
      <c r="AY244" s="3" t="s">
        <v>75</v>
      </c>
      <c r="AZ244" s="3" t="s">
        <v>76</v>
      </c>
      <c r="BA244" s="3" t="s">
        <v>77</v>
      </c>
      <c r="BB244" s="4">
        <f t="shared" si="9"/>
        <v>42.296111109999998</v>
      </c>
      <c r="BC244" s="4">
        <f t="shared" si="10"/>
        <v>-71.431666664999995</v>
      </c>
      <c r="BD244" s="3">
        <v>200</v>
      </c>
      <c r="BE244" s="3" t="s">
        <v>218</v>
      </c>
    </row>
    <row r="245" spans="1:57" ht="12.75">
      <c r="A245" s="2" t="s">
        <v>88</v>
      </c>
      <c r="B245" s="2" t="s">
        <v>107</v>
      </c>
      <c r="C245" s="2" t="s">
        <v>208</v>
      </c>
      <c r="D245" s="2" t="s">
        <v>209</v>
      </c>
      <c r="E245" s="2" t="s">
        <v>210</v>
      </c>
      <c r="F245" s="2">
        <v>2014</v>
      </c>
      <c r="G245" s="2" t="s">
        <v>93</v>
      </c>
      <c r="H245" s="2" t="s">
        <v>94</v>
      </c>
      <c r="I245" s="3" t="s">
        <v>211</v>
      </c>
      <c r="J245" s="3"/>
      <c r="K245" s="3" t="s">
        <v>212</v>
      </c>
      <c r="L245" s="3" t="s">
        <v>213</v>
      </c>
      <c r="M245" s="3" t="s">
        <v>80</v>
      </c>
      <c r="N245" s="3" t="s">
        <v>81</v>
      </c>
      <c r="O245" s="3"/>
      <c r="P245" s="3" t="s">
        <v>82</v>
      </c>
      <c r="Q245" s="3" t="s">
        <v>83</v>
      </c>
      <c r="R245" s="4"/>
      <c r="S245" s="3" t="s">
        <v>69</v>
      </c>
      <c r="T245" s="3" t="s">
        <v>101</v>
      </c>
      <c r="U245" s="3" t="s">
        <v>84</v>
      </c>
      <c r="V245" s="3" t="s">
        <v>72</v>
      </c>
      <c r="W245" s="3">
        <v>-19.59</v>
      </c>
      <c r="X245" s="3">
        <v>3.93</v>
      </c>
      <c r="Y245" s="4"/>
      <c r="Z245" s="4"/>
      <c r="AA245" s="3">
        <v>9</v>
      </c>
      <c r="AB245" s="3">
        <v>-18.7</v>
      </c>
      <c r="AC245" s="3">
        <v>3.59</v>
      </c>
      <c r="AD245" s="4"/>
      <c r="AE245" s="3">
        <v>9</v>
      </c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3" t="s">
        <v>216</v>
      </c>
      <c r="AV245" s="3" t="s">
        <v>74</v>
      </c>
      <c r="AW245" s="3" t="s">
        <v>217</v>
      </c>
      <c r="AX245" s="4"/>
      <c r="AY245" s="3" t="s">
        <v>75</v>
      </c>
      <c r="AZ245" s="3" t="s">
        <v>76</v>
      </c>
      <c r="BA245" s="3" t="s">
        <v>77</v>
      </c>
      <c r="BB245" s="4">
        <f t="shared" si="9"/>
        <v>42.296111109999998</v>
      </c>
      <c r="BC245" s="4">
        <f t="shared" si="10"/>
        <v>-71.431666664999995</v>
      </c>
      <c r="BD245" s="3">
        <v>200</v>
      </c>
      <c r="BE245" s="3" t="s">
        <v>218</v>
      </c>
    </row>
    <row r="246" spans="1:57" ht="12.75">
      <c r="A246" s="2" t="s">
        <v>88</v>
      </c>
      <c r="B246" s="2" t="s">
        <v>107</v>
      </c>
      <c r="C246" s="2" t="s">
        <v>208</v>
      </c>
      <c r="D246" s="2" t="s">
        <v>209</v>
      </c>
      <c r="E246" s="2" t="s">
        <v>210</v>
      </c>
      <c r="F246" s="2">
        <v>2014</v>
      </c>
      <c r="G246" s="2" t="s">
        <v>93</v>
      </c>
      <c r="H246" s="2" t="s">
        <v>94</v>
      </c>
      <c r="I246" s="3" t="s">
        <v>211</v>
      </c>
      <c r="J246" s="3"/>
      <c r="K246" s="3" t="s">
        <v>212</v>
      </c>
      <c r="L246" s="3" t="s">
        <v>213</v>
      </c>
      <c r="M246" s="3" t="s">
        <v>80</v>
      </c>
      <c r="N246" s="3" t="s">
        <v>81</v>
      </c>
      <c r="O246" s="3"/>
      <c r="P246" s="3" t="s">
        <v>82</v>
      </c>
      <c r="Q246" s="3" t="s">
        <v>83</v>
      </c>
      <c r="R246" s="4"/>
      <c r="S246" s="3" t="s">
        <v>69</v>
      </c>
      <c r="T246" s="3" t="s">
        <v>101</v>
      </c>
      <c r="U246" s="3" t="s">
        <v>84</v>
      </c>
      <c r="V246" s="3" t="s">
        <v>72</v>
      </c>
      <c r="W246" s="3">
        <v>-25.63</v>
      </c>
      <c r="X246" s="3">
        <v>0.99</v>
      </c>
      <c r="Y246" s="4"/>
      <c r="Z246" s="4"/>
      <c r="AA246" s="3">
        <v>22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3" t="s">
        <v>216</v>
      </c>
      <c r="AV246" s="3" t="s">
        <v>74</v>
      </c>
      <c r="AW246" s="3" t="s">
        <v>217</v>
      </c>
      <c r="AX246" s="4"/>
      <c r="AY246" s="3" t="s">
        <v>75</v>
      </c>
      <c r="AZ246" s="3" t="s">
        <v>76</v>
      </c>
      <c r="BA246" s="3" t="s">
        <v>77</v>
      </c>
      <c r="BB246" s="4">
        <f t="shared" si="9"/>
        <v>42.296111109999998</v>
      </c>
      <c r="BC246" s="4">
        <f t="shared" si="10"/>
        <v>-71.431666664999995</v>
      </c>
      <c r="BD246" s="3">
        <v>200</v>
      </c>
      <c r="BE246" s="3" t="s">
        <v>218</v>
      </c>
    </row>
    <row r="247" spans="1:57" ht="12.75">
      <c r="A247" s="2" t="s">
        <v>88</v>
      </c>
      <c r="B247" s="2" t="s">
        <v>107</v>
      </c>
      <c r="C247" s="2" t="s">
        <v>208</v>
      </c>
      <c r="D247" s="2" t="s">
        <v>209</v>
      </c>
      <c r="E247" s="2" t="s">
        <v>210</v>
      </c>
      <c r="F247" s="2">
        <v>2014</v>
      </c>
      <c r="G247" s="2" t="s">
        <v>93</v>
      </c>
      <c r="H247" s="2" t="s">
        <v>94</v>
      </c>
      <c r="I247" s="3" t="s">
        <v>211</v>
      </c>
      <c r="J247" s="3"/>
      <c r="K247" s="3" t="s">
        <v>212</v>
      </c>
      <c r="L247" s="3" t="s">
        <v>213</v>
      </c>
      <c r="M247" s="3" t="s">
        <v>85</v>
      </c>
      <c r="N247" s="3" t="s">
        <v>81</v>
      </c>
      <c r="O247" s="3"/>
      <c r="P247" s="3" t="s">
        <v>86</v>
      </c>
      <c r="Q247" s="3" t="s">
        <v>87</v>
      </c>
      <c r="R247" s="4"/>
      <c r="S247" s="3" t="s">
        <v>69</v>
      </c>
      <c r="T247" s="3" t="s">
        <v>215</v>
      </c>
      <c r="U247" s="3" t="s">
        <v>84</v>
      </c>
      <c r="V247" s="3" t="s">
        <v>72</v>
      </c>
      <c r="W247" s="3">
        <v>9.51</v>
      </c>
      <c r="X247" s="3">
        <v>1.48</v>
      </c>
      <c r="Y247" s="4"/>
      <c r="Z247" s="4"/>
      <c r="AA247" s="3">
        <v>11</v>
      </c>
      <c r="AB247" s="3">
        <v>9.83</v>
      </c>
      <c r="AC247" s="3">
        <v>0.84</v>
      </c>
      <c r="AD247" s="4"/>
      <c r="AE247" s="3">
        <v>8</v>
      </c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3" t="s">
        <v>216</v>
      </c>
      <c r="AV247" s="3" t="s">
        <v>74</v>
      </c>
      <c r="AW247" s="3" t="s">
        <v>217</v>
      </c>
      <c r="AX247" s="4"/>
      <c r="AY247" s="3" t="s">
        <v>75</v>
      </c>
      <c r="AZ247" s="3" t="s">
        <v>76</v>
      </c>
      <c r="BA247" s="3" t="s">
        <v>77</v>
      </c>
      <c r="BB247" s="4">
        <f t="shared" si="9"/>
        <v>42.296111109999998</v>
      </c>
      <c r="BC247" s="4">
        <f t="shared" si="10"/>
        <v>-71.431666664999995</v>
      </c>
      <c r="BD247" s="3">
        <v>200</v>
      </c>
      <c r="BE247" s="3" t="s">
        <v>218</v>
      </c>
    </row>
    <row r="248" spans="1:57" ht="12.75">
      <c r="A248" s="2" t="s">
        <v>88</v>
      </c>
      <c r="B248" s="2" t="s">
        <v>107</v>
      </c>
      <c r="C248" s="2" t="s">
        <v>208</v>
      </c>
      <c r="D248" s="2" t="s">
        <v>209</v>
      </c>
      <c r="E248" s="2" t="s">
        <v>210</v>
      </c>
      <c r="F248" s="2">
        <v>2014</v>
      </c>
      <c r="G248" s="2" t="s">
        <v>93</v>
      </c>
      <c r="H248" s="2" t="s">
        <v>94</v>
      </c>
      <c r="I248" s="3" t="s">
        <v>211</v>
      </c>
      <c r="J248" s="3"/>
      <c r="K248" s="3" t="s">
        <v>212</v>
      </c>
      <c r="L248" s="3" t="s">
        <v>213</v>
      </c>
      <c r="M248" s="3" t="s">
        <v>85</v>
      </c>
      <c r="N248" s="3" t="s">
        <v>81</v>
      </c>
      <c r="O248" s="3"/>
      <c r="P248" s="3" t="s">
        <v>86</v>
      </c>
      <c r="Q248" s="3" t="s">
        <v>87</v>
      </c>
      <c r="R248" s="4"/>
      <c r="S248" s="3" t="s">
        <v>69</v>
      </c>
      <c r="T248" s="3" t="s">
        <v>215</v>
      </c>
      <c r="U248" s="3" t="s">
        <v>84</v>
      </c>
      <c r="V248" s="3" t="s">
        <v>72</v>
      </c>
      <c r="W248" s="3">
        <v>9.2899999999999991</v>
      </c>
      <c r="X248" s="3">
        <v>1.0900000000000001</v>
      </c>
      <c r="Y248" s="4"/>
      <c r="Z248" s="4"/>
      <c r="AA248" s="3">
        <v>48</v>
      </c>
      <c r="AB248" s="3">
        <v>9.17</v>
      </c>
      <c r="AC248" s="3">
        <v>1.18</v>
      </c>
      <c r="AD248" s="4"/>
      <c r="AE248" s="3">
        <v>48</v>
      </c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3" t="s">
        <v>216</v>
      </c>
      <c r="AV248" s="3" t="s">
        <v>74</v>
      </c>
      <c r="AW248" s="3" t="s">
        <v>217</v>
      </c>
      <c r="AX248" s="4"/>
      <c r="AY248" s="3" t="s">
        <v>75</v>
      </c>
      <c r="AZ248" s="3" t="s">
        <v>76</v>
      </c>
      <c r="BA248" s="3" t="s">
        <v>77</v>
      </c>
      <c r="BB248" s="4">
        <f t="shared" si="9"/>
        <v>42.296111109999998</v>
      </c>
      <c r="BC248" s="4">
        <f t="shared" si="10"/>
        <v>-71.431666664999995</v>
      </c>
      <c r="BD248" s="3">
        <v>200</v>
      </c>
      <c r="BE248" s="3" t="s">
        <v>218</v>
      </c>
    </row>
    <row r="249" spans="1:57" ht="12.75">
      <c r="A249" s="2" t="s">
        <v>88</v>
      </c>
      <c r="B249" s="2" t="s">
        <v>107</v>
      </c>
      <c r="C249" s="2" t="s">
        <v>208</v>
      </c>
      <c r="D249" s="2" t="s">
        <v>209</v>
      </c>
      <c r="E249" s="2" t="s">
        <v>210</v>
      </c>
      <c r="F249" s="2">
        <v>2014</v>
      </c>
      <c r="G249" s="2" t="s">
        <v>93</v>
      </c>
      <c r="H249" s="2" t="s">
        <v>94</v>
      </c>
      <c r="I249" s="3" t="s">
        <v>211</v>
      </c>
      <c r="J249" s="3"/>
      <c r="K249" s="3" t="s">
        <v>212</v>
      </c>
      <c r="L249" s="3" t="s">
        <v>213</v>
      </c>
      <c r="M249" s="3" t="s">
        <v>85</v>
      </c>
      <c r="N249" s="3" t="s">
        <v>81</v>
      </c>
      <c r="O249" s="3"/>
      <c r="P249" s="3" t="s">
        <v>86</v>
      </c>
      <c r="Q249" s="3" t="s">
        <v>87</v>
      </c>
      <c r="R249" s="4"/>
      <c r="S249" s="3" t="s">
        <v>69</v>
      </c>
      <c r="T249" s="3" t="s">
        <v>215</v>
      </c>
      <c r="U249" s="3" t="s">
        <v>84</v>
      </c>
      <c r="V249" s="3" t="s">
        <v>72</v>
      </c>
      <c r="W249" s="3">
        <v>13.49</v>
      </c>
      <c r="X249" s="3">
        <v>2.85</v>
      </c>
      <c r="Y249" s="4"/>
      <c r="Z249" s="4"/>
      <c r="AA249" s="3">
        <v>4</v>
      </c>
      <c r="AB249" s="3">
        <v>11.64</v>
      </c>
      <c r="AC249" s="3">
        <v>1.32</v>
      </c>
      <c r="AD249" s="4"/>
      <c r="AE249" s="3">
        <v>7</v>
      </c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3" t="s">
        <v>219</v>
      </c>
      <c r="AV249" s="3" t="s">
        <v>178</v>
      </c>
      <c r="AW249" s="3" t="s">
        <v>217</v>
      </c>
      <c r="AX249" s="4"/>
      <c r="AY249" s="3" t="s">
        <v>75</v>
      </c>
      <c r="AZ249" s="3" t="s">
        <v>76</v>
      </c>
      <c r="BA249" s="3" t="s">
        <v>77</v>
      </c>
      <c r="BB249" s="4">
        <f t="shared" si="9"/>
        <v>42.296111109999998</v>
      </c>
      <c r="BC249" s="4">
        <f t="shared" si="10"/>
        <v>-71.431666664999995</v>
      </c>
      <c r="BD249" s="3">
        <v>200</v>
      </c>
      <c r="BE249" s="3" t="s">
        <v>218</v>
      </c>
    </row>
    <row r="250" spans="1:57" ht="12.75">
      <c r="A250" s="2" t="s">
        <v>88</v>
      </c>
      <c r="B250" s="2" t="s">
        <v>107</v>
      </c>
      <c r="C250" s="2" t="s">
        <v>208</v>
      </c>
      <c r="D250" s="2" t="s">
        <v>209</v>
      </c>
      <c r="E250" s="2" t="s">
        <v>210</v>
      </c>
      <c r="F250" s="2">
        <v>2014</v>
      </c>
      <c r="G250" s="2" t="s">
        <v>93</v>
      </c>
      <c r="H250" s="2" t="s">
        <v>94</v>
      </c>
      <c r="I250" s="3" t="s">
        <v>211</v>
      </c>
      <c r="J250" s="3"/>
      <c r="K250" s="3" t="s">
        <v>212</v>
      </c>
      <c r="L250" s="3" t="s">
        <v>213</v>
      </c>
      <c r="M250" s="3" t="s">
        <v>85</v>
      </c>
      <c r="N250" s="3" t="s">
        <v>81</v>
      </c>
      <c r="O250" s="3"/>
      <c r="P250" s="3" t="s">
        <v>86</v>
      </c>
      <c r="Q250" s="3" t="s">
        <v>87</v>
      </c>
      <c r="R250" s="4"/>
      <c r="S250" s="3" t="s">
        <v>69</v>
      </c>
      <c r="T250" s="3" t="s">
        <v>215</v>
      </c>
      <c r="U250" s="3" t="s">
        <v>84</v>
      </c>
      <c r="V250" s="3" t="s">
        <v>72</v>
      </c>
      <c r="W250" s="3">
        <v>12.1</v>
      </c>
      <c r="X250" s="3">
        <v>1.63</v>
      </c>
      <c r="Y250" s="4"/>
      <c r="Z250" s="4"/>
      <c r="AA250" s="3">
        <v>48</v>
      </c>
      <c r="AB250" s="3">
        <v>11.5</v>
      </c>
      <c r="AC250" s="3">
        <v>1.33</v>
      </c>
      <c r="AD250" s="4"/>
      <c r="AE250" s="3">
        <v>48</v>
      </c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3" t="s">
        <v>219</v>
      </c>
      <c r="AV250" s="3" t="s">
        <v>178</v>
      </c>
      <c r="AW250" s="3" t="s">
        <v>217</v>
      </c>
      <c r="AX250" s="4"/>
      <c r="AY250" s="3" t="s">
        <v>75</v>
      </c>
      <c r="AZ250" s="3" t="s">
        <v>76</v>
      </c>
      <c r="BA250" s="3" t="s">
        <v>77</v>
      </c>
      <c r="BB250" s="4">
        <f t="shared" si="9"/>
        <v>42.296111109999998</v>
      </c>
      <c r="BC250" s="4">
        <f t="shared" si="10"/>
        <v>-71.431666664999995</v>
      </c>
      <c r="BD250" s="3">
        <v>200</v>
      </c>
      <c r="BE250" s="3" t="s">
        <v>218</v>
      </c>
    </row>
    <row r="251" spans="1:57" ht="12.75">
      <c r="A251" s="2" t="s">
        <v>88</v>
      </c>
      <c r="B251" s="2" t="s">
        <v>107</v>
      </c>
      <c r="C251" s="2" t="s">
        <v>208</v>
      </c>
      <c r="D251" s="2" t="s">
        <v>209</v>
      </c>
      <c r="E251" s="2" t="s">
        <v>210</v>
      </c>
      <c r="F251" s="2">
        <v>2014</v>
      </c>
      <c r="G251" s="2" t="s">
        <v>93</v>
      </c>
      <c r="H251" s="2" t="s">
        <v>94</v>
      </c>
      <c r="I251" s="3" t="s">
        <v>211</v>
      </c>
      <c r="J251" s="3"/>
      <c r="K251" s="3" t="s">
        <v>212</v>
      </c>
      <c r="L251" s="3" t="s">
        <v>213</v>
      </c>
      <c r="M251" s="3" t="s">
        <v>85</v>
      </c>
      <c r="N251" s="3" t="s">
        <v>81</v>
      </c>
      <c r="O251" s="3"/>
      <c r="P251" s="3" t="s">
        <v>86</v>
      </c>
      <c r="Q251" s="3" t="s">
        <v>87</v>
      </c>
      <c r="R251" s="4"/>
      <c r="S251" s="3" t="s">
        <v>69</v>
      </c>
      <c r="T251" s="3" t="s">
        <v>101</v>
      </c>
      <c r="U251" s="3" t="s">
        <v>84</v>
      </c>
      <c r="V251" s="3" t="s">
        <v>72</v>
      </c>
      <c r="W251" s="3">
        <v>4.49</v>
      </c>
      <c r="X251" s="3">
        <v>0.92</v>
      </c>
      <c r="Y251" s="4"/>
      <c r="Z251" s="4"/>
      <c r="AA251" s="3">
        <v>11</v>
      </c>
      <c r="AB251" s="3">
        <v>3.84</v>
      </c>
      <c r="AC251" s="3">
        <v>1.5</v>
      </c>
      <c r="AD251" s="4"/>
      <c r="AE251" s="3">
        <v>9</v>
      </c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3" t="s">
        <v>216</v>
      </c>
      <c r="AV251" s="3" t="s">
        <v>74</v>
      </c>
      <c r="AW251" s="3" t="s">
        <v>217</v>
      </c>
      <c r="AX251" s="4"/>
      <c r="AY251" s="3" t="s">
        <v>75</v>
      </c>
      <c r="AZ251" s="3" t="s">
        <v>76</v>
      </c>
      <c r="BA251" s="3" t="s">
        <v>77</v>
      </c>
      <c r="BB251" s="4">
        <f t="shared" si="9"/>
        <v>42.296111109999998</v>
      </c>
      <c r="BC251" s="4">
        <f t="shared" si="10"/>
        <v>-71.431666664999995</v>
      </c>
      <c r="BD251" s="3">
        <v>200</v>
      </c>
      <c r="BE251" s="3" t="s">
        <v>218</v>
      </c>
    </row>
    <row r="252" spans="1:57" ht="12.75">
      <c r="A252" s="2" t="s">
        <v>88</v>
      </c>
      <c r="B252" s="2" t="s">
        <v>107</v>
      </c>
      <c r="C252" s="2" t="s">
        <v>208</v>
      </c>
      <c r="D252" s="2" t="s">
        <v>209</v>
      </c>
      <c r="E252" s="2" t="s">
        <v>210</v>
      </c>
      <c r="F252" s="2">
        <v>2014</v>
      </c>
      <c r="G252" s="2" t="s">
        <v>93</v>
      </c>
      <c r="H252" s="2" t="s">
        <v>94</v>
      </c>
      <c r="I252" s="3" t="s">
        <v>211</v>
      </c>
      <c r="J252" s="3"/>
      <c r="K252" s="3" t="s">
        <v>212</v>
      </c>
      <c r="L252" s="3" t="s">
        <v>213</v>
      </c>
      <c r="M252" s="3" t="s">
        <v>85</v>
      </c>
      <c r="N252" s="3" t="s">
        <v>81</v>
      </c>
      <c r="O252" s="3"/>
      <c r="P252" s="3" t="s">
        <v>86</v>
      </c>
      <c r="Q252" s="3" t="s">
        <v>87</v>
      </c>
      <c r="R252" s="4"/>
      <c r="S252" s="3" t="s">
        <v>69</v>
      </c>
      <c r="T252" s="3" t="s">
        <v>101</v>
      </c>
      <c r="U252" s="3" t="s">
        <v>84</v>
      </c>
      <c r="V252" s="3" t="s">
        <v>72</v>
      </c>
      <c r="W252" s="3">
        <v>6.2</v>
      </c>
      <c r="X252" s="3">
        <v>1.61</v>
      </c>
      <c r="Y252" s="4"/>
      <c r="Z252" s="4"/>
      <c r="AA252" s="3">
        <v>29</v>
      </c>
      <c r="AB252" s="3">
        <v>5.42</v>
      </c>
      <c r="AC252" s="3">
        <v>1.52</v>
      </c>
      <c r="AD252" s="4"/>
      <c r="AE252" s="3">
        <v>29</v>
      </c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3" t="s">
        <v>216</v>
      </c>
      <c r="AV252" s="3" t="s">
        <v>74</v>
      </c>
      <c r="AW252" s="3" t="s">
        <v>217</v>
      </c>
      <c r="AX252" s="4"/>
      <c r="AY252" s="3" t="s">
        <v>75</v>
      </c>
      <c r="AZ252" s="3" t="s">
        <v>76</v>
      </c>
      <c r="BA252" s="3" t="s">
        <v>77</v>
      </c>
      <c r="BB252" s="4">
        <f t="shared" si="9"/>
        <v>42.296111109999998</v>
      </c>
      <c r="BC252" s="4">
        <f t="shared" si="10"/>
        <v>-71.431666664999995</v>
      </c>
      <c r="BD252" s="3">
        <v>200</v>
      </c>
      <c r="BE252" s="3" t="s">
        <v>218</v>
      </c>
    </row>
    <row r="253" spans="1:57" ht="12.75">
      <c r="A253" s="2" t="s">
        <v>88</v>
      </c>
      <c r="B253" s="2" t="s">
        <v>107</v>
      </c>
      <c r="C253" s="2" t="s">
        <v>208</v>
      </c>
      <c r="D253" s="2" t="s">
        <v>209</v>
      </c>
      <c r="E253" s="2" t="s">
        <v>210</v>
      </c>
      <c r="F253" s="2">
        <v>2014</v>
      </c>
      <c r="G253" s="2" t="s">
        <v>93</v>
      </c>
      <c r="H253" s="2" t="s">
        <v>94</v>
      </c>
      <c r="I253" s="3" t="s">
        <v>211</v>
      </c>
      <c r="J253" s="3"/>
      <c r="K253" s="3" t="s">
        <v>212</v>
      </c>
      <c r="L253" s="3" t="s">
        <v>213</v>
      </c>
      <c r="M253" s="3" t="s">
        <v>85</v>
      </c>
      <c r="N253" s="3" t="s">
        <v>81</v>
      </c>
      <c r="O253" s="3"/>
      <c r="P253" s="3" t="s">
        <v>86</v>
      </c>
      <c r="Q253" s="3" t="s">
        <v>87</v>
      </c>
      <c r="R253" s="4"/>
      <c r="S253" s="3" t="s">
        <v>69</v>
      </c>
      <c r="T253" s="3" t="s">
        <v>101</v>
      </c>
      <c r="U253" s="3" t="s">
        <v>84</v>
      </c>
      <c r="V253" s="3" t="s">
        <v>72</v>
      </c>
      <c r="W253" s="3">
        <v>6.94</v>
      </c>
      <c r="X253" s="3">
        <v>1.0900000000000001</v>
      </c>
      <c r="Y253" s="4"/>
      <c r="Z253" s="4"/>
      <c r="AA253" s="3">
        <v>5</v>
      </c>
      <c r="AB253" s="3">
        <v>5.99</v>
      </c>
      <c r="AC253" s="3">
        <v>2.1</v>
      </c>
      <c r="AD253" s="4"/>
      <c r="AE253" s="3">
        <v>20</v>
      </c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3" t="s">
        <v>219</v>
      </c>
      <c r="AV253" s="3" t="s">
        <v>178</v>
      </c>
      <c r="AW253" s="3" t="s">
        <v>217</v>
      </c>
      <c r="AX253" s="4"/>
      <c r="AY253" s="3" t="s">
        <v>75</v>
      </c>
      <c r="AZ253" s="3" t="s">
        <v>76</v>
      </c>
      <c r="BA253" s="3" t="s">
        <v>77</v>
      </c>
      <c r="BB253" s="4">
        <f t="shared" si="9"/>
        <v>42.296111109999998</v>
      </c>
      <c r="BC253" s="4">
        <f t="shared" si="10"/>
        <v>-71.431666664999995</v>
      </c>
      <c r="BD253" s="3">
        <v>200</v>
      </c>
      <c r="BE253" s="3" t="s">
        <v>218</v>
      </c>
    </row>
    <row r="254" spans="1:57" ht="12.75">
      <c r="A254" s="2" t="s">
        <v>88</v>
      </c>
      <c r="B254" s="2" t="s">
        <v>107</v>
      </c>
      <c r="C254" s="2" t="s">
        <v>208</v>
      </c>
      <c r="D254" s="2" t="s">
        <v>209</v>
      </c>
      <c r="E254" s="2" t="s">
        <v>210</v>
      </c>
      <c r="F254" s="2">
        <v>2014</v>
      </c>
      <c r="G254" s="2" t="s">
        <v>93</v>
      </c>
      <c r="H254" s="2" t="s">
        <v>94</v>
      </c>
      <c r="I254" s="3" t="s">
        <v>211</v>
      </c>
      <c r="J254" s="3"/>
      <c r="K254" s="3" t="s">
        <v>212</v>
      </c>
      <c r="L254" s="3" t="s">
        <v>213</v>
      </c>
      <c r="M254" s="3" t="s">
        <v>85</v>
      </c>
      <c r="N254" s="3" t="s">
        <v>81</v>
      </c>
      <c r="O254" s="3"/>
      <c r="P254" s="3" t="s">
        <v>86</v>
      </c>
      <c r="Q254" s="3" t="s">
        <v>87</v>
      </c>
      <c r="R254" s="4"/>
      <c r="S254" s="3" t="s">
        <v>69</v>
      </c>
      <c r="T254" s="3" t="s">
        <v>101</v>
      </c>
      <c r="U254" s="3" t="s">
        <v>84</v>
      </c>
      <c r="V254" s="3" t="s">
        <v>72</v>
      </c>
      <c r="W254" s="3">
        <v>4.22</v>
      </c>
      <c r="X254" s="3">
        <v>2.1</v>
      </c>
      <c r="Y254" s="4"/>
      <c r="Z254" s="4"/>
      <c r="AA254" s="3">
        <v>20</v>
      </c>
      <c r="AB254" s="3">
        <v>3.85</v>
      </c>
      <c r="AC254" s="3">
        <v>2.12</v>
      </c>
      <c r="AD254" s="4"/>
      <c r="AE254" s="3">
        <v>18</v>
      </c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3" t="s">
        <v>216</v>
      </c>
      <c r="AV254" s="3" t="s">
        <v>74</v>
      </c>
      <c r="AW254" s="3" t="s">
        <v>217</v>
      </c>
      <c r="AX254" s="4"/>
      <c r="AY254" s="3" t="s">
        <v>75</v>
      </c>
      <c r="AZ254" s="3" t="s">
        <v>76</v>
      </c>
      <c r="BA254" s="3" t="s">
        <v>77</v>
      </c>
      <c r="BB254" s="4">
        <f t="shared" si="9"/>
        <v>42.296111109999998</v>
      </c>
      <c r="BC254" s="4">
        <f t="shared" si="10"/>
        <v>-71.431666664999995</v>
      </c>
      <c r="BD254" s="3">
        <v>200</v>
      </c>
      <c r="BE254" s="3" t="s">
        <v>218</v>
      </c>
    </row>
    <row r="255" spans="1:57" ht="12.75">
      <c r="A255" s="2" t="s">
        <v>88</v>
      </c>
      <c r="B255" s="2" t="s">
        <v>107</v>
      </c>
      <c r="C255" s="2" t="s">
        <v>208</v>
      </c>
      <c r="D255" s="2" t="s">
        <v>209</v>
      </c>
      <c r="E255" s="2" t="s">
        <v>210</v>
      </c>
      <c r="F255" s="2">
        <v>2014</v>
      </c>
      <c r="G255" s="2" t="s">
        <v>93</v>
      </c>
      <c r="H255" s="2" t="s">
        <v>94</v>
      </c>
      <c r="I255" s="3" t="s">
        <v>211</v>
      </c>
      <c r="J255" s="3"/>
      <c r="K255" s="3" t="s">
        <v>212</v>
      </c>
      <c r="L255" s="3" t="s">
        <v>213</v>
      </c>
      <c r="M255" s="3" t="s">
        <v>85</v>
      </c>
      <c r="N255" s="3" t="s">
        <v>81</v>
      </c>
      <c r="O255" s="3"/>
      <c r="P255" s="3" t="s">
        <v>86</v>
      </c>
      <c r="Q255" s="3" t="s">
        <v>87</v>
      </c>
      <c r="R255" s="4"/>
      <c r="S255" s="3" t="s">
        <v>69</v>
      </c>
      <c r="T255" s="3" t="s">
        <v>101</v>
      </c>
      <c r="U255" s="3" t="s">
        <v>84</v>
      </c>
      <c r="V255" s="3" t="s">
        <v>72</v>
      </c>
      <c r="W255" s="3">
        <v>7.9</v>
      </c>
      <c r="X255" s="3">
        <v>2.89</v>
      </c>
      <c r="Y255" s="4"/>
      <c r="Z255" s="4"/>
      <c r="AA255" s="3">
        <v>27</v>
      </c>
      <c r="AB255" s="3">
        <v>7.4</v>
      </c>
      <c r="AC255" s="3">
        <v>2.2000000000000002</v>
      </c>
      <c r="AD255" s="4"/>
      <c r="AE255" s="3">
        <v>30</v>
      </c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3" t="s">
        <v>219</v>
      </c>
      <c r="AV255" s="3" t="s">
        <v>178</v>
      </c>
      <c r="AW255" s="3" t="s">
        <v>217</v>
      </c>
      <c r="AX255" s="4"/>
      <c r="AY255" s="3" t="s">
        <v>75</v>
      </c>
      <c r="AZ255" s="3" t="s">
        <v>76</v>
      </c>
      <c r="BA255" s="3" t="s">
        <v>77</v>
      </c>
      <c r="BB255" s="4">
        <f t="shared" si="9"/>
        <v>42.296111109999998</v>
      </c>
      <c r="BC255" s="4">
        <f t="shared" si="10"/>
        <v>-71.431666664999995</v>
      </c>
      <c r="BD255" s="3">
        <v>200</v>
      </c>
      <c r="BE255" s="3" t="s">
        <v>218</v>
      </c>
    </row>
    <row r="256" spans="1:57" ht="12.75">
      <c r="A256" s="2" t="s">
        <v>88</v>
      </c>
      <c r="B256" s="2" t="s">
        <v>107</v>
      </c>
      <c r="C256" s="2" t="s">
        <v>208</v>
      </c>
      <c r="D256" s="2" t="s">
        <v>209</v>
      </c>
      <c r="E256" s="2" t="s">
        <v>210</v>
      </c>
      <c r="F256" s="2">
        <v>2014</v>
      </c>
      <c r="G256" s="2" t="s">
        <v>93</v>
      </c>
      <c r="H256" s="2" t="s">
        <v>94</v>
      </c>
      <c r="I256" s="3" t="s">
        <v>211</v>
      </c>
      <c r="J256" s="3"/>
      <c r="K256" s="3" t="s">
        <v>212</v>
      </c>
      <c r="L256" s="3" t="s">
        <v>213</v>
      </c>
      <c r="M256" s="3" t="s">
        <v>85</v>
      </c>
      <c r="N256" s="3" t="s">
        <v>81</v>
      </c>
      <c r="O256" s="3"/>
      <c r="P256" s="3" t="s">
        <v>86</v>
      </c>
      <c r="Q256" s="3" t="s">
        <v>87</v>
      </c>
      <c r="R256" s="4"/>
      <c r="S256" s="3" t="s">
        <v>69</v>
      </c>
      <c r="T256" s="3" t="s">
        <v>101</v>
      </c>
      <c r="U256" s="3" t="s">
        <v>84</v>
      </c>
      <c r="V256" s="3" t="s">
        <v>72</v>
      </c>
      <c r="W256" s="3">
        <v>3.45</v>
      </c>
      <c r="X256" s="3">
        <v>2.42</v>
      </c>
      <c r="Y256" s="4"/>
      <c r="Z256" s="4"/>
      <c r="AA256" s="3">
        <v>27</v>
      </c>
      <c r="AB256" s="3">
        <v>3.2</v>
      </c>
      <c r="AC256" s="3">
        <v>2.23</v>
      </c>
      <c r="AD256" s="4"/>
      <c r="AE256" s="3">
        <v>31</v>
      </c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3" t="s">
        <v>216</v>
      </c>
      <c r="AV256" s="3" t="s">
        <v>74</v>
      </c>
      <c r="AW256" s="3" t="s">
        <v>217</v>
      </c>
      <c r="AX256" s="4"/>
      <c r="AY256" s="3" t="s">
        <v>75</v>
      </c>
      <c r="AZ256" s="3" t="s">
        <v>76</v>
      </c>
      <c r="BA256" s="3" t="s">
        <v>77</v>
      </c>
      <c r="BB256" s="4">
        <f t="shared" si="9"/>
        <v>42.296111109999998</v>
      </c>
      <c r="BC256" s="4">
        <f t="shared" si="10"/>
        <v>-71.431666664999995</v>
      </c>
      <c r="BD256" s="3">
        <v>200</v>
      </c>
      <c r="BE256" s="3" t="s">
        <v>218</v>
      </c>
    </row>
    <row r="257" spans="1:57" ht="12.75">
      <c r="A257" s="2" t="s">
        <v>88</v>
      </c>
      <c r="B257" s="2" t="s">
        <v>107</v>
      </c>
      <c r="C257" s="2" t="s">
        <v>208</v>
      </c>
      <c r="D257" s="2" t="s">
        <v>209</v>
      </c>
      <c r="E257" s="2" t="s">
        <v>210</v>
      </c>
      <c r="F257" s="2">
        <v>2014</v>
      </c>
      <c r="G257" s="2" t="s">
        <v>93</v>
      </c>
      <c r="H257" s="2" t="s">
        <v>94</v>
      </c>
      <c r="I257" s="3" t="s">
        <v>211</v>
      </c>
      <c r="J257" s="3"/>
      <c r="K257" s="3" t="s">
        <v>212</v>
      </c>
      <c r="L257" s="3" t="s">
        <v>213</v>
      </c>
      <c r="M257" s="3" t="s">
        <v>85</v>
      </c>
      <c r="N257" s="3" t="s">
        <v>81</v>
      </c>
      <c r="O257" s="3"/>
      <c r="P257" s="3" t="s">
        <v>86</v>
      </c>
      <c r="Q257" s="3" t="s">
        <v>87</v>
      </c>
      <c r="R257" s="4"/>
      <c r="S257" s="3" t="s">
        <v>69</v>
      </c>
      <c r="T257" s="3" t="s">
        <v>101</v>
      </c>
      <c r="U257" s="3" t="s">
        <v>84</v>
      </c>
      <c r="V257" s="3" t="s">
        <v>72</v>
      </c>
      <c r="W257" s="3">
        <v>8.68</v>
      </c>
      <c r="X257" s="3">
        <v>2.16</v>
      </c>
      <c r="Y257" s="4"/>
      <c r="Z257" s="4"/>
      <c r="AA257" s="3">
        <v>7</v>
      </c>
      <c r="AB257" s="3">
        <v>7.78</v>
      </c>
      <c r="AC257" s="3">
        <v>2.67</v>
      </c>
      <c r="AD257" s="4"/>
      <c r="AE257" s="3">
        <v>17</v>
      </c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3" t="s">
        <v>219</v>
      </c>
      <c r="AV257" s="3" t="s">
        <v>178</v>
      </c>
      <c r="AW257" s="3" t="s">
        <v>217</v>
      </c>
      <c r="AX257" s="4"/>
      <c r="AY257" s="3" t="s">
        <v>75</v>
      </c>
      <c r="AZ257" s="3" t="s">
        <v>76</v>
      </c>
      <c r="BA257" s="3" t="s">
        <v>77</v>
      </c>
      <c r="BB257" s="4">
        <f t="shared" si="9"/>
        <v>42.296111109999998</v>
      </c>
      <c r="BC257" s="4">
        <f t="shared" si="10"/>
        <v>-71.431666664999995</v>
      </c>
      <c r="BD257" s="3">
        <v>200</v>
      </c>
      <c r="BE257" s="3" t="s">
        <v>218</v>
      </c>
    </row>
    <row r="258" spans="1:57" ht="12.75">
      <c r="A258" s="2" t="s">
        <v>88</v>
      </c>
      <c r="B258" s="2" t="s">
        <v>107</v>
      </c>
      <c r="C258" s="2" t="s">
        <v>208</v>
      </c>
      <c r="D258" s="2" t="s">
        <v>209</v>
      </c>
      <c r="E258" s="2" t="s">
        <v>210</v>
      </c>
      <c r="F258" s="2">
        <v>2014</v>
      </c>
      <c r="G258" s="2" t="s">
        <v>93</v>
      </c>
      <c r="H258" s="2" t="s">
        <v>94</v>
      </c>
      <c r="I258" s="3" t="s">
        <v>211</v>
      </c>
      <c r="J258" s="3"/>
      <c r="K258" s="3" t="s">
        <v>212</v>
      </c>
      <c r="L258" s="3" t="s">
        <v>213</v>
      </c>
      <c r="M258" s="3" t="s">
        <v>85</v>
      </c>
      <c r="N258" s="3" t="s">
        <v>81</v>
      </c>
      <c r="O258" s="3"/>
      <c r="P258" s="3" t="s">
        <v>86</v>
      </c>
      <c r="Q258" s="3" t="s">
        <v>87</v>
      </c>
      <c r="R258" s="4"/>
      <c r="S258" s="3" t="s">
        <v>69</v>
      </c>
      <c r="T258" s="3" t="s">
        <v>101</v>
      </c>
      <c r="U258" s="3" t="s">
        <v>84</v>
      </c>
      <c r="V258" s="3" t="s">
        <v>72</v>
      </c>
      <c r="W258" s="3">
        <v>3.96</v>
      </c>
      <c r="X258" s="3">
        <v>3.35</v>
      </c>
      <c r="Y258" s="4"/>
      <c r="Z258" s="4"/>
      <c r="AA258" s="3">
        <v>30</v>
      </c>
      <c r="AB258" s="3">
        <v>4.2300000000000004</v>
      </c>
      <c r="AC258" s="3">
        <v>3.92</v>
      </c>
      <c r="AD258" s="4"/>
      <c r="AE258" s="3">
        <v>30</v>
      </c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3" t="s">
        <v>219</v>
      </c>
      <c r="AV258" s="3" t="s">
        <v>178</v>
      </c>
      <c r="AW258" s="3" t="s">
        <v>217</v>
      </c>
      <c r="AX258" s="4"/>
      <c r="AY258" s="3" t="s">
        <v>75</v>
      </c>
      <c r="AZ258" s="3" t="s">
        <v>76</v>
      </c>
      <c r="BA258" s="3" t="s">
        <v>77</v>
      </c>
      <c r="BB258" s="4">
        <f t="shared" si="9"/>
        <v>42.296111109999998</v>
      </c>
      <c r="BC258" s="4">
        <f t="shared" si="10"/>
        <v>-71.431666664999995</v>
      </c>
      <c r="BD258" s="3">
        <v>200</v>
      </c>
      <c r="BE258" s="3" t="s">
        <v>218</v>
      </c>
    </row>
    <row r="259" spans="1:57" ht="12.75">
      <c r="A259" s="2" t="s">
        <v>88</v>
      </c>
      <c r="B259" s="2" t="s">
        <v>107</v>
      </c>
      <c r="C259" s="2" t="s">
        <v>208</v>
      </c>
      <c r="D259" s="2" t="s">
        <v>209</v>
      </c>
      <c r="E259" s="2" t="s">
        <v>210</v>
      </c>
      <c r="F259" s="2">
        <v>2014</v>
      </c>
      <c r="G259" s="2" t="s">
        <v>93</v>
      </c>
      <c r="H259" s="2" t="s">
        <v>94</v>
      </c>
      <c r="I259" s="3" t="s">
        <v>211</v>
      </c>
      <c r="J259" s="3"/>
      <c r="K259" s="3" t="s">
        <v>212</v>
      </c>
      <c r="L259" s="3" t="s">
        <v>213</v>
      </c>
      <c r="M259" s="3" t="s">
        <v>85</v>
      </c>
      <c r="N259" s="3" t="s">
        <v>81</v>
      </c>
      <c r="O259" s="3"/>
      <c r="P259" s="3" t="s">
        <v>86</v>
      </c>
      <c r="Q259" s="3" t="s">
        <v>87</v>
      </c>
      <c r="R259" s="4"/>
      <c r="S259" s="3" t="s">
        <v>69</v>
      </c>
      <c r="T259" s="3" t="s">
        <v>101</v>
      </c>
      <c r="U259" s="3" t="s">
        <v>84</v>
      </c>
      <c r="V259" s="3" t="s">
        <v>72</v>
      </c>
      <c r="W259" s="3">
        <v>8.66</v>
      </c>
      <c r="X259" s="3">
        <v>4.37</v>
      </c>
      <c r="Y259" s="4"/>
      <c r="Z259" s="4"/>
      <c r="AA259" s="3">
        <v>10</v>
      </c>
      <c r="AB259" s="3">
        <v>8.84</v>
      </c>
      <c r="AC259" s="3">
        <v>4.1100000000000003</v>
      </c>
      <c r="AD259" s="4"/>
      <c r="AE259" s="3">
        <v>10</v>
      </c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3" t="s">
        <v>219</v>
      </c>
      <c r="AV259" s="3" t="s">
        <v>178</v>
      </c>
      <c r="AW259" s="3" t="s">
        <v>217</v>
      </c>
      <c r="AX259" s="4"/>
      <c r="AY259" s="3" t="s">
        <v>75</v>
      </c>
      <c r="AZ259" s="3" t="s">
        <v>76</v>
      </c>
      <c r="BA259" s="3" t="s">
        <v>77</v>
      </c>
      <c r="BB259" s="4">
        <f t="shared" si="9"/>
        <v>42.296111109999998</v>
      </c>
      <c r="BC259" s="4">
        <f t="shared" si="10"/>
        <v>-71.431666664999995</v>
      </c>
      <c r="BD259" s="3">
        <v>200</v>
      </c>
      <c r="BE259" s="3" t="s">
        <v>218</v>
      </c>
    </row>
    <row r="260" spans="1:57" ht="12.75">
      <c r="A260" s="2" t="s">
        <v>88</v>
      </c>
      <c r="B260" s="2" t="s">
        <v>107</v>
      </c>
      <c r="C260" s="2" t="s">
        <v>208</v>
      </c>
      <c r="D260" s="2" t="s">
        <v>209</v>
      </c>
      <c r="E260" s="2" t="s">
        <v>210</v>
      </c>
      <c r="F260" s="2">
        <v>2014</v>
      </c>
      <c r="G260" s="2" t="s">
        <v>93</v>
      </c>
      <c r="H260" s="2" t="s">
        <v>94</v>
      </c>
      <c r="I260" s="3" t="s">
        <v>211</v>
      </c>
      <c r="J260" s="3"/>
      <c r="K260" s="3" t="s">
        <v>212</v>
      </c>
      <c r="L260" s="3" t="s">
        <v>213</v>
      </c>
      <c r="M260" s="3" t="s">
        <v>85</v>
      </c>
      <c r="N260" s="3" t="s">
        <v>81</v>
      </c>
      <c r="O260" s="3"/>
      <c r="P260" s="3" t="s">
        <v>86</v>
      </c>
      <c r="Q260" s="3" t="s">
        <v>87</v>
      </c>
      <c r="R260" s="4"/>
      <c r="S260" s="3" t="s">
        <v>69</v>
      </c>
      <c r="T260" s="3" t="s">
        <v>101</v>
      </c>
      <c r="U260" s="3" t="s">
        <v>84</v>
      </c>
      <c r="V260" s="3" t="s">
        <v>72</v>
      </c>
      <c r="W260" s="3">
        <v>4.26</v>
      </c>
      <c r="X260" s="3">
        <v>1.43</v>
      </c>
      <c r="Y260" s="4"/>
      <c r="Z260" s="4"/>
      <c r="AA260" s="3">
        <v>9</v>
      </c>
      <c r="AB260" s="3">
        <v>6.58</v>
      </c>
      <c r="AC260" s="3">
        <v>4.22</v>
      </c>
      <c r="AD260" s="4"/>
      <c r="AE260" s="3">
        <v>9</v>
      </c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3" t="s">
        <v>216</v>
      </c>
      <c r="AV260" s="3" t="s">
        <v>74</v>
      </c>
      <c r="AW260" s="3" t="s">
        <v>217</v>
      </c>
      <c r="AX260" s="4"/>
      <c r="AY260" s="3" t="s">
        <v>75</v>
      </c>
      <c r="AZ260" s="3" t="s">
        <v>76</v>
      </c>
      <c r="BA260" s="3" t="s">
        <v>77</v>
      </c>
      <c r="BB260" s="4">
        <f t="shared" si="9"/>
        <v>42.296111109999998</v>
      </c>
      <c r="BC260" s="4">
        <f t="shared" si="10"/>
        <v>-71.431666664999995</v>
      </c>
      <c r="BD260" s="3">
        <v>200</v>
      </c>
      <c r="BE260" s="3" t="s">
        <v>218</v>
      </c>
    </row>
    <row r="261" spans="1:57" ht="12.75">
      <c r="A261" s="2" t="s">
        <v>88</v>
      </c>
      <c r="B261" s="2" t="s">
        <v>107</v>
      </c>
      <c r="C261" s="2" t="s">
        <v>208</v>
      </c>
      <c r="D261" s="2" t="s">
        <v>209</v>
      </c>
      <c r="E261" s="2" t="s">
        <v>210</v>
      </c>
      <c r="F261" s="2">
        <v>2014</v>
      </c>
      <c r="G261" s="2" t="s">
        <v>93</v>
      </c>
      <c r="H261" s="2" t="s">
        <v>94</v>
      </c>
      <c r="I261" s="3" t="s">
        <v>211</v>
      </c>
      <c r="J261" s="3"/>
      <c r="K261" s="3" t="s">
        <v>212</v>
      </c>
      <c r="L261" s="3" t="s">
        <v>213</v>
      </c>
      <c r="M261" s="3" t="s">
        <v>85</v>
      </c>
      <c r="N261" s="3" t="s">
        <v>81</v>
      </c>
      <c r="O261" s="3"/>
      <c r="P261" s="3" t="s">
        <v>86</v>
      </c>
      <c r="Q261" s="3" t="s">
        <v>87</v>
      </c>
      <c r="R261" s="4"/>
      <c r="S261" s="3" t="s">
        <v>69</v>
      </c>
      <c r="T261" s="3" t="s">
        <v>101</v>
      </c>
      <c r="U261" s="3" t="s">
        <v>84</v>
      </c>
      <c r="V261" s="3" t="s">
        <v>72</v>
      </c>
      <c r="W261" s="3">
        <v>7.47</v>
      </c>
      <c r="X261" s="3">
        <v>2</v>
      </c>
      <c r="Y261" s="4"/>
      <c r="Z261" s="4"/>
      <c r="AA261" s="3">
        <v>28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3" t="s">
        <v>219</v>
      </c>
      <c r="AV261" s="3" t="s">
        <v>178</v>
      </c>
      <c r="AW261" s="3" t="s">
        <v>217</v>
      </c>
      <c r="AX261" s="4"/>
      <c r="AY261" s="3" t="s">
        <v>75</v>
      </c>
      <c r="AZ261" s="3" t="s">
        <v>76</v>
      </c>
      <c r="BA261" s="3" t="s">
        <v>77</v>
      </c>
      <c r="BB261" s="4">
        <f t="shared" si="9"/>
        <v>42.296111109999998</v>
      </c>
      <c r="BC261" s="4">
        <f t="shared" si="10"/>
        <v>-71.431666664999995</v>
      </c>
      <c r="BD261" s="3">
        <v>200</v>
      </c>
      <c r="BE261" s="3" t="s">
        <v>218</v>
      </c>
    </row>
    <row r="262" spans="1:57" ht="12.75">
      <c r="A262" s="2" t="s">
        <v>88</v>
      </c>
      <c r="B262" s="2" t="s">
        <v>107</v>
      </c>
      <c r="C262" s="2" t="s">
        <v>208</v>
      </c>
      <c r="D262" s="2" t="s">
        <v>209</v>
      </c>
      <c r="E262" s="2" t="s">
        <v>210</v>
      </c>
      <c r="F262" s="2">
        <v>2014</v>
      </c>
      <c r="G262" s="2" t="s">
        <v>93</v>
      </c>
      <c r="H262" s="2" t="s">
        <v>94</v>
      </c>
      <c r="I262" s="3" t="s">
        <v>211</v>
      </c>
      <c r="J262" s="3"/>
      <c r="K262" s="3" t="s">
        <v>212</v>
      </c>
      <c r="L262" s="3" t="s">
        <v>213</v>
      </c>
      <c r="M262" s="3" t="s">
        <v>85</v>
      </c>
      <c r="N262" s="3" t="s">
        <v>81</v>
      </c>
      <c r="O262" s="3"/>
      <c r="P262" s="3" t="s">
        <v>86</v>
      </c>
      <c r="Q262" s="3" t="s">
        <v>87</v>
      </c>
      <c r="R262" s="4"/>
      <c r="S262" s="3" t="s">
        <v>69</v>
      </c>
      <c r="T262" s="3" t="s">
        <v>101</v>
      </c>
      <c r="U262" s="3" t="s">
        <v>84</v>
      </c>
      <c r="V262" s="3" t="s">
        <v>72</v>
      </c>
      <c r="W262" s="3">
        <v>5.74</v>
      </c>
      <c r="X262" s="3">
        <v>1.28</v>
      </c>
      <c r="Y262" s="4"/>
      <c r="Z262" s="4"/>
      <c r="AA262" s="3">
        <v>22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3" t="s">
        <v>216</v>
      </c>
      <c r="AV262" s="3" t="s">
        <v>74</v>
      </c>
      <c r="AW262" s="3" t="s">
        <v>217</v>
      </c>
      <c r="AX262" s="4"/>
      <c r="AY262" s="3" t="s">
        <v>75</v>
      </c>
      <c r="AZ262" s="3" t="s">
        <v>76</v>
      </c>
      <c r="BA262" s="3" t="s">
        <v>77</v>
      </c>
      <c r="BB262" s="4">
        <f t="shared" si="9"/>
        <v>42.296111109999998</v>
      </c>
      <c r="BC262" s="4">
        <f t="shared" si="10"/>
        <v>-71.431666664999995</v>
      </c>
      <c r="BD262" s="3">
        <v>200</v>
      </c>
      <c r="BE262" s="3" t="s">
        <v>218</v>
      </c>
    </row>
    <row r="263" spans="1:57" ht="12.75">
      <c r="A263" s="2" t="s">
        <v>88</v>
      </c>
      <c r="B263" s="2" t="s">
        <v>107</v>
      </c>
      <c r="C263" s="2" t="s">
        <v>208</v>
      </c>
      <c r="D263" s="2" t="s">
        <v>209</v>
      </c>
      <c r="E263" s="2" t="s">
        <v>210</v>
      </c>
      <c r="F263" s="2">
        <v>2014</v>
      </c>
      <c r="G263" s="2" t="s">
        <v>93</v>
      </c>
      <c r="H263" s="2" t="s">
        <v>94</v>
      </c>
      <c r="I263" s="3" t="s">
        <v>211</v>
      </c>
      <c r="J263" s="3"/>
      <c r="K263" s="3" t="s">
        <v>212</v>
      </c>
      <c r="L263" s="3" t="s">
        <v>213</v>
      </c>
      <c r="M263" s="3" t="s">
        <v>229</v>
      </c>
      <c r="N263" s="3" t="s">
        <v>81</v>
      </c>
      <c r="O263" s="3"/>
      <c r="P263" s="3" t="s">
        <v>222</v>
      </c>
      <c r="Q263" s="3" t="s">
        <v>223</v>
      </c>
      <c r="R263" s="4"/>
      <c r="S263" s="3" t="s">
        <v>69</v>
      </c>
      <c r="T263" s="3" t="s">
        <v>215</v>
      </c>
      <c r="U263" s="2" t="s">
        <v>84</v>
      </c>
      <c r="V263" s="3" t="s">
        <v>72</v>
      </c>
      <c r="W263" s="3">
        <v>9.15</v>
      </c>
      <c r="X263" s="3">
        <v>5.04</v>
      </c>
      <c r="Y263" s="4"/>
      <c r="Z263" s="4"/>
      <c r="AA263" s="3">
        <v>48</v>
      </c>
      <c r="AB263" s="3">
        <v>9.56</v>
      </c>
      <c r="AC263" s="3">
        <v>4.83</v>
      </c>
      <c r="AD263" s="4"/>
      <c r="AE263" s="3">
        <v>48</v>
      </c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3" t="s">
        <v>216</v>
      </c>
      <c r="AV263" s="3" t="s">
        <v>74</v>
      </c>
      <c r="AW263" s="3" t="s">
        <v>217</v>
      </c>
      <c r="AX263" s="4"/>
      <c r="AY263" s="3" t="s">
        <v>75</v>
      </c>
      <c r="AZ263" s="3" t="s">
        <v>76</v>
      </c>
      <c r="BA263" s="3" t="s">
        <v>77</v>
      </c>
      <c r="BB263" s="4">
        <f t="shared" si="9"/>
        <v>42.296111109999998</v>
      </c>
      <c r="BC263" s="4">
        <f t="shared" si="10"/>
        <v>-71.431666664999995</v>
      </c>
      <c r="BD263" s="3">
        <v>200</v>
      </c>
      <c r="BE263" s="3" t="s">
        <v>218</v>
      </c>
    </row>
    <row r="264" spans="1:57" ht="12.75">
      <c r="A264" s="2" t="s">
        <v>88</v>
      </c>
      <c r="B264" s="2" t="s">
        <v>107</v>
      </c>
      <c r="C264" s="2" t="s">
        <v>208</v>
      </c>
      <c r="D264" s="2" t="s">
        <v>209</v>
      </c>
      <c r="E264" s="2" t="s">
        <v>210</v>
      </c>
      <c r="F264" s="2">
        <v>2014</v>
      </c>
      <c r="G264" s="2" t="s">
        <v>93</v>
      </c>
      <c r="H264" s="2" t="s">
        <v>94</v>
      </c>
      <c r="I264" s="3" t="s">
        <v>211</v>
      </c>
      <c r="J264" s="3"/>
      <c r="K264" s="3" t="s">
        <v>212</v>
      </c>
      <c r="L264" s="3" t="s">
        <v>213</v>
      </c>
      <c r="M264" s="3" t="s">
        <v>229</v>
      </c>
      <c r="N264" s="3" t="s">
        <v>81</v>
      </c>
      <c r="O264" s="3"/>
      <c r="P264" s="3" t="s">
        <v>222</v>
      </c>
      <c r="Q264" s="3" t="s">
        <v>223</v>
      </c>
      <c r="R264" s="4"/>
      <c r="S264" s="3" t="s">
        <v>69</v>
      </c>
      <c r="T264" s="3" t="s">
        <v>215</v>
      </c>
      <c r="U264" s="2" t="s">
        <v>84</v>
      </c>
      <c r="V264" s="3" t="s">
        <v>72</v>
      </c>
      <c r="W264" s="3">
        <v>10.14</v>
      </c>
      <c r="X264" s="3">
        <v>5.69</v>
      </c>
      <c r="Y264" s="4"/>
      <c r="Z264" s="4"/>
      <c r="AA264" s="3">
        <v>11</v>
      </c>
      <c r="AB264" s="3">
        <v>7.1</v>
      </c>
      <c r="AC264" s="3">
        <v>5.05</v>
      </c>
      <c r="AD264" s="4"/>
      <c r="AE264" s="3">
        <v>8</v>
      </c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3" t="s">
        <v>216</v>
      </c>
      <c r="AV264" s="3" t="s">
        <v>74</v>
      </c>
      <c r="AW264" s="3" t="s">
        <v>217</v>
      </c>
      <c r="AX264" s="4"/>
      <c r="AY264" s="3" t="s">
        <v>75</v>
      </c>
      <c r="AZ264" s="3" t="s">
        <v>76</v>
      </c>
      <c r="BA264" s="3" t="s">
        <v>77</v>
      </c>
      <c r="BB264" s="4">
        <f t="shared" si="9"/>
        <v>42.296111109999998</v>
      </c>
      <c r="BC264" s="4">
        <f t="shared" si="10"/>
        <v>-71.431666664999995</v>
      </c>
      <c r="BD264" s="3">
        <v>200</v>
      </c>
      <c r="BE264" s="3" t="s">
        <v>218</v>
      </c>
    </row>
    <row r="265" spans="1:57" ht="12.75">
      <c r="A265" s="2" t="s">
        <v>88</v>
      </c>
      <c r="B265" s="2" t="s">
        <v>107</v>
      </c>
      <c r="C265" s="2" t="s">
        <v>208</v>
      </c>
      <c r="D265" s="2" t="s">
        <v>209</v>
      </c>
      <c r="E265" s="2" t="s">
        <v>210</v>
      </c>
      <c r="F265" s="2">
        <v>2014</v>
      </c>
      <c r="G265" s="2" t="s">
        <v>93</v>
      </c>
      <c r="H265" s="2" t="s">
        <v>94</v>
      </c>
      <c r="I265" s="3" t="s">
        <v>211</v>
      </c>
      <c r="J265" s="3"/>
      <c r="K265" s="3" t="s">
        <v>212</v>
      </c>
      <c r="L265" s="3" t="s">
        <v>213</v>
      </c>
      <c r="M265" s="3" t="s">
        <v>229</v>
      </c>
      <c r="N265" s="3" t="s">
        <v>81</v>
      </c>
      <c r="O265" s="3"/>
      <c r="P265" s="3" t="s">
        <v>222</v>
      </c>
      <c r="Q265" s="3" t="s">
        <v>223</v>
      </c>
      <c r="R265" s="4"/>
      <c r="S265" s="3" t="s">
        <v>69</v>
      </c>
      <c r="T265" s="3" t="s">
        <v>101</v>
      </c>
      <c r="U265" s="2" t="s">
        <v>84</v>
      </c>
      <c r="V265" s="3" t="s">
        <v>72</v>
      </c>
      <c r="W265" s="3">
        <v>10.58</v>
      </c>
      <c r="X265" s="3">
        <v>10.68</v>
      </c>
      <c r="Y265" s="4"/>
      <c r="Z265" s="4"/>
      <c r="AA265" s="3">
        <v>20</v>
      </c>
      <c r="AB265" s="3">
        <v>7.35</v>
      </c>
      <c r="AC265" s="3">
        <v>6.03</v>
      </c>
      <c r="AD265" s="4"/>
      <c r="AE265" s="3">
        <v>18</v>
      </c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3" t="s">
        <v>216</v>
      </c>
      <c r="AV265" s="3" t="s">
        <v>74</v>
      </c>
      <c r="AW265" s="3" t="s">
        <v>217</v>
      </c>
      <c r="AX265" s="4"/>
      <c r="AY265" s="3" t="s">
        <v>75</v>
      </c>
      <c r="AZ265" s="3" t="s">
        <v>76</v>
      </c>
      <c r="BA265" s="3" t="s">
        <v>77</v>
      </c>
      <c r="BB265" s="4">
        <f t="shared" si="9"/>
        <v>42.296111109999998</v>
      </c>
      <c r="BC265" s="4">
        <f t="shared" si="10"/>
        <v>-71.431666664999995</v>
      </c>
      <c r="BD265" s="3">
        <v>200</v>
      </c>
      <c r="BE265" s="3" t="s">
        <v>218</v>
      </c>
    </row>
    <row r="266" spans="1:57" ht="12.75">
      <c r="A266" s="2" t="s">
        <v>88</v>
      </c>
      <c r="B266" s="2" t="s">
        <v>107</v>
      </c>
      <c r="C266" s="2" t="s">
        <v>208</v>
      </c>
      <c r="D266" s="2" t="s">
        <v>209</v>
      </c>
      <c r="E266" s="2" t="s">
        <v>210</v>
      </c>
      <c r="F266" s="2">
        <v>2014</v>
      </c>
      <c r="G266" s="2" t="s">
        <v>93</v>
      </c>
      <c r="H266" s="2" t="s">
        <v>94</v>
      </c>
      <c r="I266" s="3" t="s">
        <v>211</v>
      </c>
      <c r="J266" s="3"/>
      <c r="K266" s="3" t="s">
        <v>212</v>
      </c>
      <c r="L266" s="3" t="s">
        <v>213</v>
      </c>
      <c r="M266" s="3" t="s">
        <v>229</v>
      </c>
      <c r="N266" s="3" t="s">
        <v>81</v>
      </c>
      <c r="O266" s="3"/>
      <c r="P266" s="3" t="s">
        <v>222</v>
      </c>
      <c r="Q266" s="3" t="s">
        <v>223</v>
      </c>
      <c r="R266" s="4"/>
      <c r="S266" s="3" t="s">
        <v>69</v>
      </c>
      <c r="T266" s="3" t="s">
        <v>215</v>
      </c>
      <c r="U266" s="2" t="s">
        <v>84</v>
      </c>
      <c r="V266" s="3" t="s">
        <v>72</v>
      </c>
      <c r="W266" s="3">
        <v>8.52</v>
      </c>
      <c r="X266" s="3">
        <v>1.66</v>
      </c>
      <c r="Y266" s="4"/>
      <c r="Z266" s="4"/>
      <c r="AA266" s="3">
        <v>48</v>
      </c>
      <c r="AB266" s="3">
        <v>7.81</v>
      </c>
      <c r="AC266" s="3">
        <v>1.72</v>
      </c>
      <c r="AD266" s="4"/>
      <c r="AE266" s="3">
        <v>48</v>
      </c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3" t="s">
        <v>219</v>
      </c>
      <c r="AV266" s="3" t="s">
        <v>178</v>
      </c>
      <c r="AW266" s="3" t="s">
        <v>217</v>
      </c>
      <c r="AX266" s="4"/>
      <c r="AY266" s="3" t="s">
        <v>75</v>
      </c>
      <c r="AZ266" s="3" t="s">
        <v>76</v>
      </c>
      <c r="BA266" s="3" t="s">
        <v>77</v>
      </c>
      <c r="BB266" s="4">
        <f t="shared" si="9"/>
        <v>42.296111109999998</v>
      </c>
      <c r="BC266" s="4">
        <f t="shared" si="10"/>
        <v>-71.431666664999995</v>
      </c>
      <c r="BD266" s="3">
        <v>200</v>
      </c>
      <c r="BE266" s="3" t="s">
        <v>218</v>
      </c>
    </row>
    <row r="267" spans="1:57" ht="12.75">
      <c r="A267" s="2" t="s">
        <v>88</v>
      </c>
      <c r="B267" s="2" t="s">
        <v>107</v>
      </c>
      <c r="C267" s="2" t="s">
        <v>208</v>
      </c>
      <c r="D267" s="2" t="s">
        <v>209</v>
      </c>
      <c r="E267" s="2" t="s">
        <v>210</v>
      </c>
      <c r="F267" s="2">
        <v>2014</v>
      </c>
      <c r="G267" s="2" t="s">
        <v>93</v>
      </c>
      <c r="H267" s="2" t="s">
        <v>94</v>
      </c>
      <c r="I267" s="3" t="s">
        <v>211</v>
      </c>
      <c r="J267" s="3"/>
      <c r="K267" s="3" t="s">
        <v>212</v>
      </c>
      <c r="L267" s="3" t="s">
        <v>213</v>
      </c>
      <c r="M267" s="3" t="s">
        <v>229</v>
      </c>
      <c r="N267" s="3" t="s">
        <v>81</v>
      </c>
      <c r="O267" s="3"/>
      <c r="P267" s="3" t="s">
        <v>222</v>
      </c>
      <c r="Q267" s="3" t="s">
        <v>223</v>
      </c>
      <c r="R267" s="4"/>
      <c r="S267" s="3" t="s">
        <v>69</v>
      </c>
      <c r="T267" s="3" t="s">
        <v>101</v>
      </c>
      <c r="U267" s="2" t="s">
        <v>84</v>
      </c>
      <c r="V267" s="3" t="s">
        <v>72</v>
      </c>
      <c r="W267" s="3">
        <v>11.18</v>
      </c>
      <c r="X267" s="3">
        <v>9.61</v>
      </c>
      <c r="Y267" s="4"/>
      <c r="Z267" s="4"/>
      <c r="AA267" s="3">
        <v>7</v>
      </c>
      <c r="AB267" s="3">
        <v>0.5</v>
      </c>
      <c r="AC267" s="3">
        <v>3.15</v>
      </c>
      <c r="AD267" s="4"/>
      <c r="AE267" s="3">
        <v>17</v>
      </c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3" t="s">
        <v>219</v>
      </c>
      <c r="AV267" s="3" t="s">
        <v>178</v>
      </c>
      <c r="AW267" s="3" t="s">
        <v>217</v>
      </c>
      <c r="AX267" s="4"/>
      <c r="AY267" s="3" t="s">
        <v>75</v>
      </c>
      <c r="AZ267" s="3" t="s">
        <v>76</v>
      </c>
      <c r="BA267" s="3" t="s">
        <v>77</v>
      </c>
      <c r="BB267" s="4">
        <f t="shared" si="9"/>
        <v>42.296111109999998</v>
      </c>
      <c r="BC267" s="4">
        <f t="shared" si="10"/>
        <v>-71.431666664999995</v>
      </c>
      <c r="BD267" s="3">
        <v>200</v>
      </c>
      <c r="BE267" s="3" t="s">
        <v>218</v>
      </c>
    </row>
    <row r="268" spans="1:57" ht="12.75">
      <c r="A268" s="2" t="s">
        <v>88</v>
      </c>
      <c r="B268" s="2" t="s">
        <v>107</v>
      </c>
      <c r="C268" s="2" t="s">
        <v>208</v>
      </c>
      <c r="D268" s="2" t="s">
        <v>209</v>
      </c>
      <c r="E268" s="2" t="s">
        <v>210</v>
      </c>
      <c r="F268" s="2">
        <v>2014</v>
      </c>
      <c r="G268" s="2" t="s">
        <v>93</v>
      </c>
      <c r="H268" s="2" t="s">
        <v>94</v>
      </c>
      <c r="I268" s="3" t="s">
        <v>211</v>
      </c>
      <c r="J268" s="3"/>
      <c r="K268" s="3" t="s">
        <v>212</v>
      </c>
      <c r="L268" s="3" t="s">
        <v>213</v>
      </c>
      <c r="M268" s="3" t="s">
        <v>229</v>
      </c>
      <c r="N268" s="3" t="s">
        <v>81</v>
      </c>
      <c r="O268" s="3"/>
      <c r="P268" s="3" t="s">
        <v>222</v>
      </c>
      <c r="Q268" s="3" t="s">
        <v>223</v>
      </c>
      <c r="R268" s="4"/>
      <c r="S268" s="3" t="s">
        <v>69</v>
      </c>
      <c r="T268" s="3" t="s">
        <v>101</v>
      </c>
      <c r="U268" s="2" t="s">
        <v>84</v>
      </c>
      <c r="V268" s="3" t="s">
        <v>72</v>
      </c>
      <c r="W268" s="3">
        <v>15.12</v>
      </c>
      <c r="X268" s="3">
        <v>2.06</v>
      </c>
      <c r="Y268" s="4"/>
      <c r="Z268" s="4"/>
      <c r="AA268" s="3">
        <v>5</v>
      </c>
      <c r="AB268" s="3">
        <v>0.74</v>
      </c>
      <c r="AC268" s="3">
        <v>3.88</v>
      </c>
      <c r="AD268" s="4"/>
      <c r="AE268" s="3">
        <v>20</v>
      </c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3" t="s">
        <v>219</v>
      </c>
      <c r="AV268" s="3" t="s">
        <v>178</v>
      </c>
      <c r="AW268" s="3" t="s">
        <v>217</v>
      </c>
      <c r="AX268" s="4"/>
      <c r="AY268" s="3" t="s">
        <v>75</v>
      </c>
      <c r="AZ268" s="3" t="s">
        <v>76</v>
      </c>
      <c r="BA268" s="3" t="s">
        <v>77</v>
      </c>
      <c r="BB268" s="4">
        <f t="shared" si="9"/>
        <v>42.296111109999998</v>
      </c>
      <c r="BC268" s="4">
        <f t="shared" si="10"/>
        <v>-71.431666664999995</v>
      </c>
      <c r="BD268" s="3">
        <v>200</v>
      </c>
      <c r="BE268" s="3" t="s">
        <v>218</v>
      </c>
    </row>
    <row r="269" spans="1:57" ht="12.75">
      <c r="A269" s="2" t="s">
        <v>88</v>
      </c>
      <c r="B269" s="2" t="s">
        <v>107</v>
      </c>
      <c r="C269" s="2" t="s">
        <v>208</v>
      </c>
      <c r="D269" s="2" t="s">
        <v>209</v>
      </c>
      <c r="E269" s="2" t="s">
        <v>210</v>
      </c>
      <c r="F269" s="2">
        <v>2014</v>
      </c>
      <c r="G269" s="2" t="s">
        <v>93</v>
      </c>
      <c r="H269" s="2" t="s">
        <v>94</v>
      </c>
      <c r="I269" s="3" t="s">
        <v>211</v>
      </c>
      <c r="J269" s="3"/>
      <c r="K269" s="3" t="s">
        <v>212</v>
      </c>
      <c r="L269" s="3" t="s">
        <v>213</v>
      </c>
      <c r="M269" s="3" t="s">
        <v>229</v>
      </c>
      <c r="N269" s="3" t="s">
        <v>81</v>
      </c>
      <c r="O269" s="3"/>
      <c r="P269" s="3" t="s">
        <v>222</v>
      </c>
      <c r="Q269" s="3" t="s">
        <v>223</v>
      </c>
      <c r="R269" s="4"/>
      <c r="S269" s="3" t="s">
        <v>69</v>
      </c>
      <c r="T269" s="3" t="s">
        <v>70</v>
      </c>
      <c r="U269" s="2" t="s">
        <v>84</v>
      </c>
      <c r="V269" s="3" t="s">
        <v>72</v>
      </c>
      <c r="W269" s="3">
        <v>15.25</v>
      </c>
      <c r="X269" s="3">
        <v>4.32</v>
      </c>
      <c r="Y269" s="4"/>
      <c r="Z269" s="4"/>
      <c r="AA269" s="3">
        <v>27</v>
      </c>
      <c r="AB269" s="3">
        <v>17.489999999999998</v>
      </c>
      <c r="AC269" s="3">
        <v>4.32</v>
      </c>
      <c r="AD269" s="4"/>
      <c r="AE269" s="3">
        <v>31</v>
      </c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3" t="s">
        <v>216</v>
      </c>
      <c r="AV269" s="3" t="s">
        <v>74</v>
      </c>
      <c r="AW269" s="3" t="s">
        <v>217</v>
      </c>
      <c r="AX269" s="4"/>
      <c r="AY269" s="3" t="s">
        <v>75</v>
      </c>
      <c r="AZ269" s="3" t="s">
        <v>76</v>
      </c>
      <c r="BA269" s="3" t="s">
        <v>77</v>
      </c>
      <c r="BB269" s="4">
        <f t="shared" si="9"/>
        <v>42.296111109999998</v>
      </c>
      <c r="BC269" s="4">
        <f t="shared" si="10"/>
        <v>-71.431666664999995</v>
      </c>
      <c r="BD269" s="3">
        <v>200</v>
      </c>
      <c r="BE269" s="3" t="s">
        <v>218</v>
      </c>
    </row>
    <row r="270" spans="1:57" ht="12.75">
      <c r="A270" s="2" t="s">
        <v>88</v>
      </c>
      <c r="B270" s="2" t="s">
        <v>107</v>
      </c>
      <c r="C270" s="2" t="s">
        <v>208</v>
      </c>
      <c r="D270" s="2" t="s">
        <v>209</v>
      </c>
      <c r="E270" s="2" t="s">
        <v>210</v>
      </c>
      <c r="F270" s="2">
        <v>2014</v>
      </c>
      <c r="G270" s="2" t="s">
        <v>93</v>
      </c>
      <c r="H270" s="2" t="s">
        <v>94</v>
      </c>
      <c r="I270" s="3" t="s">
        <v>211</v>
      </c>
      <c r="J270" s="3"/>
      <c r="K270" s="3" t="s">
        <v>212</v>
      </c>
      <c r="L270" s="3" t="s">
        <v>213</v>
      </c>
      <c r="M270" s="3" t="s">
        <v>229</v>
      </c>
      <c r="N270" s="3" t="s">
        <v>81</v>
      </c>
      <c r="O270" s="3"/>
      <c r="P270" s="3" t="s">
        <v>222</v>
      </c>
      <c r="Q270" s="3" t="s">
        <v>223</v>
      </c>
      <c r="R270" s="4"/>
      <c r="S270" s="3" t="s">
        <v>69</v>
      </c>
      <c r="T270" s="3" t="s">
        <v>215</v>
      </c>
      <c r="U270" s="2" t="s">
        <v>84</v>
      </c>
      <c r="V270" s="3" t="s">
        <v>72</v>
      </c>
      <c r="W270" s="3">
        <v>6.94</v>
      </c>
      <c r="X270" s="3">
        <v>3.19</v>
      </c>
      <c r="Y270" s="4"/>
      <c r="Z270" s="4"/>
      <c r="AA270" s="3">
        <v>4</v>
      </c>
      <c r="AB270" s="3">
        <v>11.53</v>
      </c>
      <c r="AC270" s="3">
        <v>5.93</v>
      </c>
      <c r="AD270" s="4"/>
      <c r="AE270" s="3">
        <v>7</v>
      </c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3" t="s">
        <v>219</v>
      </c>
      <c r="AV270" s="3" t="s">
        <v>178</v>
      </c>
      <c r="AW270" s="3" t="s">
        <v>217</v>
      </c>
      <c r="AX270" s="4"/>
      <c r="AY270" s="3" t="s">
        <v>75</v>
      </c>
      <c r="AZ270" s="3" t="s">
        <v>76</v>
      </c>
      <c r="BA270" s="3" t="s">
        <v>77</v>
      </c>
      <c r="BB270" s="4">
        <f t="shared" si="9"/>
        <v>42.296111109999998</v>
      </c>
      <c r="BC270" s="4">
        <f t="shared" si="10"/>
        <v>-71.431666664999995</v>
      </c>
      <c r="BD270" s="3">
        <v>200</v>
      </c>
      <c r="BE270" s="3" t="s">
        <v>218</v>
      </c>
    </row>
    <row r="271" spans="1:57" ht="12.75">
      <c r="A271" s="2" t="s">
        <v>88</v>
      </c>
      <c r="B271" s="2" t="s">
        <v>107</v>
      </c>
      <c r="C271" s="2" t="s">
        <v>208</v>
      </c>
      <c r="D271" s="2" t="s">
        <v>209</v>
      </c>
      <c r="E271" s="2" t="s">
        <v>210</v>
      </c>
      <c r="F271" s="2">
        <v>2014</v>
      </c>
      <c r="G271" s="2" t="s">
        <v>93</v>
      </c>
      <c r="H271" s="2" t="s">
        <v>94</v>
      </c>
      <c r="I271" s="3" t="s">
        <v>211</v>
      </c>
      <c r="J271" s="3"/>
      <c r="K271" s="3" t="s">
        <v>212</v>
      </c>
      <c r="L271" s="3" t="s">
        <v>213</v>
      </c>
      <c r="M271" s="3" t="s">
        <v>229</v>
      </c>
      <c r="N271" s="3" t="s">
        <v>81</v>
      </c>
      <c r="O271" s="3"/>
      <c r="P271" s="3" t="s">
        <v>222</v>
      </c>
      <c r="Q271" s="3" t="s">
        <v>223</v>
      </c>
      <c r="R271" s="4"/>
      <c r="S271" s="3" t="s">
        <v>69</v>
      </c>
      <c r="T271" s="3" t="s">
        <v>101</v>
      </c>
      <c r="U271" s="2" t="s">
        <v>84</v>
      </c>
      <c r="V271" s="3" t="s">
        <v>72</v>
      </c>
      <c r="W271" s="3">
        <v>11.65</v>
      </c>
      <c r="X271" s="3">
        <v>5.83</v>
      </c>
      <c r="Y271" s="4"/>
      <c r="Z271" s="4"/>
      <c r="AA271" s="3">
        <v>30</v>
      </c>
      <c r="AB271" s="3">
        <v>10.19</v>
      </c>
      <c r="AC271" s="3">
        <v>7.01</v>
      </c>
      <c r="AD271" s="4"/>
      <c r="AE271" s="3">
        <v>30</v>
      </c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3" t="s">
        <v>219</v>
      </c>
      <c r="AV271" s="3" t="s">
        <v>178</v>
      </c>
      <c r="AW271" s="3" t="s">
        <v>217</v>
      </c>
      <c r="AX271" s="4"/>
      <c r="AY271" s="3" t="s">
        <v>75</v>
      </c>
      <c r="AZ271" s="3" t="s">
        <v>76</v>
      </c>
      <c r="BA271" s="3" t="s">
        <v>77</v>
      </c>
      <c r="BB271" s="4">
        <f t="shared" si="9"/>
        <v>42.296111109999998</v>
      </c>
      <c r="BC271" s="4">
        <f t="shared" si="10"/>
        <v>-71.431666664999995</v>
      </c>
      <c r="BD271" s="3">
        <v>200</v>
      </c>
      <c r="BE271" s="3" t="s">
        <v>218</v>
      </c>
    </row>
    <row r="272" spans="1:57" ht="12.75">
      <c r="A272" s="2" t="s">
        <v>88</v>
      </c>
      <c r="B272" s="2" t="s">
        <v>107</v>
      </c>
      <c r="C272" s="2" t="s">
        <v>208</v>
      </c>
      <c r="D272" s="2" t="s">
        <v>209</v>
      </c>
      <c r="E272" s="2" t="s">
        <v>210</v>
      </c>
      <c r="F272" s="2">
        <v>2014</v>
      </c>
      <c r="G272" s="2" t="s">
        <v>93</v>
      </c>
      <c r="H272" s="2" t="s">
        <v>94</v>
      </c>
      <c r="I272" s="3" t="s">
        <v>211</v>
      </c>
      <c r="J272" s="3"/>
      <c r="K272" s="3" t="s">
        <v>212</v>
      </c>
      <c r="L272" s="3" t="s">
        <v>213</v>
      </c>
      <c r="M272" s="3" t="s">
        <v>229</v>
      </c>
      <c r="N272" s="3" t="s">
        <v>81</v>
      </c>
      <c r="O272" s="3"/>
      <c r="P272" s="3" t="s">
        <v>222</v>
      </c>
      <c r="Q272" s="3" t="s">
        <v>223</v>
      </c>
      <c r="R272" s="4"/>
      <c r="S272" s="3" t="s">
        <v>69</v>
      </c>
      <c r="T272" s="3" t="s">
        <v>101</v>
      </c>
      <c r="U272" s="2" t="s">
        <v>84</v>
      </c>
      <c r="V272" s="3" t="s">
        <v>72</v>
      </c>
      <c r="W272" s="3">
        <v>4.13</v>
      </c>
      <c r="X272" s="3">
        <v>5.76</v>
      </c>
      <c r="Y272" s="4"/>
      <c r="Z272" s="4"/>
      <c r="AA272" s="3">
        <v>11</v>
      </c>
      <c r="AB272" s="3">
        <v>-2.36</v>
      </c>
      <c r="AC272" s="3">
        <v>7.55</v>
      </c>
      <c r="AD272" s="4"/>
      <c r="AE272" s="3">
        <v>9</v>
      </c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3" t="s">
        <v>216</v>
      </c>
      <c r="AV272" s="3" t="s">
        <v>74</v>
      </c>
      <c r="AW272" s="3" t="s">
        <v>217</v>
      </c>
      <c r="AX272" s="4"/>
      <c r="AY272" s="3" t="s">
        <v>75</v>
      </c>
      <c r="AZ272" s="3" t="s">
        <v>76</v>
      </c>
      <c r="BA272" s="3" t="s">
        <v>77</v>
      </c>
      <c r="BB272" s="4">
        <f t="shared" si="9"/>
        <v>42.296111109999998</v>
      </c>
      <c r="BC272" s="4">
        <f t="shared" si="10"/>
        <v>-71.431666664999995</v>
      </c>
      <c r="BD272" s="3">
        <v>200</v>
      </c>
      <c r="BE272" s="3" t="s">
        <v>218</v>
      </c>
    </row>
    <row r="273" spans="1:57" ht="12.75">
      <c r="A273" s="2" t="s">
        <v>88</v>
      </c>
      <c r="B273" s="2" t="s">
        <v>107</v>
      </c>
      <c r="C273" s="2" t="s">
        <v>208</v>
      </c>
      <c r="D273" s="2" t="s">
        <v>209</v>
      </c>
      <c r="E273" s="2" t="s">
        <v>210</v>
      </c>
      <c r="F273" s="2">
        <v>2014</v>
      </c>
      <c r="G273" s="2" t="s">
        <v>93</v>
      </c>
      <c r="H273" s="2" t="s">
        <v>94</v>
      </c>
      <c r="I273" s="3" t="s">
        <v>211</v>
      </c>
      <c r="J273" s="3"/>
      <c r="K273" s="3" t="s">
        <v>212</v>
      </c>
      <c r="L273" s="3" t="s">
        <v>213</v>
      </c>
      <c r="M273" s="3" t="s">
        <v>229</v>
      </c>
      <c r="N273" s="3" t="s">
        <v>81</v>
      </c>
      <c r="O273" s="3"/>
      <c r="P273" s="3" t="s">
        <v>222</v>
      </c>
      <c r="Q273" s="3" t="s">
        <v>223</v>
      </c>
      <c r="R273" s="4"/>
      <c r="S273" s="3" t="s">
        <v>69</v>
      </c>
      <c r="T273" s="3" t="s">
        <v>101</v>
      </c>
      <c r="U273" s="2" t="s">
        <v>84</v>
      </c>
      <c r="V273" s="3" t="s">
        <v>72</v>
      </c>
      <c r="W273" s="3">
        <v>11.16</v>
      </c>
      <c r="X273" s="3">
        <v>5.3</v>
      </c>
      <c r="Y273" s="4"/>
      <c r="Z273" s="4"/>
      <c r="AA273" s="3">
        <v>27</v>
      </c>
      <c r="AB273" s="3">
        <v>3.86</v>
      </c>
      <c r="AC273" s="3">
        <v>7.8</v>
      </c>
      <c r="AD273" s="4"/>
      <c r="AE273" s="3">
        <v>30</v>
      </c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3" t="s">
        <v>219</v>
      </c>
      <c r="AV273" s="3" t="s">
        <v>178</v>
      </c>
      <c r="AW273" s="3" t="s">
        <v>217</v>
      </c>
      <c r="AX273" s="4"/>
      <c r="AY273" s="3" t="s">
        <v>75</v>
      </c>
      <c r="AZ273" s="3" t="s">
        <v>76</v>
      </c>
      <c r="BA273" s="3" t="s">
        <v>77</v>
      </c>
      <c r="BB273" s="4">
        <f t="shared" si="9"/>
        <v>42.296111109999998</v>
      </c>
      <c r="BC273" s="4">
        <f t="shared" si="10"/>
        <v>-71.431666664999995</v>
      </c>
      <c r="BD273" s="3">
        <v>200</v>
      </c>
      <c r="BE273" s="3" t="s">
        <v>218</v>
      </c>
    </row>
    <row r="274" spans="1:57" ht="12.75">
      <c r="A274" s="2" t="s">
        <v>88</v>
      </c>
      <c r="B274" s="2" t="s">
        <v>107</v>
      </c>
      <c r="C274" s="2" t="s">
        <v>208</v>
      </c>
      <c r="D274" s="2" t="s">
        <v>209</v>
      </c>
      <c r="E274" s="2" t="s">
        <v>210</v>
      </c>
      <c r="F274" s="2">
        <v>2014</v>
      </c>
      <c r="G274" s="2" t="s">
        <v>93</v>
      </c>
      <c r="H274" s="2" t="s">
        <v>94</v>
      </c>
      <c r="I274" s="3" t="s">
        <v>211</v>
      </c>
      <c r="J274" s="3"/>
      <c r="K274" s="3" t="s">
        <v>212</v>
      </c>
      <c r="L274" s="3" t="s">
        <v>213</v>
      </c>
      <c r="M274" s="3" t="s">
        <v>229</v>
      </c>
      <c r="N274" s="3" t="s">
        <v>81</v>
      </c>
      <c r="O274" s="3"/>
      <c r="P274" s="3" t="s">
        <v>222</v>
      </c>
      <c r="Q274" s="3" t="s">
        <v>223</v>
      </c>
      <c r="R274" s="4"/>
      <c r="S274" s="3" t="s">
        <v>69</v>
      </c>
      <c r="T274" s="3" t="s">
        <v>101</v>
      </c>
      <c r="U274" s="2" t="s">
        <v>84</v>
      </c>
      <c r="V274" s="3" t="s">
        <v>72</v>
      </c>
      <c r="W274" s="3">
        <v>-7.65</v>
      </c>
      <c r="X274" s="3">
        <v>8.9499999999999993</v>
      </c>
      <c r="Y274" s="4"/>
      <c r="Z274" s="4"/>
      <c r="AA274" s="3">
        <v>10</v>
      </c>
      <c r="AB274" s="3">
        <v>-6.17</v>
      </c>
      <c r="AC274" s="3">
        <v>8.2200000000000006</v>
      </c>
      <c r="AD274" s="4"/>
      <c r="AE274" s="3">
        <v>10</v>
      </c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3" t="s">
        <v>219</v>
      </c>
      <c r="AV274" s="3" t="s">
        <v>178</v>
      </c>
      <c r="AW274" s="3" t="s">
        <v>217</v>
      </c>
      <c r="AX274" s="4"/>
      <c r="AY274" s="3" t="s">
        <v>75</v>
      </c>
      <c r="AZ274" s="3" t="s">
        <v>76</v>
      </c>
      <c r="BA274" s="3" t="s">
        <v>77</v>
      </c>
      <c r="BB274" s="4">
        <f t="shared" si="9"/>
        <v>42.296111109999998</v>
      </c>
      <c r="BC274" s="4">
        <f t="shared" si="10"/>
        <v>-71.431666664999995</v>
      </c>
      <c r="BD274" s="3">
        <v>200</v>
      </c>
      <c r="BE274" s="3" t="s">
        <v>218</v>
      </c>
    </row>
    <row r="275" spans="1:57" ht="12.75">
      <c r="A275" s="2" t="s">
        <v>88</v>
      </c>
      <c r="B275" s="2" t="s">
        <v>107</v>
      </c>
      <c r="C275" s="2" t="s">
        <v>208</v>
      </c>
      <c r="D275" s="2" t="s">
        <v>209</v>
      </c>
      <c r="E275" s="2" t="s">
        <v>210</v>
      </c>
      <c r="F275" s="2">
        <v>2014</v>
      </c>
      <c r="G275" s="2" t="s">
        <v>93</v>
      </c>
      <c r="H275" s="2" t="s">
        <v>94</v>
      </c>
      <c r="I275" s="3" t="s">
        <v>211</v>
      </c>
      <c r="J275" s="3"/>
      <c r="K275" s="3" t="s">
        <v>212</v>
      </c>
      <c r="L275" s="3" t="s">
        <v>213</v>
      </c>
      <c r="M275" s="3" t="s">
        <v>229</v>
      </c>
      <c r="N275" s="3" t="s">
        <v>81</v>
      </c>
      <c r="O275" s="3"/>
      <c r="P275" s="3" t="s">
        <v>222</v>
      </c>
      <c r="Q275" s="3" t="s">
        <v>223</v>
      </c>
      <c r="R275" s="4"/>
      <c r="S275" s="3" t="s">
        <v>69</v>
      </c>
      <c r="T275" s="3" t="s">
        <v>101</v>
      </c>
      <c r="U275" s="2" t="s">
        <v>84</v>
      </c>
      <c r="V275" s="3" t="s">
        <v>72</v>
      </c>
      <c r="W275" s="3">
        <v>3.61</v>
      </c>
      <c r="X275" s="3">
        <v>11.01</v>
      </c>
      <c r="Y275" s="4"/>
      <c r="Z275" s="4"/>
      <c r="AA275" s="3">
        <v>29</v>
      </c>
      <c r="AB275" s="3">
        <v>-0.79</v>
      </c>
      <c r="AC275" s="3">
        <v>12.68</v>
      </c>
      <c r="AD275" s="4"/>
      <c r="AE275" s="3">
        <v>29</v>
      </c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3" t="s">
        <v>216</v>
      </c>
      <c r="AV275" s="3" t="s">
        <v>74</v>
      </c>
      <c r="AW275" s="3" t="s">
        <v>217</v>
      </c>
      <c r="AX275" s="4"/>
      <c r="AY275" s="3" t="s">
        <v>75</v>
      </c>
      <c r="AZ275" s="3" t="s">
        <v>76</v>
      </c>
      <c r="BA275" s="3" t="s">
        <v>77</v>
      </c>
      <c r="BB275" s="4">
        <f t="shared" si="9"/>
        <v>42.296111109999998</v>
      </c>
      <c r="BC275" s="4">
        <f t="shared" si="10"/>
        <v>-71.431666664999995</v>
      </c>
      <c r="BD275" s="3">
        <v>200</v>
      </c>
      <c r="BE275" s="3" t="s">
        <v>218</v>
      </c>
    </row>
    <row r="276" spans="1:57" ht="12.75">
      <c r="A276" s="2" t="s">
        <v>88</v>
      </c>
      <c r="B276" s="2" t="s">
        <v>107</v>
      </c>
      <c r="C276" s="2" t="s">
        <v>208</v>
      </c>
      <c r="D276" s="2" t="s">
        <v>209</v>
      </c>
      <c r="E276" s="2" t="s">
        <v>210</v>
      </c>
      <c r="F276" s="2">
        <v>2014</v>
      </c>
      <c r="G276" s="2" t="s">
        <v>93</v>
      </c>
      <c r="H276" s="2" t="s">
        <v>94</v>
      </c>
      <c r="I276" s="3" t="s">
        <v>211</v>
      </c>
      <c r="J276" s="3"/>
      <c r="K276" s="3" t="s">
        <v>212</v>
      </c>
      <c r="L276" s="3" t="s">
        <v>213</v>
      </c>
      <c r="M276" s="3" t="s">
        <v>229</v>
      </c>
      <c r="N276" s="3" t="s">
        <v>81</v>
      </c>
      <c r="O276" s="3"/>
      <c r="P276" s="3" t="s">
        <v>222</v>
      </c>
      <c r="Q276" s="3" t="s">
        <v>223</v>
      </c>
      <c r="R276" s="4"/>
      <c r="S276" s="3" t="s">
        <v>69</v>
      </c>
      <c r="T276" s="3" t="s">
        <v>101</v>
      </c>
      <c r="U276" s="2" t="s">
        <v>84</v>
      </c>
      <c r="V276" s="3" t="s">
        <v>72</v>
      </c>
      <c r="W276" s="3">
        <v>-0.69</v>
      </c>
      <c r="X276" s="3">
        <v>10.94</v>
      </c>
      <c r="Y276" s="4"/>
      <c r="Z276" s="4"/>
      <c r="AA276" s="3">
        <v>9</v>
      </c>
      <c r="AB276" s="3">
        <v>0.48</v>
      </c>
      <c r="AC276" s="3">
        <v>12.82</v>
      </c>
      <c r="AD276" s="4"/>
      <c r="AE276" s="3">
        <v>9</v>
      </c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3" t="s">
        <v>216</v>
      </c>
      <c r="AV276" s="3" t="s">
        <v>74</v>
      </c>
      <c r="AW276" s="3" t="s">
        <v>217</v>
      </c>
      <c r="AX276" s="4"/>
      <c r="AY276" s="3" t="s">
        <v>75</v>
      </c>
      <c r="AZ276" s="3" t="s">
        <v>76</v>
      </c>
      <c r="BA276" s="3" t="s">
        <v>77</v>
      </c>
      <c r="BB276" s="4">
        <f t="shared" si="9"/>
        <v>42.296111109999998</v>
      </c>
      <c r="BC276" s="4">
        <f t="shared" si="10"/>
        <v>-71.431666664999995</v>
      </c>
      <c r="BD276" s="3">
        <v>200</v>
      </c>
      <c r="BE276" s="3" t="s">
        <v>218</v>
      </c>
    </row>
    <row r="277" spans="1:57" ht="12.75">
      <c r="A277" s="2" t="s">
        <v>88</v>
      </c>
      <c r="B277" s="2" t="s">
        <v>107</v>
      </c>
      <c r="C277" s="2" t="s">
        <v>208</v>
      </c>
      <c r="D277" s="2" t="s">
        <v>209</v>
      </c>
      <c r="E277" s="2" t="s">
        <v>210</v>
      </c>
      <c r="F277" s="2">
        <v>2014</v>
      </c>
      <c r="G277" s="2" t="s">
        <v>93</v>
      </c>
      <c r="H277" s="2" t="s">
        <v>94</v>
      </c>
      <c r="I277" s="3" t="s">
        <v>211</v>
      </c>
      <c r="J277" s="3"/>
      <c r="K277" s="3" t="s">
        <v>212</v>
      </c>
      <c r="L277" s="3" t="s">
        <v>213</v>
      </c>
      <c r="M277" s="3" t="s">
        <v>229</v>
      </c>
      <c r="N277" s="3" t="s">
        <v>81</v>
      </c>
      <c r="O277" s="3"/>
      <c r="P277" s="3" t="s">
        <v>222</v>
      </c>
      <c r="Q277" s="3" t="s">
        <v>223</v>
      </c>
      <c r="R277" s="4"/>
      <c r="S277" s="3" t="s">
        <v>69</v>
      </c>
      <c r="T277" s="3" t="s">
        <v>101</v>
      </c>
      <c r="U277" s="2" t="s">
        <v>84</v>
      </c>
      <c r="V277" s="3" t="s">
        <v>72</v>
      </c>
      <c r="W277" s="3">
        <v>2.82</v>
      </c>
      <c r="X277" s="3">
        <v>7.96</v>
      </c>
      <c r="Y277" s="4"/>
      <c r="Z277" s="4"/>
      <c r="AA277" s="3">
        <v>28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3" t="s">
        <v>219</v>
      </c>
      <c r="AV277" s="3" t="s">
        <v>178</v>
      </c>
      <c r="AW277" s="3" t="s">
        <v>217</v>
      </c>
      <c r="AX277" s="4"/>
      <c r="AY277" s="3" t="s">
        <v>75</v>
      </c>
      <c r="AZ277" s="3" t="s">
        <v>76</v>
      </c>
      <c r="BA277" s="3" t="s">
        <v>77</v>
      </c>
      <c r="BB277" s="4">
        <f t="shared" si="9"/>
        <v>42.296111109999998</v>
      </c>
      <c r="BC277" s="4">
        <f t="shared" si="10"/>
        <v>-71.431666664999995</v>
      </c>
      <c r="BD277" s="3">
        <v>200</v>
      </c>
      <c r="BE277" s="3" t="s">
        <v>218</v>
      </c>
    </row>
    <row r="278" spans="1:57" ht="12.75">
      <c r="A278" s="2" t="s">
        <v>88</v>
      </c>
      <c r="B278" s="2" t="s">
        <v>107</v>
      </c>
      <c r="C278" s="2" t="s">
        <v>208</v>
      </c>
      <c r="D278" s="2" t="s">
        <v>209</v>
      </c>
      <c r="E278" s="2" t="s">
        <v>210</v>
      </c>
      <c r="F278" s="2">
        <v>2014</v>
      </c>
      <c r="G278" s="2" t="s">
        <v>93</v>
      </c>
      <c r="H278" s="2" t="s">
        <v>94</v>
      </c>
      <c r="I278" s="3" t="s">
        <v>211</v>
      </c>
      <c r="J278" s="3"/>
      <c r="K278" s="3" t="s">
        <v>212</v>
      </c>
      <c r="L278" s="3" t="s">
        <v>213</v>
      </c>
      <c r="M278" s="3" t="s">
        <v>229</v>
      </c>
      <c r="N278" s="3" t="s">
        <v>81</v>
      </c>
      <c r="O278" s="3"/>
      <c r="P278" s="3" t="s">
        <v>222</v>
      </c>
      <c r="Q278" s="3" t="s">
        <v>223</v>
      </c>
      <c r="R278" s="4"/>
      <c r="S278" s="3" t="s">
        <v>69</v>
      </c>
      <c r="T278" s="3" t="s">
        <v>101</v>
      </c>
      <c r="U278" s="2" t="s">
        <v>84</v>
      </c>
      <c r="V278" s="3" t="s">
        <v>72</v>
      </c>
      <c r="W278" s="3">
        <v>1.82</v>
      </c>
      <c r="X278" s="3">
        <v>11.33</v>
      </c>
      <c r="Y278" s="4"/>
      <c r="Z278" s="4"/>
      <c r="AA278" s="3">
        <v>22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3" t="s">
        <v>216</v>
      </c>
      <c r="AV278" s="3" t="s">
        <v>74</v>
      </c>
      <c r="AW278" s="3" t="s">
        <v>217</v>
      </c>
      <c r="AX278" s="4"/>
      <c r="AY278" s="3" t="s">
        <v>75</v>
      </c>
      <c r="AZ278" s="3" t="s">
        <v>76</v>
      </c>
      <c r="BA278" s="3" t="s">
        <v>77</v>
      </c>
      <c r="BB278" s="4">
        <f t="shared" si="9"/>
        <v>42.296111109999998</v>
      </c>
      <c r="BC278" s="4">
        <f t="shared" si="10"/>
        <v>-71.431666664999995</v>
      </c>
      <c r="BD278" s="3">
        <v>200</v>
      </c>
      <c r="BE278" s="3" t="s">
        <v>218</v>
      </c>
    </row>
    <row r="279" spans="1:57" ht="12.75">
      <c r="A279" s="3" t="s">
        <v>230</v>
      </c>
      <c r="B279" s="3" t="s">
        <v>230</v>
      </c>
      <c r="C279" s="3" t="s">
        <v>231</v>
      </c>
      <c r="D279" s="3" t="s">
        <v>232</v>
      </c>
      <c r="E279" s="3" t="s">
        <v>233</v>
      </c>
      <c r="F279" s="3">
        <v>2015</v>
      </c>
      <c r="G279" s="2" t="s">
        <v>93</v>
      </c>
      <c r="H279" s="3" t="s">
        <v>94</v>
      </c>
      <c r="I279" s="3" t="s">
        <v>234</v>
      </c>
      <c r="J279" s="3"/>
      <c r="K279" s="3"/>
      <c r="L279" s="3">
        <v>2010</v>
      </c>
      <c r="M279" s="3" t="s">
        <v>235</v>
      </c>
      <c r="N279" s="3" t="s">
        <v>182</v>
      </c>
      <c r="O279" s="3"/>
      <c r="P279" s="3" t="s">
        <v>118</v>
      </c>
      <c r="Q279" s="3" t="s">
        <v>119</v>
      </c>
      <c r="R279" s="4"/>
      <c r="S279" s="3" t="s">
        <v>69</v>
      </c>
      <c r="T279" s="3" t="s">
        <v>101</v>
      </c>
      <c r="U279" s="3" t="s">
        <v>84</v>
      </c>
      <c r="V279" s="3" t="s">
        <v>72</v>
      </c>
      <c r="W279" s="3">
        <v>3378.4</v>
      </c>
      <c r="X279" s="3">
        <v>1075</v>
      </c>
      <c r="Y279" s="4"/>
      <c r="Z279" s="4"/>
      <c r="AA279" s="3">
        <v>5</v>
      </c>
      <c r="AB279" s="3">
        <v>1611.5</v>
      </c>
      <c r="AC279" s="3">
        <v>311.5</v>
      </c>
      <c r="AD279" s="4"/>
      <c r="AE279" s="3">
        <v>5</v>
      </c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3" t="s">
        <v>236</v>
      </c>
      <c r="AV279" s="3" t="s">
        <v>178</v>
      </c>
      <c r="AW279" s="4"/>
      <c r="AX279" s="4"/>
      <c r="AY279" s="3" t="s">
        <v>75</v>
      </c>
      <c r="AZ279" s="3" t="s">
        <v>76</v>
      </c>
      <c r="BA279" s="3" t="s">
        <v>77</v>
      </c>
      <c r="BB279" s="3">
        <v>41.984696</v>
      </c>
      <c r="BC279" s="3">
        <v>-83.248847999999995</v>
      </c>
      <c r="BD279" s="3">
        <v>5</v>
      </c>
      <c r="BE279" s="4"/>
    </row>
    <row r="280" spans="1:57" ht="12.75">
      <c r="A280" s="3" t="s">
        <v>230</v>
      </c>
      <c r="B280" s="3" t="s">
        <v>230</v>
      </c>
      <c r="C280" s="3" t="s">
        <v>231</v>
      </c>
      <c r="D280" s="3" t="s">
        <v>232</v>
      </c>
      <c r="E280" s="3" t="s">
        <v>233</v>
      </c>
      <c r="F280" s="3">
        <v>2015</v>
      </c>
      <c r="G280" s="2" t="s">
        <v>93</v>
      </c>
      <c r="H280" s="3" t="s">
        <v>94</v>
      </c>
      <c r="I280" s="3" t="s">
        <v>234</v>
      </c>
      <c r="J280" s="3"/>
      <c r="K280" s="3"/>
      <c r="L280" s="3">
        <v>2011</v>
      </c>
      <c r="M280" s="3" t="s">
        <v>235</v>
      </c>
      <c r="N280" s="3" t="s">
        <v>182</v>
      </c>
      <c r="O280" s="3"/>
      <c r="P280" s="3" t="s">
        <v>118</v>
      </c>
      <c r="Q280" s="3" t="s">
        <v>119</v>
      </c>
      <c r="R280" s="4"/>
      <c r="S280" s="3" t="s">
        <v>69</v>
      </c>
      <c r="T280" s="3" t="s">
        <v>101</v>
      </c>
      <c r="U280" s="3" t="s">
        <v>84</v>
      </c>
      <c r="V280" s="3" t="s">
        <v>72</v>
      </c>
      <c r="W280" s="3">
        <v>2870.6</v>
      </c>
      <c r="X280" s="3">
        <v>701.7</v>
      </c>
      <c r="Y280" s="4"/>
      <c r="Z280" s="4"/>
      <c r="AA280" s="3">
        <v>5</v>
      </c>
      <c r="AB280" s="3">
        <v>2930.7</v>
      </c>
      <c r="AC280" s="3">
        <v>884.1</v>
      </c>
      <c r="AD280" s="4"/>
      <c r="AE280" s="3">
        <v>5</v>
      </c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3" t="s">
        <v>236</v>
      </c>
      <c r="AV280" s="3" t="s">
        <v>178</v>
      </c>
      <c r="AW280" s="4"/>
      <c r="AX280" s="4"/>
      <c r="AY280" s="3" t="s">
        <v>75</v>
      </c>
      <c r="AZ280" s="3" t="s">
        <v>76</v>
      </c>
      <c r="BA280" s="3" t="s">
        <v>77</v>
      </c>
      <c r="BB280" s="3">
        <v>41.984696</v>
      </c>
      <c r="BC280" s="3">
        <v>-83.248847999999995</v>
      </c>
      <c r="BD280" s="3">
        <v>5</v>
      </c>
      <c r="BE280" s="4"/>
    </row>
    <row r="281" spans="1:57" ht="12.75">
      <c r="A281" s="3" t="s">
        <v>230</v>
      </c>
      <c r="B281" s="3" t="s">
        <v>230</v>
      </c>
      <c r="C281" s="3" t="s">
        <v>231</v>
      </c>
      <c r="D281" s="3" t="s">
        <v>232</v>
      </c>
      <c r="E281" s="3" t="s">
        <v>233</v>
      </c>
      <c r="F281" s="3">
        <v>2015</v>
      </c>
      <c r="G281" s="2" t="s">
        <v>93</v>
      </c>
      <c r="H281" s="3" t="s">
        <v>94</v>
      </c>
      <c r="I281" s="3" t="s">
        <v>234</v>
      </c>
      <c r="J281" s="3"/>
      <c r="K281" s="3"/>
      <c r="L281" s="3">
        <v>2010</v>
      </c>
      <c r="M281" s="3" t="s">
        <v>237</v>
      </c>
      <c r="N281" s="3" t="s">
        <v>182</v>
      </c>
      <c r="O281" s="3"/>
      <c r="P281" s="3" t="s">
        <v>163</v>
      </c>
      <c r="Q281" s="3"/>
      <c r="R281" s="4"/>
      <c r="S281" s="3" t="s">
        <v>69</v>
      </c>
      <c r="T281" s="3" t="s">
        <v>101</v>
      </c>
      <c r="U281" s="3" t="s">
        <v>84</v>
      </c>
      <c r="V281" s="3" t="s">
        <v>72</v>
      </c>
      <c r="W281" s="3">
        <v>1719</v>
      </c>
      <c r="X281" s="4"/>
      <c r="Y281" s="4"/>
      <c r="Z281" s="4"/>
      <c r="AA281" s="3">
        <v>1</v>
      </c>
      <c r="AB281" s="3">
        <v>977</v>
      </c>
      <c r="AC281" s="4"/>
      <c r="AD281" s="4"/>
      <c r="AE281" s="3">
        <v>1</v>
      </c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3" t="s">
        <v>236</v>
      </c>
      <c r="AV281" s="3" t="s">
        <v>178</v>
      </c>
      <c r="AW281" s="4"/>
      <c r="AX281" s="4"/>
      <c r="AY281" s="3" t="s">
        <v>75</v>
      </c>
      <c r="AZ281" s="3" t="s">
        <v>76</v>
      </c>
      <c r="BA281" s="3" t="s">
        <v>77</v>
      </c>
      <c r="BB281" s="3">
        <v>41.984696</v>
      </c>
      <c r="BC281" s="3">
        <v>-83.248847999999995</v>
      </c>
      <c r="BD281" s="3">
        <v>5</v>
      </c>
      <c r="BE281" s="4"/>
    </row>
    <row r="282" spans="1:57" ht="12.75">
      <c r="A282" s="3" t="s">
        <v>230</v>
      </c>
      <c r="B282" s="3" t="s">
        <v>230</v>
      </c>
      <c r="C282" s="3" t="s">
        <v>231</v>
      </c>
      <c r="D282" s="3" t="s">
        <v>232</v>
      </c>
      <c r="E282" s="3" t="s">
        <v>233</v>
      </c>
      <c r="F282" s="3">
        <v>2015</v>
      </c>
      <c r="G282" s="2" t="s">
        <v>93</v>
      </c>
      <c r="H282" s="3" t="s">
        <v>94</v>
      </c>
      <c r="I282" s="3" t="s">
        <v>234</v>
      </c>
      <c r="J282" s="3"/>
      <c r="K282" s="3"/>
      <c r="L282" s="3">
        <v>2011</v>
      </c>
      <c r="M282" s="3" t="s">
        <v>237</v>
      </c>
      <c r="N282" s="3" t="s">
        <v>182</v>
      </c>
      <c r="O282" s="3"/>
      <c r="P282" s="3" t="s">
        <v>163</v>
      </c>
      <c r="Q282" s="3"/>
      <c r="R282" s="4"/>
      <c r="S282" s="3" t="s">
        <v>69</v>
      </c>
      <c r="T282" s="3" t="s">
        <v>101</v>
      </c>
      <c r="U282" s="3" t="s">
        <v>84</v>
      </c>
      <c r="V282" s="3" t="s">
        <v>72</v>
      </c>
      <c r="W282" s="3">
        <v>1461</v>
      </c>
      <c r="X282" s="4"/>
      <c r="Y282" s="4"/>
      <c r="Z282" s="4"/>
      <c r="AA282" s="3">
        <v>1</v>
      </c>
      <c r="AB282" s="3">
        <v>1776</v>
      </c>
      <c r="AC282" s="4"/>
      <c r="AD282" s="4"/>
      <c r="AE282" s="3">
        <v>1</v>
      </c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3" t="s">
        <v>236</v>
      </c>
      <c r="AV282" s="3" t="s">
        <v>178</v>
      </c>
      <c r="AW282" s="4"/>
      <c r="AX282" s="4"/>
      <c r="AY282" s="3" t="s">
        <v>75</v>
      </c>
      <c r="AZ282" s="3" t="s">
        <v>76</v>
      </c>
      <c r="BA282" s="3" t="s">
        <v>77</v>
      </c>
      <c r="BB282" s="3">
        <v>41.984696</v>
      </c>
      <c r="BC282" s="3">
        <v>-83.248847999999995</v>
      </c>
      <c r="BD282" s="3">
        <v>5</v>
      </c>
      <c r="BE282" s="4"/>
    </row>
    <row r="283" spans="1:57" ht="12.75">
      <c r="A283" s="3" t="s">
        <v>230</v>
      </c>
      <c r="B283" s="3" t="s">
        <v>230</v>
      </c>
      <c r="C283" s="3" t="s">
        <v>231</v>
      </c>
      <c r="D283" s="3" t="s">
        <v>232</v>
      </c>
      <c r="E283" s="3" t="s">
        <v>233</v>
      </c>
      <c r="F283" s="3">
        <v>2015</v>
      </c>
      <c r="G283" s="2" t="s">
        <v>93</v>
      </c>
      <c r="H283" s="3" t="s">
        <v>94</v>
      </c>
      <c r="I283" s="3" t="s">
        <v>234</v>
      </c>
      <c r="J283" s="3"/>
      <c r="K283" s="3"/>
      <c r="L283" s="3">
        <v>2011</v>
      </c>
      <c r="M283" s="3" t="s">
        <v>238</v>
      </c>
      <c r="N283" s="2" t="s">
        <v>239</v>
      </c>
      <c r="O283" s="3"/>
      <c r="P283" s="3" t="s">
        <v>132</v>
      </c>
      <c r="Q283" s="3" t="s">
        <v>238</v>
      </c>
      <c r="R283" s="4"/>
      <c r="S283" s="3" t="s">
        <v>69</v>
      </c>
      <c r="T283" s="3" t="s">
        <v>101</v>
      </c>
      <c r="U283" s="3" t="s">
        <v>84</v>
      </c>
      <c r="V283" s="3" t="s">
        <v>72</v>
      </c>
      <c r="W283" s="3">
        <v>405</v>
      </c>
      <c r="X283" s="3">
        <v>58.6</v>
      </c>
      <c r="Y283" s="4"/>
      <c r="Z283" s="4"/>
      <c r="AA283" s="3">
        <v>2</v>
      </c>
      <c r="AB283" s="3">
        <v>342.8</v>
      </c>
      <c r="AC283" s="3">
        <v>80.400000000000006</v>
      </c>
      <c r="AD283" s="4"/>
      <c r="AE283" s="3">
        <v>2</v>
      </c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3" t="s">
        <v>236</v>
      </c>
      <c r="AV283" s="3" t="s">
        <v>178</v>
      </c>
      <c r="AW283" s="4"/>
      <c r="AX283" s="4"/>
      <c r="AY283" s="3" t="s">
        <v>75</v>
      </c>
      <c r="AZ283" s="3" t="s">
        <v>76</v>
      </c>
      <c r="BA283" s="3" t="s">
        <v>77</v>
      </c>
      <c r="BB283" s="3">
        <v>41.984696</v>
      </c>
      <c r="BC283" s="3">
        <v>-83.248847999999995</v>
      </c>
      <c r="BD283" s="3">
        <v>5</v>
      </c>
      <c r="BE283" s="4"/>
    </row>
    <row r="284" spans="1:57" ht="12.75">
      <c r="A284" s="3" t="s">
        <v>230</v>
      </c>
      <c r="B284" s="3" t="s">
        <v>230</v>
      </c>
      <c r="C284" s="3" t="s">
        <v>231</v>
      </c>
      <c r="D284" s="3" t="s">
        <v>232</v>
      </c>
      <c r="E284" s="3" t="s">
        <v>233</v>
      </c>
      <c r="F284" s="3">
        <v>2015</v>
      </c>
      <c r="G284" s="2" t="s">
        <v>93</v>
      </c>
      <c r="H284" s="3" t="s">
        <v>94</v>
      </c>
      <c r="I284" s="3" t="s">
        <v>234</v>
      </c>
      <c r="J284" s="3"/>
      <c r="K284" s="3"/>
      <c r="L284" s="3">
        <v>2010</v>
      </c>
      <c r="M284" s="3" t="s">
        <v>240</v>
      </c>
      <c r="N284" s="2" t="s">
        <v>241</v>
      </c>
      <c r="O284" s="3">
        <v>20</v>
      </c>
      <c r="P284" s="3" t="s">
        <v>82</v>
      </c>
      <c r="Q284" s="3" t="s">
        <v>242</v>
      </c>
      <c r="R284" s="4"/>
      <c r="S284" s="3" t="s">
        <v>134</v>
      </c>
      <c r="T284" s="3" t="s">
        <v>135</v>
      </c>
      <c r="U284" s="3" t="s">
        <v>84</v>
      </c>
      <c r="V284" s="3" t="s">
        <v>72</v>
      </c>
      <c r="W284" s="3">
        <v>39.5</v>
      </c>
      <c r="X284" s="3">
        <v>26.2</v>
      </c>
      <c r="Y284" s="4"/>
      <c r="Z284" s="4"/>
      <c r="AA284" s="3">
        <v>8</v>
      </c>
      <c r="AB284" s="3">
        <v>51.6</v>
      </c>
      <c r="AC284" s="3">
        <v>11.6</v>
      </c>
      <c r="AD284" s="4"/>
      <c r="AE284" s="3">
        <v>8</v>
      </c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3" t="s">
        <v>236</v>
      </c>
      <c r="AV284" s="3" t="s">
        <v>178</v>
      </c>
      <c r="AW284" s="4"/>
      <c r="AX284" s="4"/>
      <c r="AY284" s="3" t="s">
        <v>75</v>
      </c>
      <c r="AZ284" s="3" t="s">
        <v>76</v>
      </c>
      <c r="BA284" s="3" t="s">
        <v>77</v>
      </c>
      <c r="BB284" s="3">
        <v>41.984696</v>
      </c>
      <c r="BC284" s="3">
        <v>-83.248847999999995</v>
      </c>
      <c r="BD284" s="3">
        <v>5</v>
      </c>
      <c r="BE284" s="4"/>
    </row>
    <row r="285" spans="1:57" ht="12.75">
      <c r="A285" s="3" t="s">
        <v>230</v>
      </c>
      <c r="B285" s="3" t="s">
        <v>230</v>
      </c>
      <c r="C285" s="3" t="s">
        <v>231</v>
      </c>
      <c r="D285" s="3" t="s">
        <v>232</v>
      </c>
      <c r="E285" s="3" t="s">
        <v>233</v>
      </c>
      <c r="F285" s="3">
        <v>2015</v>
      </c>
      <c r="G285" s="2" t="s">
        <v>93</v>
      </c>
      <c r="H285" s="3" t="s">
        <v>94</v>
      </c>
      <c r="I285" s="3" t="s">
        <v>234</v>
      </c>
      <c r="J285" s="3"/>
      <c r="K285" s="3"/>
      <c r="L285" s="3">
        <v>2010</v>
      </c>
      <c r="M285" s="3" t="s">
        <v>243</v>
      </c>
      <c r="N285" s="2" t="s">
        <v>244</v>
      </c>
      <c r="O285" s="3">
        <v>20</v>
      </c>
      <c r="P285" s="3" t="s">
        <v>82</v>
      </c>
      <c r="Q285" s="3" t="s">
        <v>242</v>
      </c>
      <c r="R285" s="4"/>
      <c r="S285" s="3" t="s">
        <v>134</v>
      </c>
      <c r="T285" s="3" t="s">
        <v>135</v>
      </c>
      <c r="U285" s="3" t="s">
        <v>84</v>
      </c>
      <c r="V285" s="3" t="s">
        <v>72</v>
      </c>
      <c r="W285" s="3">
        <v>78.2</v>
      </c>
      <c r="X285" s="3">
        <v>23.5</v>
      </c>
      <c r="Y285" s="4"/>
      <c r="Z285" s="4"/>
      <c r="AA285" s="3">
        <v>8</v>
      </c>
      <c r="AB285" s="3">
        <v>76.5</v>
      </c>
      <c r="AC285" s="3">
        <v>14.1</v>
      </c>
      <c r="AD285" s="4"/>
      <c r="AE285" s="3">
        <v>8</v>
      </c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3" t="s">
        <v>236</v>
      </c>
      <c r="AV285" s="3" t="s">
        <v>178</v>
      </c>
      <c r="AW285" s="4"/>
      <c r="AX285" s="4"/>
      <c r="AY285" s="3" t="s">
        <v>75</v>
      </c>
      <c r="AZ285" s="3" t="s">
        <v>76</v>
      </c>
      <c r="BA285" s="3" t="s">
        <v>77</v>
      </c>
      <c r="BB285" s="3">
        <v>41.984696</v>
      </c>
      <c r="BC285" s="3">
        <v>-83.248847999999995</v>
      </c>
      <c r="BD285" s="3">
        <v>5</v>
      </c>
      <c r="BE285" s="4"/>
    </row>
    <row r="286" spans="1:57" ht="12.75">
      <c r="A286" s="3" t="s">
        <v>230</v>
      </c>
      <c r="B286" s="3" t="s">
        <v>230</v>
      </c>
      <c r="C286" s="3" t="s">
        <v>231</v>
      </c>
      <c r="D286" s="3" t="s">
        <v>232</v>
      </c>
      <c r="E286" s="3" t="s">
        <v>233</v>
      </c>
      <c r="F286" s="3">
        <v>2015</v>
      </c>
      <c r="G286" s="2" t="s">
        <v>93</v>
      </c>
      <c r="H286" s="3" t="s">
        <v>94</v>
      </c>
      <c r="I286" s="3" t="s">
        <v>234</v>
      </c>
      <c r="J286" s="3"/>
      <c r="K286" s="3"/>
      <c r="L286" s="3">
        <v>2010</v>
      </c>
      <c r="M286" s="3" t="s">
        <v>245</v>
      </c>
      <c r="N286" s="2" t="s">
        <v>246</v>
      </c>
      <c r="O286" s="3"/>
      <c r="P286" s="3" t="s">
        <v>82</v>
      </c>
      <c r="Q286" s="3" t="s">
        <v>242</v>
      </c>
      <c r="R286" s="4"/>
      <c r="S286" s="3" t="s">
        <v>69</v>
      </c>
      <c r="T286" s="3" t="s">
        <v>101</v>
      </c>
      <c r="U286" s="3" t="s">
        <v>84</v>
      </c>
      <c r="V286" s="3" t="s">
        <v>72</v>
      </c>
      <c r="W286" s="3">
        <v>1.04</v>
      </c>
      <c r="X286" s="4"/>
      <c r="Y286" s="4"/>
      <c r="Z286" s="4"/>
      <c r="AA286" s="4"/>
      <c r="AB286" s="3">
        <v>0.35</v>
      </c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3" t="s">
        <v>236</v>
      </c>
      <c r="AV286" s="3" t="s">
        <v>178</v>
      </c>
      <c r="AW286" s="4"/>
      <c r="AX286" s="4"/>
      <c r="AY286" s="3" t="s">
        <v>75</v>
      </c>
      <c r="AZ286" s="3" t="s">
        <v>76</v>
      </c>
      <c r="BA286" s="3" t="s">
        <v>77</v>
      </c>
      <c r="BB286" s="3">
        <v>41.984696</v>
      </c>
      <c r="BC286" s="3">
        <v>-83.248847999999995</v>
      </c>
      <c r="BD286" s="3">
        <v>5</v>
      </c>
      <c r="BE286" s="4"/>
    </row>
    <row r="287" spans="1:57" ht="12.75">
      <c r="A287" s="3" t="s">
        <v>230</v>
      </c>
      <c r="B287" s="3" t="s">
        <v>230</v>
      </c>
      <c r="C287" s="3" t="s">
        <v>231</v>
      </c>
      <c r="D287" s="3" t="s">
        <v>232</v>
      </c>
      <c r="E287" s="3" t="s">
        <v>233</v>
      </c>
      <c r="F287" s="3">
        <v>2015</v>
      </c>
      <c r="G287" s="2" t="s">
        <v>93</v>
      </c>
      <c r="H287" s="3" t="s">
        <v>94</v>
      </c>
      <c r="I287" s="3" t="s">
        <v>234</v>
      </c>
      <c r="J287" s="3"/>
      <c r="K287" s="3"/>
      <c r="L287" s="3">
        <v>2010</v>
      </c>
      <c r="M287" s="3" t="s">
        <v>247</v>
      </c>
      <c r="N287" s="2" t="s">
        <v>246</v>
      </c>
      <c r="O287" s="3"/>
      <c r="P287" s="3" t="s">
        <v>82</v>
      </c>
      <c r="Q287" s="3" t="s">
        <v>242</v>
      </c>
      <c r="R287" s="4"/>
      <c r="S287" s="3" t="s">
        <v>69</v>
      </c>
      <c r="T287" s="3" t="s">
        <v>101</v>
      </c>
      <c r="U287" s="3" t="s">
        <v>84</v>
      </c>
      <c r="V287" s="3" t="s">
        <v>72</v>
      </c>
      <c r="W287" s="3">
        <v>0.44</v>
      </c>
      <c r="X287" s="4"/>
      <c r="Y287" s="4"/>
      <c r="Z287" s="4"/>
      <c r="AA287" s="4"/>
      <c r="AB287" s="3">
        <v>0.19</v>
      </c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3" t="s">
        <v>236</v>
      </c>
      <c r="AV287" s="3" t="s">
        <v>178</v>
      </c>
      <c r="AW287" s="4"/>
      <c r="AX287" s="4"/>
      <c r="AY287" s="3" t="s">
        <v>75</v>
      </c>
      <c r="AZ287" s="3" t="s">
        <v>76</v>
      </c>
      <c r="BA287" s="3" t="s">
        <v>77</v>
      </c>
      <c r="BB287" s="3">
        <v>41.984696</v>
      </c>
      <c r="BC287" s="3">
        <v>-83.248847999999995</v>
      </c>
      <c r="BD287" s="3">
        <v>5</v>
      </c>
      <c r="BE287" s="4"/>
    </row>
    <row r="288" spans="1:57" ht="12.75">
      <c r="A288" s="3" t="s">
        <v>230</v>
      </c>
      <c r="B288" s="3" t="s">
        <v>230</v>
      </c>
      <c r="C288" s="3" t="s">
        <v>231</v>
      </c>
      <c r="D288" s="3" t="s">
        <v>232</v>
      </c>
      <c r="E288" s="3" t="s">
        <v>233</v>
      </c>
      <c r="F288" s="3">
        <v>2015</v>
      </c>
      <c r="G288" s="2" t="s">
        <v>93</v>
      </c>
      <c r="H288" s="3" t="s">
        <v>94</v>
      </c>
      <c r="I288" s="3" t="s">
        <v>234</v>
      </c>
      <c r="J288" s="3"/>
      <c r="K288" s="3"/>
      <c r="L288" s="3">
        <v>2010</v>
      </c>
      <c r="M288" s="3" t="s">
        <v>248</v>
      </c>
      <c r="N288" s="2" t="s">
        <v>241</v>
      </c>
      <c r="O288" s="3"/>
      <c r="P288" s="3" t="s">
        <v>82</v>
      </c>
      <c r="Q288" s="3" t="s">
        <v>242</v>
      </c>
      <c r="R288" s="4"/>
      <c r="S288" s="3" t="s">
        <v>69</v>
      </c>
      <c r="T288" s="3" t="s">
        <v>101</v>
      </c>
      <c r="U288" s="3" t="s">
        <v>84</v>
      </c>
      <c r="V288" s="3" t="s">
        <v>72</v>
      </c>
      <c r="W288" s="3">
        <v>0.28000000000000003</v>
      </c>
      <c r="X288" s="4"/>
      <c r="Y288" s="4"/>
      <c r="Z288" s="4"/>
      <c r="AA288" s="4"/>
      <c r="AB288" s="3">
        <v>0.61</v>
      </c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3" t="s">
        <v>236</v>
      </c>
      <c r="AV288" s="3" t="s">
        <v>178</v>
      </c>
      <c r="AW288" s="4"/>
      <c r="AX288" s="4"/>
      <c r="AY288" s="3" t="s">
        <v>75</v>
      </c>
      <c r="AZ288" s="3" t="s">
        <v>76</v>
      </c>
      <c r="BA288" s="3" t="s">
        <v>77</v>
      </c>
      <c r="BB288" s="3">
        <v>41.984696</v>
      </c>
      <c r="BC288" s="3">
        <v>-83.248847999999995</v>
      </c>
      <c r="BD288" s="3">
        <v>5</v>
      </c>
      <c r="BE288" s="4"/>
    </row>
    <row r="289" spans="1:57" ht="12.75">
      <c r="A289" s="3" t="s">
        <v>230</v>
      </c>
      <c r="B289" s="3" t="s">
        <v>230</v>
      </c>
      <c r="C289" s="3" t="s">
        <v>231</v>
      </c>
      <c r="D289" s="3" t="s">
        <v>232</v>
      </c>
      <c r="E289" s="3" t="s">
        <v>233</v>
      </c>
      <c r="F289" s="3">
        <v>2015</v>
      </c>
      <c r="G289" s="2" t="s">
        <v>93</v>
      </c>
      <c r="H289" s="3" t="s">
        <v>94</v>
      </c>
      <c r="I289" s="3" t="s">
        <v>234</v>
      </c>
      <c r="J289" s="3"/>
      <c r="K289" s="3"/>
      <c r="L289" s="3" t="s">
        <v>249</v>
      </c>
      <c r="M289" s="3" t="s">
        <v>250</v>
      </c>
      <c r="N289" s="3" t="s">
        <v>131</v>
      </c>
      <c r="O289" s="3"/>
      <c r="P289" s="3" t="s">
        <v>251</v>
      </c>
      <c r="Q289" s="3"/>
      <c r="R289" s="4"/>
      <c r="S289" s="3" t="s">
        <v>69</v>
      </c>
      <c r="T289" s="3" t="s">
        <v>101</v>
      </c>
      <c r="U289" s="3" t="s">
        <v>84</v>
      </c>
      <c r="V289" s="3" t="s">
        <v>72</v>
      </c>
      <c r="W289" s="3">
        <v>49.1</v>
      </c>
      <c r="X289" s="3">
        <v>5.0999999999999996</v>
      </c>
      <c r="Y289" s="4"/>
      <c r="Z289" s="4"/>
      <c r="AA289" s="3">
        <v>10</v>
      </c>
      <c r="AB289" s="3">
        <v>39.4</v>
      </c>
      <c r="AC289" s="3">
        <v>17.899999999999999</v>
      </c>
      <c r="AD289" s="4"/>
      <c r="AE289" s="3">
        <v>10</v>
      </c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3" t="s">
        <v>236</v>
      </c>
      <c r="AV289" s="3" t="s">
        <v>178</v>
      </c>
      <c r="AW289" s="4"/>
      <c r="AX289" s="4"/>
      <c r="AY289" s="3" t="s">
        <v>75</v>
      </c>
      <c r="AZ289" s="3" t="s">
        <v>76</v>
      </c>
      <c r="BA289" s="3" t="s">
        <v>77</v>
      </c>
      <c r="BB289" s="3">
        <v>41.984696</v>
      </c>
      <c r="BC289" s="3">
        <v>-83.248847999999995</v>
      </c>
      <c r="BD289" s="3">
        <v>5</v>
      </c>
      <c r="BE289" s="4"/>
    </row>
    <row r="290" spans="1:57" ht="12.75">
      <c r="A290" s="3" t="s">
        <v>230</v>
      </c>
      <c r="B290" s="3" t="s">
        <v>230</v>
      </c>
      <c r="C290" s="3" t="s">
        <v>231</v>
      </c>
      <c r="D290" s="3" t="s">
        <v>232</v>
      </c>
      <c r="E290" s="3" t="s">
        <v>233</v>
      </c>
      <c r="F290" s="3">
        <v>2015</v>
      </c>
      <c r="G290" s="2" t="s">
        <v>93</v>
      </c>
      <c r="H290" s="3" t="s">
        <v>94</v>
      </c>
      <c r="I290" s="3" t="s">
        <v>234</v>
      </c>
      <c r="J290" s="3"/>
      <c r="K290" s="3"/>
      <c r="L290" s="3">
        <v>2011</v>
      </c>
      <c r="M290" s="3" t="s">
        <v>252</v>
      </c>
      <c r="N290" s="3" t="s">
        <v>131</v>
      </c>
      <c r="O290" s="3">
        <v>20</v>
      </c>
      <c r="P290" s="3" t="s">
        <v>82</v>
      </c>
      <c r="Q290" s="3" t="s">
        <v>83</v>
      </c>
      <c r="R290" s="4"/>
      <c r="S290" s="3" t="s">
        <v>134</v>
      </c>
      <c r="T290" s="3" t="s">
        <v>135</v>
      </c>
      <c r="U290" s="3" t="s">
        <v>84</v>
      </c>
      <c r="V290" s="3" t="s">
        <v>72</v>
      </c>
      <c r="W290" s="3">
        <v>44.8</v>
      </c>
      <c r="X290" s="3">
        <v>1.3</v>
      </c>
      <c r="Y290" s="4"/>
      <c r="Z290" s="4"/>
      <c r="AA290" s="3">
        <v>5</v>
      </c>
      <c r="AB290" s="3">
        <v>44.2</v>
      </c>
      <c r="AC290" s="3">
        <v>1.4</v>
      </c>
      <c r="AD290" s="4"/>
      <c r="AE290" s="3">
        <v>5</v>
      </c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3" t="s">
        <v>236</v>
      </c>
      <c r="AV290" s="3" t="s">
        <v>178</v>
      </c>
      <c r="AW290" s="4"/>
      <c r="AX290" s="4"/>
      <c r="AY290" s="3" t="s">
        <v>75</v>
      </c>
      <c r="AZ290" s="3" t="s">
        <v>76</v>
      </c>
      <c r="BA290" s="3" t="s">
        <v>77</v>
      </c>
      <c r="BB290" s="3">
        <v>41.984696</v>
      </c>
      <c r="BC290" s="3">
        <v>-83.248847999999995</v>
      </c>
      <c r="BD290" s="3">
        <v>5</v>
      </c>
      <c r="BE290" s="4"/>
    </row>
    <row r="291" spans="1:57" ht="12.75">
      <c r="A291" s="3" t="s">
        <v>230</v>
      </c>
      <c r="B291" s="3" t="s">
        <v>230</v>
      </c>
      <c r="C291" s="3" t="s">
        <v>231</v>
      </c>
      <c r="D291" s="3" t="s">
        <v>232</v>
      </c>
      <c r="E291" s="3" t="s">
        <v>233</v>
      </c>
      <c r="F291" s="3">
        <v>2015</v>
      </c>
      <c r="G291" s="2" t="s">
        <v>93</v>
      </c>
      <c r="H291" s="3" t="s">
        <v>94</v>
      </c>
      <c r="I291" s="3" t="s">
        <v>234</v>
      </c>
      <c r="J291" s="3"/>
      <c r="K291" s="3"/>
      <c r="L291" s="3">
        <v>2011</v>
      </c>
      <c r="M291" s="3" t="s">
        <v>253</v>
      </c>
      <c r="N291" s="2" t="s">
        <v>156</v>
      </c>
      <c r="O291" s="3">
        <v>10</v>
      </c>
      <c r="P291" s="3" t="s">
        <v>132</v>
      </c>
      <c r="Q291" s="3" t="s">
        <v>157</v>
      </c>
      <c r="R291" s="4"/>
      <c r="S291" s="3" t="s">
        <v>134</v>
      </c>
      <c r="T291" s="3" t="s">
        <v>135</v>
      </c>
      <c r="U291" s="3" t="s">
        <v>84</v>
      </c>
      <c r="V291" s="3" t="s">
        <v>72</v>
      </c>
      <c r="W291" s="3">
        <v>17.7</v>
      </c>
      <c r="X291" s="3">
        <v>6.7</v>
      </c>
      <c r="Y291" s="4"/>
      <c r="Z291" s="4"/>
      <c r="AA291" s="3">
        <v>5</v>
      </c>
      <c r="AB291" s="3">
        <v>17.8</v>
      </c>
      <c r="AC291" s="3">
        <v>6.5</v>
      </c>
      <c r="AD291" s="4"/>
      <c r="AE291" s="3">
        <v>5</v>
      </c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3" t="s">
        <v>236</v>
      </c>
      <c r="AV291" s="3" t="s">
        <v>178</v>
      </c>
      <c r="AW291" s="4"/>
      <c r="AX291" s="4"/>
      <c r="AY291" s="3" t="s">
        <v>75</v>
      </c>
      <c r="AZ291" s="3" t="s">
        <v>76</v>
      </c>
      <c r="BA291" s="3" t="s">
        <v>77</v>
      </c>
      <c r="BB291" s="3">
        <v>41.984696</v>
      </c>
      <c r="BC291" s="3">
        <v>-83.248847999999995</v>
      </c>
      <c r="BD291" s="3">
        <v>5</v>
      </c>
      <c r="BE291" s="4"/>
    </row>
    <row r="292" spans="1:57" ht="12.75">
      <c r="A292" s="3" t="s">
        <v>230</v>
      </c>
      <c r="B292" s="3" t="s">
        <v>230</v>
      </c>
      <c r="C292" s="3" t="s">
        <v>231</v>
      </c>
      <c r="D292" s="3" t="s">
        <v>232</v>
      </c>
      <c r="E292" s="3" t="s">
        <v>233</v>
      </c>
      <c r="F292" s="3">
        <v>2015</v>
      </c>
      <c r="G292" s="2" t="s">
        <v>93</v>
      </c>
      <c r="H292" s="3" t="s">
        <v>94</v>
      </c>
      <c r="I292" s="3" t="s">
        <v>234</v>
      </c>
      <c r="J292" s="4"/>
      <c r="K292" s="4"/>
      <c r="L292" s="4"/>
      <c r="M292" s="3" t="s">
        <v>254</v>
      </c>
      <c r="N292" s="2" t="s">
        <v>255</v>
      </c>
      <c r="O292" s="3"/>
      <c r="P292" s="3" t="s">
        <v>132</v>
      </c>
      <c r="Q292" s="3" t="s">
        <v>256</v>
      </c>
      <c r="R292" s="4"/>
      <c r="S292" s="3" t="s">
        <v>69</v>
      </c>
      <c r="T292" s="3" t="s">
        <v>101</v>
      </c>
      <c r="U292" s="3" t="s">
        <v>84</v>
      </c>
      <c r="V292" s="3" t="s">
        <v>72</v>
      </c>
      <c r="W292" s="3">
        <v>0.84</v>
      </c>
      <c r="X292" s="4"/>
      <c r="Y292" s="4"/>
      <c r="Z292" s="4"/>
      <c r="AA292" s="4"/>
      <c r="AB292" s="3">
        <v>0.96</v>
      </c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3" t="s">
        <v>236</v>
      </c>
      <c r="AV292" s="3" t="s">
        <v>178</v>
      </c>
      <c r="AW292" s="4"/>
      <c r="AX292" s="4"/>
      <c r="AY292" s="3" t="s">
        <v>75</v>
      </c>
      <c r="AZ292" s="3" t="s">
        <v>76</v>
      </c>
      <c r="BA292" s="3" t="s">
        <v>77</v>
      </c>
      <c r="BB292" s="3">
        <v>41.984696</v>
      </c>
      <c r="BC292" s="3">
        <v>-83.248847999999995</v>
      </c>
      <c r="BD292" s="3">
        <v>5</v>
      </c>
      <c r="BE292" s="4"/>
    </row>
    <row r="293" spans="1:57" ht="12.75">
      <c r="A293" s="3" t="s">
        <v>230</v>
      </c>
      <c r="B293" s="3" t="s">
        <v>230</v>
      </c>
      <c r="C293" s="3" t="s">
        <v>231</v>
      </c>
      <c r="D293" s="3" t="s">
        <v>232</v>
      </c>
      <c r="E293" s="3" t="s">
        <v>233</v>
      </c>
      <c r="F293" s="3">
        <v>2015</v>
      </c>
      <c r="G293" s="2" t="s">
        <v>93</v>
      </c>
      <c r="H293" s="3" t="s">
        <v>94</v>
      </c>
      <c r="I293" s="3" t="s">
        <v>234</v>
      </c>
      <c r="J293" s="3"/>
      <c r="K293" s="3"/>
      <c r="L293" s="3">
        <v>2011</v>
      </c>
      <c r="M293" s="3" t="s">
        <v>257</v>
      </c>
      <c r="N293" s="2" t="s">
        <v>239</v>
      </c>
      <c r="O293" s="3">
        <v>20</v>
      </c>
      <c r="P293" s="3" t="s">
        <v>82</v>
      </c>
      <c r="Q293" s="3" t="s">
        <v>83</v>
      </c>
      <c r="R293" s="4"/>
      <c r="S293" s="3" t="s">
        <v>134</v>
      </c>
      <c r="T293" s="3" t="s">
        <v>135</v>
      </c>
      <c r="U293" s="3" t="s">
        <v>84</v>
      </c>
      <c r="V293" s="3" t="s">
        <v>72</v>
      </c>
      <c r="W293" s="3">
        <v>181.4</v>
      </c>
      <c r="X293" s="4"/>
      <c r="Y293" s="4"/>
      <c r="Z293" s="4"/>
      <c r="AA293" s="3">
        <v>5</v>
      </c>
      <c r="AB293" s="3">
        <v>151.5</v>
      </c>
      <c r="AC293" s="4"/>
      <c r="AD293" s="4"/>
      <c r="AE293" s="3">
        <v>5</v>
      </c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3" t="s">
        <v>236</v>
      </c>
      <c r="AV293" s="3" t="s">
        <v>178</v>
      </c>
      <c r="AW293" s="4"/>
      <c r="AX293" s="4"/>
      <c r="AY293" s="3" t="s">
        <v>75</v>
      </c>
      <c r="AZ293" s="3" t="s">
        <v>76</v>
      </c>
      <c r="BA293" s="3" t="s">
        <v>77</v>
      </c>
      <c r="BB293" s="3">
        <v>41.984696</v>
      </c>
      <c r="BC293" s="3">
        <v>-83.248847999999995</v>
      </c>
      <c r="BD293" s="3">
        <v>5</v>
      </c>
      <c r="BE293" s="4"/>
    </row>
    <row r="294" spans="1:57" ht="12.75">
      <c r="A294" s="3" t="s">
        <v>230</v>
      </c>
      <c r="B294" s="3" t="s">
        <v>230</v>
      </c>
      <c r="C294" s="3" t="s">
        <v>231</v>
      </c>
      <c r="D294" s="3" t="s">
        <v>232</v>
      </c>
      <c r="E294" s="3" t="s">
        <v>233</v>
      </c>
      <c r="F294" s="3">
        <v>2015</v>
      </c>
      <c r="G294" s="2" t="s">
        <v>93</v>
      </c>
      <c r="H294" s="3" t="s">
        <v>94</v>
      </c>
      <c r="I294" s="3" t="s">
        <v>234</v>
      </c>
      <c r="J294" s="3" t="s">
        <v>64</v>
      </c>
      <c r="K294" s="3" t="s">
        <v>65</v>
      </c>
      <c r="L294" s="3">
        <v>2011</v>
      </c>
      <c r="M294" s="3" t="s">
        <v>258</v>
      </c>
      <c r="N294" s="3" t="s">
        <v>162</v>
      </c>
      <c r="O294" s="3"/>
      <c r="P294" s="3" t="s">
        <v>132</v>
      </c>
      <c r="Q294" s="3" t="s">
        <v>169</v>
      </c>
      <c r="R294" s="4"/>
      <c r="S294" s="3" t="s">
        <v>134</v>
      </c>
      <c r="T294" s="3" t="s">
        <v>135</v>
      </c>
      <c r="U294" s="3" t="s">
        <v>84</v>
      </c>
      <c r="V294" s="3" t="s">
        <v>72</v>
      </c>
      <c r="W294" s="3">
        <v>13</v>
      </c>
      <c r="X294" s="3">
        <v>3.5</v>
      </c>
      <c r="Y294" s="4"/>
      <c r="Z294" s="4"/>
      <c r="AA294" s="3">
        <v>5</v>
      </c>
      <c r="AB294" s="3">
        <v>15.2</v>
      </c>
      <c r="AC294" s="3">
        <v>6.8</v>
      </c>
      <c r="AD294" s="4"/>
      <c r="AE294" s="3">
        <v>5</v>
      </c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3" t="s">
        <v>236</v>
      </c>
      <c r="AV294" s="3" t="s">
        <v>178</v>
      </c>
      <c r="AW294" s="4"/>
      <c r="AX294" s="4"/>
      <c r="AY294" s="3" t="s">
        <v>75</v>
      </c>
      <c r="AZ294" s="3" t="s">
        <v>76</v>
      </c>
      <c r="BA294" s="3" t="s">
        <v>77</v>
      </c>
      <c r="BB294" s="3">
        <v>41.984696</v>
      </c>
      <c r="BC294" s="3">
        <v>-83.248847999999995</v>
      </c>
      <c r="BD294" s="3">
        <v>5</v>
      </c>
      <c r="BE294" s="4"/>
    </row>
    <row r="295" spans="1:57" ht="12.75">
      <c r="A295" s="3" t="s">
        <v>230</v>
      </c>
      <c r="B295" s="3" t="s">
        <v>230</v>
      </c>
      <c r="C295" s="3" t="s">
        <v>231</v>
      </c>
      <c r="D295" s="3" t="s">
        <v>232</v>
      </c>
      <c r="E295" s="3" t="s">
        <v>233</v>
      </c>
      <c r="F295" s="3">
        <v>2015</v>
      </c>
      <c r="G295" s="2" t="s">
        <v>93</v>
      </c>
      <c r="H295" s="3" t="s">
        <v>94</v>
      </c>
      <c r="I295" s="3" t="s">
        <v>234</v>
      </c>
      <c r="J295" s="3"/>
      <c r="K295" s="3" t="s">
        <v>259</v>
      </c>
      <c r="L295" s="3">
        <v>2011</v>
      </c>
      <c r="M295" s="3" t="s">
        <v>258</v>
      </c>
      <c r="N295" s="3" t="s">
        <v>162</v>
      </c>
      <c r="O295" s="3"/>
      <c r="P295" s="3" t="s">
        <v>132</v>
      </c>
      <c r="Q295" s="3" t="s">
        <v>169</v>
      </c>
      <c r="R295" s="4"/>
      <c r="S295" s="3" t="s">
        <v>134</v>
      </c>
      <c r="T295" s="3" t="s">
        <v>135</v>
      </c>
      <c r="U295" s="3" t="s">
        <v>84</v>
      </c>
      <c r="V295" s="3" t="s">
        <v>72</v>
      </c>
      <c r="W295" s="3">
        <v>12.5</v>
      </c>
      <c r="X295" s="3">
        <v>8.3000000000000007</v>
      </c>
      <c r="Y295" s="4"/>
      <c r="Z295" s="4"/>
      <c r="AA295" s="3">
        <v>5</v>
      </c>
      <c r="AB295" s="3">
        <v>16.7</v>
      </c>
      <c r="AC295" s="3">
        <v>14.8</v>
      </c>
      <c r="AD295" s="4"/>
      <c r="AE295" s="3">
        <v>5</v>
      </c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3" t="s">
        <v>236</v>
      </c>
      <c r="AV295" s="3" t="s">
        <v>178</v>
      </c>
      <c r="AW295" s="4"/>
      <c r="AX295" s="4"/>
      <c r="AY295" s="3" t="s">
        <v>75</v>
      </c>
      <c r="AZ295" s="3" t="s">
        <v>76</v>
      </c>
      <c r="BA295" s="3" t="s">
        <v>77</v>
      </c>
      <c r="BB295" s="3">
        <v>41.984696</v>
      </c>
      <c r="BC295" s="3">
        <v>-83.248847999999995</v>
      </c>
      <c r="BD295" s="3">
        <v>5</v>
      </c>
      <c r="BE295" s="4"/>
    </row>
    <row r="296" spans="1:57" ht="12.75">
      <c r="A296" s="3" t="s">
        <v>260</v>
      </c>
      <c r="B296" s="4"/>
      <c r="C296" s="3" t="s">
        <v>261</v>
      </c>
      <c r="D296" s="3" t="s">
        <v>262</v>
      </c>
      <c r="E296" s="3" t="s">
        <v>263</v>
      </c>
      <c r="F296" s="3">
        <v>2017</v>
      </c>
      <c r="G296" s="2" t="s">
        <v>61</v>
      </c>
      <c r="H296" s="3" t="s">
        <v>112</v>
      </c>
      <c r="I296" s="2" t="s">
        <v>264</v>
      </c>
      <c r="J296" s="3" t="s">
        <v>114</v>
      </c>
      <c r="K296" s="3" t="s">
        <v>265</v>
      </c>
      <c r="L296" s="3">
        <v>2010</v>
      </c>
      <c r="M296" s="3" t="s">
        <v>140</v>
      </c>
      <c r="N296" s="3" t="s">
        <v>266</v>
      </c>
      <c r="O296" s="3"/>
      <c r="P296" s="3" t="s">
        <v>118</v>
      </c>
      <c r="Q296" s="3" t="s">
        <v>142</v>
      </c>
      <c r="R296" s="4"/>
      <c r="S296" s="3" t="s">
        <v>69</v>
      </c>
      <c r="T296" s="3" t="s">
        <v>70</v>
      </c>
      <c r="U296" s="3" t="s">
        <v>84</v>
      </c>
      <c r="V296" s="3" t="s">
        <v>72</v>
      </c>
      <c r="W296" s="3">
        <v>3832.2</v>
      </c>
      <c r="X296" s="7">
        <v>616.11000000000058</v>
      </c>
      <c r="Y296" s="4"/>
      <c r="Z296" s="4"/>
      <c r="AA296" s="3">
        <v>3</v>
      </c>
      <c r="AB296" s="3">
        <v>2686.14</v>
      </c>
      <c r="AC296" s="7">
        <v>140.05000000000018</v>
      </c>
      <c r="AD296" s="4"/>
      <c r="AE296" s="3">
        <v>3</v>
      </c>
      <c r="AF296" s="4"/>
      <c r="AG296" s="4"/>
      <c r="AH296" s="4"/>
      <c r="AI296" s="4"/>
      <c r="AJ296" s="5"/>
      <c r="AK296" s="5"/>
      <c r="AL296" s="5"/>
      <c r="AM296" s="5"/>
      <c r="AN296" s="5"/>
      <c r="AO296" s="5"/>
      <c r="AP296" s="4"/>
      <c r="AQ296" s="4"/>
      <c r="AR296" s="4"/>
      <c r="AS296" s="4"/>
      <c r="AT296" s="4"/>
      <c r="AU296" s="3" t="s">
        <v>267</v>
      </c>
      <c r="AV296" s="3" t="s">
        <v>268</v>
      </c>
      <c r="AW296" s="4"/>
      <c r="AX296" s="4"/>
      <c r="AY296" s="3" t="s">
        <v>122</v>
      </c>
      <c r="AZ296" s="3" t="s">
        <v>76</v>
      </c>
      <c r="BA296" s="3" t="s">
        <v>77</v>
      </c>
      <c r="BB296" s="3">
        <f t="shared" ref="BB296:BB355" si="11">AVERAGE(23.89583333, 23.93333333)</f>
        <v>23.914583329999999</v>
      </c>
      <c r="BC296" s="3">
        <f t="shared" ref="BC296:BC355" si="12">AVERAGE(117.40194444, 117.5)</f>
        <v>117.45097222</v>
      </c>
      <c r="BD296" s="3">
        <v>10</v>
      </c>
      <c r="BE296" s="3" t="s">
        <v>269</v>
      </c>
    </row>
    <row r="297" spans="1:57" ht="12.75">
      <c r="A297" s="3" t="s">
        <v>260</v>
      </c>
      <c r="B297" s="4"/>
      <c r="C297" s="3" t="s">
        <v>261</v>
      </c>
      <c r="D297" s="3" t="s">
        <v>262</v>
      </c>
      <c r="E297" s="3" t="s">
        <v>263</v>
      </c>
      <c r="F297" s="3">
        <v>2017</v>
      </c>
      <c r="G297" s="2" t="s">
        <v>61</v>
      </c>
      <c r="H297" s="3" t="s">
        <v>112</v>
      </c>
      <c r="I297" s="2" t="s">
        <v>270</v>
      </c>
      <c r="J297" s="3" t="s">
        <v>114</v>
      </c>
      <c r="K297" s="3" t="s">
        <v>265</v>
      </c>
      <c r="L297" s="3">
        <v>2010</v>
      </c>
      <c r="M297" s="3" t="s">
        <v>140</v>
      </c>
      <c r="N297" s="3" t="s">
        <v>266</v>
      </c>
      <c r="O297" s="3"/>
      <c r="P297" s="3" t="s">
        <v>118</v>
      </c>
      <c r="Q297" s="3" t="s">
        <v>142</v>
      </c>
      <c r="R297" s="4"/>
      <c r="S297" s="3" t="s">
        <v>69</v>
      </c>
      <c r="T297" s="3" t="s">
        <v>70</v>
      </c>
      <c r="U297" s="3" t="s">
        <v>84</v>
      </c>
      <c r="V297" s="3" t="s">
        <v>72</v>
      </c>
      <c r="W297" s="3">
        <v>3832.2</v>
      </c>
      <c r="X297" s="7">
        <v>616.11000000000058</v>
      </c>
      <c r="Y297" s="4"/>
      <c r="Z297" s="4"/>
      <c r="AA297" s="3">
        <v>3</v>
      </c>
      <c r="AB297" s="3">
        <v>1324.34</v>
      </c>
      <c r="AC297" s="7">
        <v>156.01999999999998</v>
      </c>
      <c r="AD297" s="4"/>
      <c r="AE297" s="3">
        <v>3</v>
      </c>
      <c r="AF297" s="4"/>
      <c r="AG297" s="4"/>
      <c r="AH297" s="4"/>
      <c r="AI297" s="4"/>
      <c r="AJ297" s="5"/>
      <c r="AK297" s="5"/>
      <c r="AL297" s="5"/>
      <c r="AM297" s="5"/>
      <c r="AN297" s="5"/>
      <c r="AO297" s="5"/>
      <c r="AP297" s="4"/>
      <c r="AQ297" s="4"/>
      <c r="AR297" s="4"/>
      <c r="AS297" s="4"/>
      <c r="AT297" s="4"/>
      <c r="AU297" s="3" t="s">
        <v>267</v>
      </c>
      <c r="AV297" s="3" t="s">
        <v>268</v>
      </c>
      <c r="AW297" s="4"/>
      <c r="AX297" s="4"/>
      <c r="AY297" s="3" t="s">
        <v>122</v>
      </c>
      <c r="AZ297" s="3" t="s">
        <v>76</v>
      </c>
      <c r="BA297" s="3" t="s">
        <v>77</v>
      </c>
      <c r="BB297" s="3">
        <f t="shared" si="11"/>
        <v>23.914583329999999</v>
      </c>
      <c r="BC297" s="3">
        <f t="shared" si="12"/>
        <v>117.45097222</v>
      </c>
      <c r="BD297" s="3">
        <v>10</v>
      </c>
      <c r="BE297" s="3" t="s">
        <v>269</v>
      </c>
    </row>
    <row r="298" spans="1:57" ht="12.75">
      <c r="A298" s="3" t="s">
        <v>260</v>
      </c>
      <c r="B298" s="4"/>
      <c r="C298" s="3" t="s">
        <v>261</v>
      </c>
      <c r="D298" s="3" t="s">
        <v>262</v>
      </c>
      <c r="E298" s="3" t="s">
        <v>263</v>
      </c>
      <c r="F298" s="3">
        <v>2017</v>
      </c>
      <c r="G298" s="2" t="s">
        <v>61</v>
      </c>
      <c r="H298" s="3" t="s">
        <v>112</v>
      </c>
      <c r="I298" s="2" t="s">
        <v>270</v>
      </c>
      <c r="J298" s="3" t="s">
        <v>271</v>
      </c>
      <c r="K298" s="3" t="s">
        <v>272</v>
      </c>
      <c r="L298" s="3">
        <v>2010</v>
      </c>
      <c r="M298" s="3" t="s">
        <v>140</v>
      </c>
      <c r="N298" s="3" t="s">
        <v>266</v>
      </c>
      <c r="O298" s="3"/>
      <c r="P298" s="3" t="s">
        <v>118</v>
      </c>
      <c r="Q298" s="3" t="s">
        <v>142</v>
      </c>
      <c r="R298" s="4"/>
      <c r="S298" s="3" t="s">
        <v>69</v>
      </c>
      <c r="T298" s="3" t="s">
        <v>70</v>
      </c>
      <c r="U298" s="3" t="s">
        <v>84</v>
      </c>
      <c r="V298" s="3" t="s">
        <v>72</v>
      </c>
      <c r="W298" s="3">
        <v>3419.57</v>
      </c>
      <c r="X298" s="7">
        <v>666.17999999999984</v>
      </c>
      <c r="Y298" s="4"/>
      <c r="Z298" s="4"/>
      <c r="AA298" s="3">
        <v>3</v>
      </c>
      <c r="AB298" s="3">
        <v>1400.83</v>
      </c>
      <c r="AC298" s="7">
        <v>230.03999999999996</v>
      </c>
      <c r="AD298" s="4"/>
      <c r="AE298" s="3">
        <v>3</v>
      </c>
      <c r="AF298" s="4"/>
      <c r="AG298" s="4"/>
      <c r="AH298" s="4"/>
      <c r="AI298" s="4"/>
      <c r="AJ298" s="5"/>
      <c r="AK298" s="5"/>
      <c r="AL298" s="5"/>
      <c r="AM298" s="5"/>
      <c r="AN298" s="5"/>
      <c r="AO298" s="5"/>
      <c r="AP298" s="4"/>
      <c r="AQ298" s="4"/>
      <c r="AR298" s="4"/>
      <c r="AS298" s="4"/>
      <c r="AT298" s="4"/>
      <c r="AU298" s="3" t="s">
        <v>267</v>
      </c>
      <c r="AV298" s="3" t="s">
        <v>268</v>
      </c>
      <c r="AW298" s="3" t="s">
        <v>102</v>
      </c>
      <c r="AX298" s="4"/>
      <c r="AY298" s="3" t="s">
        <v>122</v>
      </c>
      <c r="AZ298" s="3" t="s">
        <v>76</v>
      </c>
      <c r="BA298" s="3" t="s">
        <v>77</v>
      </c>
      <c r="BB298" s="3">
        <f t="shared" si="11"/>
        <v>23.914583329999999</v>
      </c>
      <c r="BC298" s="3">
        <f t="shared" si="12"/>
        <v>117.45097222</v>
      </c>
      <c r="BD298" s="3">
        <v>10</v>
      </c>
      <c r="BE298" s="3" t="s">
        <v>269</v>
      </c>
    </row>
    <row r="299" spans="1:57" ht="12.75">
      <c r="A299" s="3" t="s">
        <v>260</v>
      </c>
      <c r="B299" s="4"/>
      <c r="C299" s="3" t="s">
        <v>261</v>
      </c>
      <c r="D299" s="3" t="s">
        <v>262</v>
      </c>
      <c r="E299" s="3" t="s">
        <v>263</v>
      </c>
      <c r="F299" s="3">
        <v>2017</v>
      </c>
      <c r="G299" s="2" t="s">
        <v>61</v>
      </c>
      <c r="H299" s="3" t="s">
        <v>112</v>
      </c>
      <c r="I299" s="2" t="s">
        <v>264</v>
      </c>
      <c r="J299" s="3" t="s">
        <v>96</v>
      </c>
      <c r="K299" s="3" t="s">
        <v>273</v>
      </c>
      <c r="L299" s="3">
        <v>2010</v>
      </c>
      <c r="M299" s="3" t="s">
        <v>140</v>
      </c>
      <c r="N299" s="3" t="s">
        <v>266</v>
      </c>
      <c r="O299" s="3"/>
      <c r="P299" s="3" t="s">
        <v>118</v>
      </c>
      <c r="Q299" s="3" t="s">
        <v>142</v>
      </c>
      <c r="R299" s="8"/>
      <c r="S299" s="3" t="s">
        <v>69</v>
      </c>
      <c r="T299" s="3" t="s">
        <v>70</v>
      </c>
      <c r="U299" s="3" t="s">
        <v>84</v>
      </c>
      <c r="V299" s="3" t="s">
        <v>72</v>
      </c>
      <c r="W299" s="3">
        <v>3498.48</v>
      </c>
      <c r="X299" s="7">
        <v>234.38999999999987</v>
      </c>
      <c r="Y299" s="4"/>
      <c r="Z299" s="4"/>
      <c r="AA299" s="3">
        <v>3</v>
      </c>
      <c r="AB299" s="3">
        <v>2876.36</v>
      </c>
      <c r="AC299" s="7">
        <v>280.48</v>
      </c>
      <c r="AD299" s="4"/>
      <c r="AE299" s="3">
        <v>3</v>
      </c>
      <c r="AF299" s="4"/>
      <c r="AG299" s="4"/>
      <c r="AH299" s="4"/>
      <c r="AI299" s="4"/>
      <c r="AJ299" s="5"/>
      <c r="AK299" s="5"/>
      <c r="AL299" s="5"/>
      <c r="AM299" s="5"/>
      <c r="AN299" s="5"/>
      <c r="AO299" s="5"/>
      <c r="AP299" s="4"/>
      <c r="AQ299" s="4"/>
      <c r="AR299" s="4"/>
      <c r="AS299" s="4"/>
      <c r="AT299" s="4"/>
      <c r="AU299" s="3" t="s">
        <v>267</v>
      </c>
      <c r="AV299" s="3" t="s">
        <v>268</v>
      </c>
      <c r="AW299" s="3" t="s">
        <v>102</v>
      </c>
      <c r="AX299" s="4"/>
      <c r="AY299" s="3" t="s">
        <v>122</v>
      </c>
      <c r="AZ299" s="3" t="s">
        <v>76</v>
      </c>
      <c r="BA299" s="3" t="s">
        <v>77</v>
      </c>
      <c r="BB299" s="3">
        <f t="shared" si="11"/>
        <v>23.914583329999999</v>
      </c>
      <c r="BC299" s="3">
        <f t="shared" si="12"/>
        <v>117.45097222</v>
      </c>
      <c r="BD299" s="3">
        <v>10</v>
      </c>
      <c r="BE299" s="3" t="s">
        <v>269</v>
      </c>
    </row>
    <row r="300" spans="1:57" ht="12.75">
      <c r="A300" s="3" t="s">
        <v>260</v>
      </c>
      <c r="B300" s="4"/>
      <c r="C300" s="3" t="s">
        <v>261</v>
      </c>
      <c r="D300" s="3" t="s">
        <v>262</v>
      </c>
      <c r="E300" s="3" t="s">
        <v>263</v>
      </c>
      <c r="F300" s="3">
        <v>2017</v>
      </c>
      <c r="G300" s="2" t="s">
        <v>61</v>
      </c>
      <c r="H300" s="3" t="s">
        <v>112</v>
      </c>
      <c r="I300" s="2" t="s">
        <v>270</v>
      </c>
      <c r="J300" s="3" t="s">
        <v>96</v>
      </c>
      <c r="K300" s="3" t="s">
        <v>273</v>
      </c>
      <c r="L300" s="3">
        <v>2010</v>
      </c>
      <c r="M300" s="3" t="s">
        <v>140</v>
      </c>
      <c r="N300" s="3" t="s">
        <v>266</v>
      </c>
      <c r="O300" s="3"/>
      <c r="P300" s="3" t="s">
        <v>118</v>
      </c>
      <c r="Q300" s="3" t="s">
        <v>142</v>
      </c>
      <c r="R300" s="8"/>
      <c r="S300" s="3" t="s">
        <v>69</v>
      </c>
      <c r="T300" s="3" t="s">
        <v>70</v>
      </c>
      <c r="U300" s="3" t="s">
        <v>84</v>
      </c>
      <c r="V300" s="3" t="s">
        <v>72</v>
      </c>
      <c r="W300" s="3">
        <v>3498.48</v>
      </c>
      <c r="X300" s="7">
        <v>234.38999999999987</v>
      </c>
      <c r="Y300" s="4"/>
      <c r="Z300" s="4"/>
      <c r="AA300" s="3">
        <v>3</v>
      </c>
      <c r="AB300" s="3">
        <v>1287.07</v>
      </c>
      <c r="AC300" s="7">
        <v>303.33000000000015</v>
      </c>
      <c r="AD300" s="4"/>
      <c r="AE300" s="3">
        <v>3</v>
      </c>
      <c r="AF300" s="4"/>
      <c r="AG300" s="4"/>
      <c r="AH300" s="4"/>
      <c r="AI300" s="4"/>
      <c r="AJ300" s="5"/>
      <c r="AK300" s="5"/>
      <c r="AL300" s="5"/>
      <c r="AM300" s="5"/>
      <c r="AN300" s="5"/>
      <c r="AO300" s="5"/>
      <c r="AP300" s="4"/>
      <c r="AQ300" s="4"/>
      <c r="AR300" s="4"/>
      <c r="AS300" s="4"/>
      <c r="AT300" s="4"/>
      <c r="AU300" s="3" t="s">
        <v>267</v>
      </c>
      <c r="AV300" s="3" t="s">
        <v>268</v>
      </c>
      <c r="AW300" s="3" t="s">
        <v>102</v>
      </c>
      <c r="AX300" s="4"/>
      <c r="AY300" s="3" t="s">
        <v>122</v>
      </c>
      <c r="AZ300" s="3" t="s">
        <v>76</v>
      </c>
      <c r="BA300" s="3" t="s">
        <v>77</v>
      </c>
      <c r="BB300" s="3">
        <f t="shared" si="11"/>
        <v>23.914583329999999</v>
      </c>
      <c r="BC300" s="3">
        <f t="shared" si="12"/>
        <v>117.45097222</v>
      </c>
      <c r="BD300" s="3">
        <v>10</v>
      </c>
      <c r="BE300" s="3" t="s">
        <v>269</v>
      </c>
    </row>
    <row r="301" spans="1:57" ht="12.75">
      <c r="A301" s="3" t="s">
        <v>260</v>
      </c>
      <c r="B301" s="4"/>
      <c r="C301" s="3" t="s">
        <v>261</v>
      </c>
      <c r="D301" s="3" t="s">
        <v>262</v>
      </c>
      <c r="E301" s="3" t="s">
        <v>263</v>
      </c>
      <c r="F301" s="3">
        <v>2017</v>
      </c>
      <c r="G301" s="2" t="s">
        <v>61</v>
      </c>
      <c r="H301" s="3" t="s">
        <v>112</v>
      </c>
      <c r="I301" s="2" t="s">
        <v>264</v>
      </c>
      <c r="J301" s="3" t="s">
        <v>64</v>
      </c>
      <c r="K301" s="3" t="s">
        <v>65</v>
      </c>
      <c r="L301" s="3">
        <v>2010</v>
      </c>
      <c r="M301" s="3" t="s">
        <v>140</v>
      </c>
      <c r="N301" s="3" t="s">
        <v>266</v>
      </c>
      <c r="O301" s="3"/>
      <c r="P301" s="3" t="s">
        <v>118</v>
      </c>
      <c r="Q301" s="3" t="s">
        <v>142</v>
      </c>
      <c r="R301" s="8"/>
      <c r="S301" s="3" t="s">
        <v>69</v>
      </c>
      <c r="T301" s="3" t="s">
        <v>70</v>
      </c>
      <c r="U301" s="3" t="s">
        <v>84</v>
      </c>
      <c r="V301" s="3" t="s">
        <v>72</v>
      </c>
      <c r="W301" s="3">
        <v>3743.86</v>
      </c>
      <c r="X301" s="7">
        <v>464.44000000000005</v>
      </c>
      <c r="Y301" s="4"/>
      <c r="Z301" s="4"/>
      <c r="AA301" s="3">
        <v>3</v>
      </c>
      <c r="AB301" s="3">
        <v>2733.5</v>
      </c>
      <c r="AC301" s="7">
        <v>457.17999999999984</v>
      </c>
      <c r="AD301" s="4"/>
      <c r="AE301" s="3">
        <v>3</v>
      </c>
      <c r="AF301" s="4"/>
      <c r="AG301" s="4"/>
      <c r="AH301" s="4"/>
      <c r="AI301" s="4"/>
      <c r="AJ301" s="5"/>
      <c r="AK301" s="5"/>
      <c r="AL301" s="5"/>
      <c r="AM301" s="5"/>
      <c r="AN301" s="5"/>
      <c r="AO301" s="5"/>
      <c r="AP301" s="4"/>
      <c r="AQ301" s="4"/>
      <c r="AR301" s="4"/>
      <c r="AS301" s="4"/>
      <c r="AT301" s="4"/>
      <c r="AU301" s="3" t="s">
        <v>267</v>
      </c>
      <c r="AV301" s="3" t="s">
        <v>268</v>
      </c>
      <c r="AW301" s="3" t="s">
        <v>102</v>
      </c>
      <c r="AX301" s="4"/>
      <c r="AY301" s="3" t="s">
        <v>122</v>
      </c>
      <c r="AZ301" s="3" t="s">
        <v>76</v>
      </c>
      <c r="BA301" s="3" t="s">
        <v>77</v>
      </c>
      <c r="BB301" s="3">
        <f t="shared" si="11"/>
        <v>23.914583329999999</v>
      </c>
      <c r="BC301" s="3">
        <f t="shared" si="12"/>
        <v>117.45097222</v>
      </c>
      <c r="BD301" s="3">
        <v>10</v>
      </c>
      <c r="BE301" s="3" t="s">
        <v>269</v>
      </c>
    </row>
    <row r="302" spans="1:57" ht="12.75">
      <c r="A302" s="3" t="s">
        <v>260</v>
      </c>
      <c r="B302" s="4"/>
      <c r="C302" s="3" t="s">
        <v>261</v>
      </c>
      <c r="D302" s="3" t="s">
        <v>262</v>
      </c>
      <c r="E302" s="3" t="s">
        <v>263</v>
      </c>
      <c r="F302" s="3">
        <v>2017</v>
      </c>
      <c r="G302" s="2" t="s">
        <v>61</v>
      </c>
      <c r="H302" s="3" t="s">
        <v>112</v>
      </c>
      <c r="I302" s="2" t="s">
        <v>264</v>
      </c>
      <c r="J302" s="3" t="s">
        <v>271</v>
      </c>
      <c r="K302" s="3" t="s">
        <v>272</v>
      </c>
      <c r="L302" s="3">
        <v>2010</v>
      </c>
      <c r="M302" s="3" t="s">
        <v>140</v>
      </c>
      <c r="N302" s="3" t="s">
        <v>266</v>
      </c>
      <c r="O302" s="3"/>
      <c r="P302" s="3" t="s">
        <v>118</v>
      </c>
      <c r="Q302" s="3" t="s">
        <v>142</v>
      </c>
      <c r="R302" s="4"/>
      <c r="S302" s="3" t="s">
        <v>69</v>
      </c>
      <c r="T302" s="3" t="s">
        <v>70</v>
      </c>
      <c r="U302" s="3" t="s">
        <v>84</v>
      </c>
      <c r="V302" s="3" t="s">
        <v>72</v>
      </c>
      <c r="W302" s="3">
        <v>3419.57</v>
      </c>
      <c r="X302" s="7">
        <v>666.17999999999984</v>
      </c>
      <c r="Y302" s="4"/>
      <c r="Z302" s="4"/>
      <c r="AA302" s="3">
        <v>3</v>
      </c>
      <c r="AB302" s="3">
        <v>2448.04</v>
      </c>
      <c r="AC302" s="7">
        <v>461.5300000000002</v>
      </c>
      <c r="AD302" s="4"/>
      <c r="AE302" s="3">
        <v>3</v>
      </c>
      <c r="AF302" s="4"/>
      <c r="AG302" s="4"/>
      <c r="AH302" s="4"/>
      <c r="AI302" s="4"/>
      <c r="AJ302" s="5"/>
      <c r="AK302" s="5"/>
      <c r="AL302" s="5"/>
      <c r="AM302" s="5"/>
      <c r="AN302" s="5"/>
      <c r="AO302" s="5"/>
      <c r="AP302" s="4"/>
      <c r="AQ302" s="4"/>
      <c r="AR302" s="4"/>
      <c r="AS302" s="4"/>
      <c r="AT302" s="4"/>
      <c r="AU302" s="3" t="s">
        <v>267</v>
      </c>
      <c r="AV302" s="3" t="s">
        <v>268</v>
      </c>
      <c r="AW302" s="3" t="s">
        <v>102</v>
      </c>
      <c r="AX302" s="4"/>
      <c r="AY302" s="3" t="s">
        <v>122</v>
      </c>
      <c r="AZ302" s="3" t="s">
        <v>76</v>
      </c>
      <c r="BA302" s="3" t="s">
        <v>77</v>
      </c>
      <c r="BB302" s="3">
        <f t="shared" si="11"/>
        <v>23.914583329999999</v>
      </c>
      <c r="BC302" s="3">
        <f t="shared" si="12"/>
        <v>117.45097222</v>
      </c>
      <c r="BD302" s="3">
        <v>10</v>
      </c>
      <c r="BE302" s="3" t="s">
        <v>269</v>
      </c>
    </row>
    <row r="303" spans="1:57" ht="12.75">
      <c r="A303" s="3" t="s">
        <v>260</v>
      </c>
      <c r="B303" s="4"/>
      <c r="C303" s="3" t="s">
        <v>261</v>
      </c>
      <c r="D303" s="3" t="s">
        <v>262</v>
      </c>
      <c r="E303" s="3" t="s">
        <v>263</v>
      </c>
      <c r="F303" s="3">
        <v>2017</v>
      </c>
      <c r="G303" s="2" t="s">
        <v>61</v>
      </c>
      <c r="H303" s="3" t="s">
        <v>112</v>
      </c>
      <c r="I303" s="2" t="s">
        <v>274</v>
      </c>
      <c r="J303" s="3" t="s">
        <v>64</v>
      </c>
      <c r="K303" s="3" t="s">
        <v>65</v>
      </c>
      <c r="L303" s="3">
        <v>2010</v>
      </c>
      <c r="M303" s="3" t="s">
        <v>140</v>
      </c>
      <c r="N303" s="3" t="s">
        <v>266</v>
      </c>
      <c r="O303" s="3"/>
      <c r="P303" s="3" t="s">
        <v>118</v>
      </c>
      <c r="Q303" s="3" t="s">
        <v>142</v>
      </c>
      <c r="R303" s="8"/>
      <c r="S303" s="3" t="s">
        <v>69</v>
      </c>
      <c r="T303" s="3" t="s">
        <v>70</v>
      </c>
      <c r="U303" s="3" t="s">
        <v>84</v>
      </c>
      <c r="V303" s="3" t="s">
        <v>72</v>
      </c>
      <c r="W303" s="3">
        <v>3743.86</v>
      </c>
      <c r="X303" s="7">
        <v>464.44000000000005</v>
      </c>
      <c r="Y303" s="4"/>
      <c r="Z303" s="4"/>
      <c r="AA303" s="3">
        <v>3</v>
      </c>
      <c r="AB303" s="3">
        <v>2515.59</v>
      </c>
      <c r="AC303" s="7">
        <v>512.33999999999969</v>
      </c>
      <c r="AD303" s="4"/>
      <c r="AE303" s="3">
        <v>3</v>
      </c>
      <c r="AF303" s="4"/>
      <c r="AG303" s="4"/>
      <c r="AH303" s="4"/>
      <c r="AI303" s="4"/>
      <c r="AJ303" s="5"/>
      <c r="AK303" s="5"/>
      <c r="AL303" s="5"/>
      <c r="AM303" s="5"/>
      <c r="AN303" s="5"/>
      <c r="AO303" s="5"/>
      <c r="AP303" s="4"/>
      <c r="AQ303" s="4"/>
      <c r="AR303" s="4"/>
      <c r="AS303" s="4"/>
      <c r="AT303" s="4"/>
      <c r="AU303" s="3" t="s">
        <v>267</v>
      </c>
      <c r="AV303" s="3" t="s">
        <v>268</v>
      </c>
      <c r="AW303" s="3" t="s">
        <v>102</v>
      </c>
      <c r="AX303" s="4"/>
      <c r="AY303" s="3" t="s">
        <v>122</v>
      </c>
      <c r="AZ303" s="3" t="s">
        <v>76</v>
      </c>
      <c r="BA303" s="3" t="s">
        <v>77</v>
      </c>
      <c r="BB303" s="3">
        <f t="shared" si="11"/>
        <v>23.914583329999999</v>
      </c>
      <c r="BC303" s="3">
        <f t="shared" si="12"/>
        <v>117.45097222</v>
      </c>
      <c r="BD303" s="3">
        <v>10</v>
      </c>
      <c r="BE303" s="3" t="s">
        <v>269</v>
      </c>
    </row>
    <row r="304" spans="1:57" ht="12.75">
      <c r="A304" s="3" t="s">
        <v>260</v>
      </c>
      <c r="B304" s="4"/>
      <c r="C304" s="3" t="s">
        <v>261</v>
      </c>
      <c r="D304" s="3" t="s">
        <v>262</v>
      </c>
      <c r="E304" s="3" t="s">
        <v>263</v>
      </c>
      <c r="F304" s="3">
        <v>2017</v>
      </c>
      <c r="G304" s="2" t="s">
        <v>61</v>
      </c>
      <c r="H304" s="3" t="s">
        <v>112</v>
      </c>
      <c r="I304" s="2" t="s">
        <v>274</v>
      </c>
      <c r="J304" s="3" t="s">
        <v>114</v>
      </c>
      <c r="K304" s="3" t="s">
        <v>265</v>
      </c>
      <c r="L304" s="3">
        <v>2010</v>
      </c>
      <c r="M304" s="3" t="s">
        <v>140</v>
      </c>
      <c r="N304" s="3" t="s">
        <v>266</v>
      </c>
      <c r="O304" s="3"/>
      <c r="P304" s="3" t="s">
        <v>118</v>
      </c>
      <c r="Q304" s="3" t="s">
        <v>142</v>
      </c>
      <c r="R304" s="4"/>
      <c r="S304" s="3" t="s">
        <v>69</v>
      </c>
      <c r="T304" s="3" t="s">
        <v>70</v>
      </c>
      <c r="U304" s="3" t="s">
        <v>84</v>
      </c>
      <c r="V304" s="3" t="s">
        <v>72</v>
      </c>
      <c r="W304" s="3">
        <v>3832.2</v>
      </c>
      <c r="X304" s="7">
        <v>616.11000000000058</v>
      </c>
      <c r="Y304" s="4"/>
      <c r="Z304" s="4"/>
      <c r="AA304" s="3">
        <v>3</v>
      </c>
      <c r="AB304" s="3">
        <v>2640.58</v>
      </c>
      <c r="AC304" s="7">
        <v>514.88000000000011</v>
      </c>
      <c r="AD304" s="4"/>
      <c r="AE304" s="3">
        <v>3</v>
      </c>
      <c r="AF304" s="4"/>
      <c r="AG304" s="4"/>
      <c r="AH304" s="4"/>
      <c r="AI304" s="4"/>
      <c r="AJ304" s="5"/>
      <c r="AK304" s="5"/>
      <c r="AL304" s="5"/>
      <c r="AM304" s="5"/>
      <c r="AN304" s="5"/>
      <c r="AO304" s="5"/>
      <c r="AP304" s="4"/>
      <c r="AQ304" s="4"/>
      <c r="AR304" s="4"/>
      <c r="AS304" s="4"/>
      <c r="AT304" s="4"/>
      <c r="AU304" s="3" t="s">
        <v>267</v>
      </c>
      <c r="AV304" s="3" t="s">
        <v>268</v>
      </c>
      <c r="AW304" s="4"/>
      <c r="AX304" s="4"/>
      <c r="AY304" s="3" t="s">
        <v>122</v>
      </c>
      <c r="AZ304" s="3" t="s">
        <v>76</v>
      </c>
      <c r="BA304" s="3" t="s">
        <v>77</v>
      </c>
      <c r="BB304" s="3">
        <f t="shared" si="11"/>
        <v>23.914583329999999</v>
      </c>
      <c r="BC304" s="3">
        <f t="shared" si="12"/>
        <v>117.45097222</v>
      </c>
      <c r="BD304" s="3">
        <v>10</v>
      </c>
      <c r="BE304" s="3" t="s">
        <v>269</v>
      </c>
    </row>
    <row r="305" spans="1:57" ht="12.75">
      <c r="A305" s="3" t="s">
        <v>260</v>
      </c>
      <c r="B305" s="4"/>
      <c r="C305" s="3" t="s">
        <v>261</v>
      </c>
      <c r="D305" s="3" t="s">
        <v>262</v>
      </c>
      <c r="E305" s="3" t="s">
        <v>263</v>
      </c>
      <c r="F305" s="3">
        <v>2017</v>
      </c>
      <c r="G305" s="2" t="s">
        <v>61</v>
      </c>
      <c r="H305" s="3" t="s">
        <v>112</v>
      </c>
      <c r="I305" s="2" t="s">
        <v>274</v>
      </c>
      <c r="J305" s="3" t="s">
        <v>96</v>
      </c>
      <c r="K305" s="3" t="s">
        <v>273</v>
      </c>
      <c r="L305" s="3">
        <v>2010</v>
      </c>
      <c r="M305" s="3" t="s">
        <v>140</v>
      </c>
      <c r="N305" s="3" t="s">
        <v>266</v>
      </c>
      <c r="O305" s="3"/>
      <c r="P305" s="3" t="s">
        <v>118</v>
      </c>
      <c r="Q305" s="3" t="s">
        <v>142</v>
      </c>
      <c r="R305" s="8"/>
      <c r="S305" s="3" t="s">
        <v>69</v>
      </c>
      <c r="T305" s="3" t="s">
        <v>70</v>
      </c>
      <c r="U305" s="3" t="s">
        <v>84</v>
      </c>
      <c r="V305" s="3" t="s">
        <v>72</v>
      </c>
      <c r="W305" s="3">
        <v>3498.48</v>
      </c>
      <c r="X305" s="7">
        <v>234.38999999999987</v>
      </c>
      <c r="Y305" s="4"/>
      <c r="Z305" s="4"/>
      <c r="AA305" s="3">
        <v>3</v>
      </c>
      <c r="AB305" s="3">
        <v>2936.39</v>
      </c>
      <c r="AC305" s="7">
        <v>549.34999999999991</v>
      </c>
      <c r="AD305" s="4"/>
      <c r="AE305" s="3">
        <v>3</v>
      </c>
      <c r="AF305" s="4"/>
      <c r="AG305" s="4"/>
      <c r="AH305" s="4"/>
      <c r="AI305" s="4"/>
      <c r="AJ305" s="5"/>
      <c r="AK305" s="5"/>
      <c r="AL305" s="5"/>
      <c r="AM305" s="5"/>
      <c r="AN305" s="5"/>
      <c r="AO305" s="5"/>
      <c r="AP305" s="4"/>
      <c r="AQ305" s="4"/>
      <c r="AR305" s="4"/>
      <c r="AS305" s="4"/>
      <c r="AT305" s="4"/>
      <c r="AU305" s="3" t="s">
        <v>267</v>
      </c>
      <c r="AV305" s="3" t="s">
        <v>268</v>
      </c>
      <c r="AW305" s="3" t="s">
        <v>102</v>
      </c>
      <c r="AX305" s="4"/>
      <c r="AY305" s="3" t="s">
        <v>122</v>
      </c>
      <c r="AZ305" s="3" t="s">
        <v>76</v>
      </c>
      <c r="BA305" s="3" t="s">
        <v>77</v>
      </c>
      <c r="BB305" s="3">
        <f t="shared" si="11"/>
        <v>23.914583329999999</v>
      </c>
      <c r="BC305" s="3">
        <f t="shared" si="12"/>
        <v>117.45097222</v>
      </c>
      <c r="BD305" s="3">
        <v>10</v>
      </c>
      <c r="BE305" s="3" t="s">
        <v>269</v>
      </c>
    </row>
    <row r="306" spans="1:57" ht="12.75">
      <c r="A306" s="3" t="s">
        <v>260</v>
      </c>
      <c r="B306" s="4"/>
      <c r="C306" s="3" t="s">
        <v>261</v>
      </c>
      <c r="D306" s="3" t="s">
        <v>262</v>
      </c>
      <c r="E306" s="3" t="s">
        <v>263</v>
      </c>
      <c r="F306" s="3">
        <v>2017</v>
      </c>
      <c r="G306" s="2" t="s">
        <v>61</v>
      </c>
      <c r="H306" s="3" t="s">
        <v>112</v>
      </c>
      <c r="I306" s="2" t="s">
        <v>270</v>
      </c>
      <c r="J306" s="3" t="s">
        <v>64</v>
      </c>
      <c r="K306" s="3" t="s">
        <v>65</v>
      </c>
      <c r="L306" s="3">
        <v>2010</v>
      </c>
      <c r="M306" s="3" t="s">
        <v>140</v>
      </c>
      <c r="N306" s="3" t="s">
        <v>266</v>
      </c>
      <c r="O306" s="3"/>
      <c r="P306" s="3" t="s">
        <v>118</v>
      </c>
      <c r="Q306" s="3" t="s">
        <v>142</v>
      </c>
      <c r="R306" s="8"/>
      <c r="S306" s="3" t="s">
        <v>69</v>
      </c>
      <c r="T306" s="3" t="s">
        <v>70</v>
      </c>
      <c r="U306" s="3" t="s">
        <v>84</v>
      </c>
      <c r="V306" s="3" t="s">
        <v>72</v>
      </c>
      <c r="W306" s="3">
        <v>3743.86</v>
      </c>
      <c r="X306" s="7">
        <v>464.44000000000005</v>
      </c>
      <c r="Y306" s="4"/>
      <c r="Z306" s="4"/>
      <c r="AA306" s="3">
        <v>3</v>
      </c>
      <c r="AB306" s="3">
        <v>1265.75</v>
      </c>
      <c r="AC306" s="7">
        <v>726.05</v>
      </c>
      <c r="AD306" s="4"/>
      <c r="AE306" s="3">
        <v>3</v>
      </c>
      <c r="AF306" s="4"/>
      <c r="AG306" s="4"/>
      <c r="AH306" s="4"/>
      <c r="AI306" s="4"/>
      <c r="AJ306" s="5"/>
      <c r="AK306" s="5"/>
      <c r="AL306" s="5"/>
      <c r="AM306" s="5"/>
      <c r="AN306" s="5"/>
      <c r="AO306" s="5"/>
      <c r="AP306" s="4"/>
      <c r="AQ306" s="4"/>
      <c r="AR306" s="4"/>
      <c r="AS306" s="4"/>
      <c r="AT306" s="4"/>
      <c r="AU306" s="3" t="s">
        <v>267</v>
      </c>
      <c r="AV306" s="3" t="s">
        <v>268</v>
      </c>
      <c r="AW306" s="3" t="s">
        <v>102</v>
      </c>
      <c r="AX306" s="4"/>
      <c r="AY306" s="3" t="s">
        <v>122</v>
      </c>
      <c r="AZ306" s="3" t="s">
        <v>76</v>
      </c>
      <c r="BA306" s="3" t="s">
        <v>77</v>
      </c>
      <c r="BB306" s="3">
        <f t="shared" si="11"/>
        <v>23.914583329999999</v>
      </c>
      <c r="BC306" s="3">
        <f t="shared" si="12"/>
        <v>117.45097222</v>
      </c>
      <c r="BD306" s="3">
        <v>10</v>
      </c>
      <c r="BE306" s="3" t="s">
        <v>269</v>
      </c>
    </row>
    <row r="307" spans="1:57" ht="12.75">
      <c r="A307" s="3" t="s">
        <v>260</v>
      </c>
      <c r="B307" s="4"/>
      <c r="C307" s="3" t="s">
        <v>261</v>
      </c>
      <c r="D307" s="3" t="s">
        <v>262</v>
      </c>
      <c r="E307" s="3" t="s">
        <v>263</v>
      </c>
      <c r="F307" s="3">
        <v>2017</v>
      </c>
      <c r="G307" s="2" t="s">
        <v>61</v>
      </c>
      <c r="H307" s="3" t="s">
        <v>112</v>
      </c>
      <c r="I307" s="2" t="s">
        <v>274</v>
      </c>
      <c r="J307" s="3" t="s">
        <v>271</v>
      </c>
      <c r="K307" s="3" t="s">
        <v>272</v>
      </c>
      <c r="L307" s="3">
        <v>2010</v>
      </c>
      <c r="M307" s="3" t="s">
        <v>140</v>
      </c>
      <c r="N307" s="3" t="s">
        <v>266</v>
      </c>
      <c r="O307" s="3"/>
      <c r="P307" s="3" t="s">
        <v>118</v>
      </c>
      <c r="Q307" s="3" t="s">
        <v>142</v>
      </c>
      <c r="R307" s="4"/>
      <c r="S307" s="3" t="s">
        <v>69</v>
      </c>
      <c r="T307" s="3" t="s">
        <v>70</v>
      </c>
      <c r="U307" s="3" t="s">
        <v>84</v>
      </c>
      <c r="V307" s="3" t="s">
        <v>72</v>
      </c>
      <c r="W307" s="3">
        <v>3419.57</v>
      </c>
      <c r="X307" s="7">
        <v>666.17999999999984</v>
      </c>
      <c r="Y307" s="4"/>
      <c r="Z307" s="4"/>
      <c r="AA307" s="3">
        <v>3</v>
      </c>
      <c r="AB307" s="3">
        <v>2528.75</v>
      </c>
      <c r="AC307" s="7">
        <v>898.40000000000009</v>
      </c>
      <c r="AD307" s="4"/>
      <c r="AE307" s="3">
        <v>3</v>
      </c>
      <c r="AF307" s="4"/>
      <c r="AG307" s="4"/>
      <c r="AH307" s="4"/>
      <c r="AI307" s="4"/>
      <c r="AJ307" s="5"/>
      <c r="AK307" s="5"/>
      <c r="AL307" s="5"/>
      <c r="AM307" s="5"/>
      <c r="AN307" s="5"/>
      <c r="AO307" s="5"/>
      <c r="AP307" s="4"/>
      <c r="AQ307" s="4"/>
      <c r="AR307" s="4"/>
      <c r="AS307" s="4"/>
      <c r="AT307" s="4"/>
      <c r="AU307" s="3" t="s">
        <v>267</v>
      </c>
      <c r="AV307" s="3" t="s">
        <v>268</v>
      </c>
      <c r="AW307" s="3" t="s">
        <v>102</v>
      </c>
      <c r="AX307" s="4"/>
      <c r="AY307" s="3" t="s">
        <v>122</v>
      </c>
      <c r="AZ307" s="3" t="s">
        <v>76</v>
      </c>
      <c r="BA307" s="3" t="s">
        <v>77</v>
      </c>
      <c r="BB307" s="3">
        <f t="shared" si="11"/>
        <v>23.914583329999999</v>
      </c>
      <c r="BC307" s="3">
        <f t="shared" si="12"/>
        <v>117.45097222</v>
      </c>
      <c r="BD307" s="3">
        <v>10</v>
      </c>
      <c r="BE307" s="3" t="s">
        <v>269</v>
      </c>
    </row>
    <row r="308" spans="1:57" ht="12.75">
      <c r="A308" s="3" t="s">
        <v>260</v>
      </c>
      <c r="B308" s="4"/>
      <c r="C308" s="3" t="s">
        <v>261</v>
      </c>
      <c r="D308" s="3" t="s">
        <v>262</v>
      </c>
      <c r="E308" s="3" t="s">
        <v>263</v>
      </c>
      <c r="F308" s="3">
        <v>2017</v>
      </c>
      <c r="G308" s="2" t="s">
        <v>61</v>
      </c>
      <c r="H308" s="3" t="s">
        <v>112</v>
      </c>
      <c r="I308" s="2" t="s">
        <v>270</v>
      </c>
      <c r="J308" s="3" t="s">
        <v>96</v>
      </c>
      <c r="K308" s="3" t="s">
        <v>273</v>
      </c>
      <c r="L308" s="3">
        <v>2010</v>
      </c>
      <c r="M308" s="3" t="s">
        <v>146</v>
      </c>
      <c r="N308" s="3" t="s">
        <v>147</v>
      </c>
      <c r="O308" s="4"/>
      <c r="P308" s="3" t="s">
        <v>146</v>
      </c>
      <c r="Q308" s="3" t="s">
        <v>148</v>
      </c>
      <c r="R308" s="3" t="s">
        <v>148</v>
      </c>
      <c r="S308" s="3" t="s">
        <v>69</v>
      </c>
      <c r="T308" s="3" t="s">
        <v>70</v>
      </c>
      <c r="U308" s="3" t="s">
        <v>84</v>
      </c>
      <c r="V308" s="3" t="s">
        <v>72</v>
      </c>
      <c r="W308" s="3">
        <v>5.78</v>
      </c>
      <c r="X308" s="7">
        <v>0.45999999999999996</v>
      </c>
      <c r="Y308" s="4"/>
      <c r="Z308" s="4"/>
      <c r="AA308" s="3">
        <v>3</v>
      </c>
      <c r="AB308" s="3">
        <v>4.22</v>
      </c>
      <c r="AC308" s="7">
        <v>6.0000000000000497E-2</v>
      </c>
      <c r="AD308" s="4"/>
      <c r="AE308" s="3">
        <v>3</v>
      </c>
      <c r="AF308" s="4"/>
      <c r="AG308" s="4"/>
      <c r="AH308" s="4"/>
      <c r="AI308" s="4"/>
      <c r="AJ308" s="5"/>
      <c r="AK308" s="5"/>
      <c r="AL308" s="5"/>
      <c r="AM308" s="5"/>
      <c r="AN308" s="5"/>
      <c r="AO308" s="5"/>
      <c r="AP308" s="4"/>
      <c r="AQ308" s="4"/>
      <c r="AR308" s="4"/>
      <c r="AS308" s="4"/>
      <c r="AT308" s="4"/>
      <c r="AU308" s="3" t="s">
        <v>267</v>
      </c>
      <c r="AV308" s="3" t="s">
        <v>268</v>
      </c>
      <c r="AW308" s="3" t="s">
        <v>102</v>
      </c>
      <c r="AX308" s="4"/>
      <c r="AY308" s="3" t="s">
        <v>122</v>
      </c>
      <c r="AZ308" s="3" t="s">
        <v>76</v>
      </c>
      <c r="BA308" s="3" t="s">
        <v>77</v>
      </c>
      <c r="BB308" s="3">
        <f t="shared" si="11"/>
        <v>23.914583329999999</v>
      </c>
      <c r="BC308" s="3">
        <f t="shared" si="12"/>
        <v>117.45097222</v>
      </c>
      <c r="BD308" s="3">
        <v>10</v>
      </c>
      <c r="BE308" s="3" t="s">
        <v>269</v>
      </c>
    </row>
    <row r="309" spans="1:57" ht="12.75">
      <c r="A309" s="3" t="s">
        <v>260</v>
      </c>
      <c r="B309" s="4"/>
      <c r="C309" s="3" t="s">
        <v>261</v>
      </c>
      <c r="D309" s="3" t="s">
        <v>262</v>
      </c>
      <c r="E309" s="3" t="s">
        <v>263</v>
      </c>
      <c r="F309" s="3">
        <v>2017</v>
      </c>
      <c r="G309" s="2" t="s">
        <v>61</v>
      </c>
      <c r="H309" s="3" t="s">
        <v>112</v>
      </c>
      <c r="I309" s="2" t="s">
        <v>274</v>
      </c>
      <c r="J309" s="3" t="s">
        <v>64</v>
      </c>
      <c r="K309" s="3" t="s">
        <v>65</v>
      </c>
      <c r="L309" s="3">
        <v>2010</v>
      </c>
      <c r="M309" s="3" t="s">
        <v>146</v>
      </c>
      <c r="N309" s="3" t="s">
        <v>147</v>
      </c>
      <c r="O309" s="4"/>
      <c r="P309" s="3" t="s">
        <v>146</v>
      </c>
      <c r="Q309" s="3" t="s">
        <v>148</v>
      </c>
      <c r="R309" s="3" t="s">
        <v>148</v>
      </c>
      <c r="S309" s="3" t="s">
        <v>69</v>
      </c>
      <c r="T309" s="3" t="s">
        <v>70</v>
      </c>
      <c r="U309" s="3" t="s">
        <v>84</v>
      </c>
      <c r="V309" s="3" t="s">
        <v>72</v>
      </c>
      <c r="W309" s="3">
        <v>5.83</v>
      </c>
      <c r="X309" s="7">
        <v>0.54</v>
      </c>
      <c r="Y309" s="4"/>
      <c r="Z309" s="4"/>
      <c r="AA309" s="3">
        <v>3</v>
      </c>
      <c r="AB309" s="3">
        <v>4.57</v>
      </c>
      <c r="AC309" s="7">
        <v>0.10999999999999943</v>
      </c>
      <c r="AD309" s="4"/>
      <c r="AE309" s="3">
        <v>3</v>
      </c>
      <c r="AF309" s="4"/>
      <c r="AG309" s="4"/>
      <c r="AH309" s="4"/>
      <c r="AI309" s="4"/>
      <c r="AJ309" s="5"/>
      <c r="AK309" s="5"/>
      <c r="AL309" s="5"/>
      <c r="AM309" s="5"/>
      <c r="AN309" s="5"/>
      <c r="AO309" s="5"/>
      <c r="AP309" s="4"/>
      <c r="AQ309" s="4"/>
      <c r="AR309" s="4"/>
      <c r="AS309" s="4"/>
      <c r="AT309" s="4"/>
      <c r="AU309" s="3" t="s">
        <v>267</v>
      </c>
      <c r="AV309" s="3" t="s">
        <v>268</v>
      </c>
      <c r="AW309" s="3" t="s">
        <v>102</v>
      </c>
      <c r="AX309" s="4"/>
      <c r="AY309" s="3" t="s">
        <v>122</v>
      </c>
      <c r="AZ309" s="3" t="s">
        <v>76</v>
      </c>
      <c r="BA309" s="3" t="s">
        <v>77</v>
      </c>
      <c r="BB309" s="3">
        <f t="shared" si="11"/>
        <v>23.914583329999999</v>
      </c>
      <c r="BC309" s="3">
        <f t="shared" si="12"/>
        <v>117.45097222</v>
      </c>
      <c r="BD309" s="3">
        <v>10</v>
      </c>
      <c r="BE309" s="3" t="s">
        <v>269</v>
      </c>
    </row>
    <row r="310" spans="1:57" ht="12.75">
      <c r="A310" s="3" t="s">
        <v>260</v>
      </c>
      <c r="B310" s="4"/>
      <c r="C310" s="3" t="s">
        <v>261</v>
      </c>
      <c r="D310" s="3" t="s">
        <v>262</v>
      </c>
      <c r="E310" s="3" t="s">
        <v>263</v>
      </c>
      <c r="F310" s="3">
        <v>2017</v>
      </c>
      <c r="G310" s="2" t="s">
        <v>61</v>
      </c>
      <c r="H310" s="3" t="s">
        <v>112</v>
      </c>
      <c r="I310" s="2" t="s">
        <v>274</v>
      </c>
      <c r="J310" s="3" t="s">
        <v>96</v>
      </c>
      <c r="K310" s="3" t="s">
        <v>273</v>
      </c>
      <c r="L310" s="3">
        <v>2010</v>
      </c>
      <c r="M310" s="3" t="s">
        <v>146</v>
      </c>
      <c r="N310" s="3" t="s">
        <v>147</v>
      </c>
      <c r="O310" s="4"/>
      <c r="P310" s="3" t="s">
        <v>146</v>
      </c>
      <c r="Q310" s="3" t="s">
        <v>148</v>
      </c>
      <c r="R310" s="3" t="s">
        <v>148</v>
      </c>
      <c r="S310" s="3" t="s">
        <v>69</v>
      </c>
      <c r="T310" s="3" t="s">
        <v>70</v>
      </c>
      <c r="U310" s="3" t="s">
        <v>84</v>
      </c>
      <c r="V310" s="3" t="s">
        <v>72</v>
      </c>
      <c r="W310" s="3">
        <v>5.78</v>
      </c>
      <c r="X310" s="7">
        <v>0.45999999999999996</v>
      </c>
      <c r="Y310" s="4"/>
      <c r="Z310" s="4"/>
      <c r="AA310" s="3">
        <v>3</v>
      </c>
      <c r="AB310" s="3">
        <v>3.91</v>
      </c>
      <c r="AC310" s="7">
        <v>0.13999999999999968</v>
      </c>
      <c r="AD310" s="4"/>
      <c r="AE310" s="3">
        <v>3</v>
      </c>
      <c r="AF310" s="4"/>
      <c r="AG310" s="4"/>
      <c r="AH310" s="4"/>
      <c r="AI310" s="4"/>
      <c r="AJ310" s="5"/>
      <c r="AK310" s="5"/>
      <c r="AL310" s="5"/>
      <c r="AM310" s="5"/>
      <c r="AN310" s="5"/>
      <c r="AO310" s="5"/>
      <c r="AP310" s="4"/>
      <c r="AQ310" s="4"/>
      <c r="AR310" s="4"/>
      <c r="AS310" s="4"/>
      <c r="AT310" s="4"/>
      <c r="AU310" s="3" t="s">
        <v>267</v>
      </c>
      <c r="AV310" s="3" t="s">
        <v>268</v>
      </c>
      <c r="AW310" s="3" t="s">
        <v>102</v>
      </c>
      <c r="AX310" s="4"/>
      <c r="AY310" s="3" t="s">
        <v>122</v>
      </c>
      <c r="AZ310" s="3" t="s">
        <v>76</v>
      </c>
      <c r="BA310" s="3" t="s">
        <v>77</v>
      </c>
      <c r="BB310" s="3">
        <f t="shared" si="11"/>
        <v>23.914583329999999</v>
      </c>
      <c r="BC310" s="3">
        <f t="shared" si="12"/>
        <v>117.45097222</v>
      </c>
      <c r="BD310" s="3">
        <v>10</v>
      </c>
      <c r="BE310" s="3" t="s">
        <v>269</v>
      </c>
    </row>
    <row r="311" spans="1:57" ht="12.75">
      <c r="A311" s="3" t="s">
        <v>260</v>
      </c>
      <c r="B311" s="4"/>
      <c r="C311" s="3" t="s">
        <v>261</v>
      </c>
      <c r="D311" s="3" t="s">
        <v>262</v>
      </c>
      <c r="E311" s="3" t="s">
        <v>263</v>
      </c>
      <c r="F311" s="3">
        <v>2017</v>
      </c>
      <c r="G311" s="2" t="s">
        <v>61</v>
      </c>
      <c r="H311" s="3" t="s">
        <v>112</v>
      </c>
      <c r="I311" s="2" t="s">
        <v>264</v>
      </c>
      <c r="J311" s="3" t="s">
        <v>271</v>
      </c>
      <c r="K311" s="3" t="s">
        <v>272</v>
      </c>
      <c r="L311" s="3">
        <v>2010</v>
      </c>
      <c r="M311" s="3" t="s">
        <v>146</v>
      </c>
      <c r="N311" s="3" t="s">
        <v>147</v>
      </c>
      <c r="O311" s="4"/>
      <c r="P311" s="3" t="s">
        <v>146</v>
      </c>
      <c r="Q311" s="3" t="s">
        <v>148</v>
      </c>
      <c r="R311" s="3" t="s">
        <v>148</v>
      </c>
      <c r="S311" s="3" t="s">
        <v>69</v>
      </c>
      <c r="T311" s="3" t="s">
        <v>70</v>
      </c>
      <c r="U311" s="3" t="s">
        <v>84</v>
      </c>
      <c r="V311" s="3" t="s">
        <v>72</v>
      </c>
      <c r="W311" s="3">
        <v>5.24</v>
      </c>
      <c r="X311" s="7">
        <v>0.5699999999999994</v>
      </c>
      <c r="Y311" s="4"/>
      <c r="Z311" s="4"/>
      <c r="AA311" s="3">
        <v>3</v>
      </c>
      <c r="AB311" s="3">
        <v>5.13</v>
      </c>
      <c r="AC311" s="7">
        <v>0.25999999999999979</v>
      </c>
      <c r="AD311" s="4"/>
      <c r="AE311" s="3">
        <v>3</v>
      </c>
      <c r="AF311" s="4"/>
      <c r="AG311" s="4"/>
      <c r="AH311" s="4"/>
      <c r="AI311" s="4"/>
      <c r="AJ311" s="5"/>
      <c r="AK311" s="5"/>
      <c r="AL311" s="5"/>
      <c r="AM311" s="5"/>
      <c r="AN311" s="5"/>
      <c r="AO311" s="5"/>
      <c r="AP311" s="4"/>
      <c r="AQ311" s="4"/>
      <c r="AR311" s="4"/>
      <c r="AS311" s="4"/>
      <c r="AT311" s="4"/>
      <c r="AU311" s="3" t="s">
        <v>267</v>
      </c>
      <c r="AV311" s="3" t="s">
        <v>268</v>
      </c>
      <c r="AW311" s="3" t="s">
        <v>102</v>
      </c>
      <c r="AX311" s="4"/>
      <c r="AY311" s="3" t="s">
        <v>122</v>
      </c>
      <c r="AZ311" s="3" t="s">
        <v>76</v>
      </c>
      <c r="BA311" s="3" t="s">
        <v>77</v>
      </c>
      <c r="BB311" s="3">
        <f t="shared" si="11"/>
        <v>23.914583329999999</v>
      </c>
      <c r="BC311" s="3">
        <f t="shared" si="12"/>
        <v>117.45097222</v>
      </c>
      <c r="BD311" s="3">
        <v>10</v>
      </c>
      <c r="BE311" s="3" t="s">
        <v>269</v>
      </c>
    </row>
    <row r="312" spans="1:57" ht="12.75">
      <c r="A312" s="3" t="s">
        <v>260</v>
      </c>
      <c r="B312" s="4"/>
      <c r="C312" s="3" t="s">
        <v>261</v>
      </c>
      <c r="D312" s="3" t="s">
        <v>262</v>
      </c>
      <c r="E312" s="3" t="s">
        <v>263</v>
      </c>
      <c r="F312" s="3">
        <v>2017</v>
      </c>
      <c r="G312" s="2" t="s">
        <v>61</v>
      </c>
      <c r="H312" s="3" t="s">
        <v>112</v>
      </c>
      <c r="I312" s="2" t="s">
        <v>270</v>
      </c>
      <c r="J312" s="3" t="s">
        <v>114</v>
      </c>
      <c r="K312" s="3" t="s">
        <v>265</v>
      </c>
      <c r="L312" s="3">
        <v>2010</v>
      </c>
      <c r="M312" s="3" t="s">
        <v>146</v>
      </c>
      <c r="N312" s="3" t="s">
        <v>147</v>
      </c>
      <c r="O312" s="4"/>
      <c r="P312" s="3" t="s">
        <v>146</v>
      </c>
      <c r="Q312" s="3" t="s">
        <v>148</v>
      </c>
      <c r="R312" s="3" t="s">
        <v>148</v>
      </c>
      <c r="S312" s="3" t="s">
        <v>69</v>
      </c>
      <c r="T312" s="3" t="s">
        <v>70</v>
      </c>
      <c r="U312" s="3" t="s">
        <v>84</v>
      </c>
      <c r="V312" s="3" t="s">
        <v>72</v>
      </c>
      <c r="W312" s="3">
        <v>6.47</v>
      </c>
      <c r="X312" s="7">
        <v>0.28000000000000025</v>
      </c>
      <c r="Y312" s="4"/>
      <c r="Z312" s="4"/>
      <c r="AA312" s="3">
        <v>3</v>
      </c>
      <c r="AB312" s="3">
        <v>3.99</v>
      </c>
      <c r="AC312" s="7">
        <v>0.37000000000000011</v>
      </c>
      <c r="AD312" s="4"/>
      <c r="AE312" s="3">
        <v>3</v>
      </c>
      <c r="AF312" s="4"/>
      <c r="AG312" s="4"/>
      <c r="AH312" s="4"/>
      <c r="AI312" s="4"/>
      <c r="AJ312" s="5"/>
      <c r="AK312" s="5"/>
      <c r="AL312" s="5"/>
      <c r="AM312" s="5"/>
      <c r="AN312" s="5"/>
      <c r="AO312" s="5"/>
      <c r="AP312" s="4"/>
      <c r="AQ312" s="4"/>
      <c r="AR312" s="4"/>
      <c r="AS312" s="4"/>
      <c r="AT312" s="4"/>
      <c r="AU312" s="3" t="s">
        <v>267</v>
      </c>
      <c r="AV312" s="3" t="s">
        <v>268</v>
      </c>
      <c r="AW312" s="4"/>
      <c r="AX312" s="4"/>
      <c r="AY312" s="3" t="s">
        <v>122</v>
      </c>
      <c r="AZ312" s="3" t="s">
        <v>76</v>
      </c>
      <c r="BA312" s="3" t="s">
        <v>77</v>
      </c>
      <c r="BB312" s="3">
        <f t="shared" si="11"/>
        <v>23.914583329999999</v>
      </c>
      <c r="BC312" s="3">
        <f t="shared" si="12"/>
        <v>117.45097222</v>
      </c>
      <c r="BD312" s="3">
        <v>10</v>
      </c>
      <c r="BE312" s="3" t="s">
        <v>269</v>
      </c>
    </row>
    <row r="313" spans="1:57" ht="12.75">
      <c r="A313" s="3" t="s">
        <v>260</v>
      </c>
      <c r="B313" s="4"/>
      <c r="C313" s="3" t="s">
        <v>261</v>
      </c>
      <c r="D313" s="3" t="s">
        <v>262</v>
      </c>
      <c r="E313" s="3" t="s">
        <v>263</v>
      </c>
      <c r="F313" s="3">
        <v>2017</v>
      </c>
      <c r="G313" s="2" t="s">
        <v>61</v>
      </c>
      <c r="H313" s="3" t="s">
        <v>112</v>
      </c>
      <c r="I313" s="2" t="s">
        <v>270</v>
      </c>
      <c r="J313" s="3" t="s">
        <v>271</v>
      </c>
      <c r="K313" s="3" t="s">
        <v>272</v>
      </c>
      <c r="L313" s="3">
        <v>2010</v>
      </c>
      <c r="M313" s="3" t="s">
        <v>146</v>
      </c>
      <c r="N313" s="3" t="s">
        <v>147</v>
      </c>
      <c r="O313" s="4"/>
      <c r="P313" s="3" t="s">
        <v>146</v>
      </c>
      <c r="Q313" s="3" t="s">
        <v>148</v>
      </c>
      <c r="R313" s="3" t="s">
        <v>148</v>
      </c>
      <c r="S313" s="3" t="s">
        <v>69</v>
      </c>
      <c r="T313" s="3" t="s">
        <v>70</v>
      </c>
      <c r="U313" s="3" t="s">
        <v>84</v>
      </c>
      <c r="V313" s="3" t="s">
        <v>72</v>
      </c>
      <c r="W313" s="3">
        <v>5.24</v>
      </c>
      <c r="X313" s="7">
        <v>0.5699999999999994</v>
      </c>
      <c r="Y313" s="4"/>
      <c r="Z313" s="4"/>
      <c r="AA313" s="3">
        <v>3</v>
      </c>
      <c r="AB313" s="3">
        <v>3.53</v>
      </c>
      <c r="AC313" s="7">
        <v>0.37000000000000011</v>
      </c>
      <c r="AD313" s="4"/>
      <c r="AE313" s="3">
        <v>3</v>
      </c>
      <c r="AF313" s="4"/>
      <c r="AG313" s="4"/>
      <c r="AH313" s="4"/>
      <c r="AI313" s="4"/>
      <c r="AJ313" s="5"/>
      <c r="AK313" s="5"/>
      <c r="AL313" s="5"/>
      <c r="AM313" s="5"/>
      <c r="AN313" s="5"/>
      <c r="AO313" s="5"/>
      <c r="AP313" s="4"/>
      <c r="AQ313" s="4"/>
      <c r="AR313" s="4"/>
      <c r="AS313" s="4"/>
      <c r="AT313" s="4"/>
      <c r="AU313" s="3" t="s">
        <v>267</v>
      </c>
      <c r="AV313" s="3" t="s">
        <v>268</v>
      </c>
      <c r="AW313" s="3" t="s">
        <v>102</v>
      </c>
      <c r="AX313" s="4"/>
      <c r="AY313" s="3" t="s">
        <v>122</v>
      </c>
      <c r="AZ313" s="3" t="s">
        <v>76</v>
      </c>
      <c r="BA313" s="3" t="s">
        <v>77</v>
      </c>
      <c r="BB313" s="3">
        <f t="shared" si="11"/>
        <v>23.914583329999999</v>
      </c>
      <c r="BC313" s="3">
        <f t="shared" si="12"/>
        <v>117.45097222</v>
      </c>
      <c r="BD313" s="3">
        <v>10</v>
      </c>
      <c r="BE313" s="3" t="s">
        <v>269</v>
      </c>
    </row>
    <row r="314" spans="1:57" ht="12.75">
      <c r="A314" s="3" t="s">
        <v>260</v>
      </c>
      <c r="B314" s="4"/>
      <c r="C314" s="3" t="s">
        <v>261</v>
      </c>
      <c r="D314" s="3" t="s">
        <v>262</v>
      </c>
      <c r="E314" s="3" t="s">
        <v>263</v>
      </c>
      <c r="F314" s="3">
        <v>2017</v>
      </c>
      <c r="G314" s="2" t="s">
        <v>61</v>
      </c>
      <c r="H314" s="3" t="s">
        <v>112</v>
      </c>
      <c r="I314" s="2" t="s">
        <v>270</v>
      </c>
      <c r="J314" s="3" t="s">
        <v>64</v>
      </c>
      <c r="K314" s="3" t="s">
        <v>65</v>
      </c>
      <c r="L314" s="3">
        <v>2010</v>
      </c>
      <c r="M314" s="3" t="s">
        <v>146</v>
      </c>
      <c r="N314" s="3" t="s">
        <v>147</v>
      </c>
      <c r="O314" s="4"/>
      <c r="P314" s="3" t="s">
        <v>146</v>
      </c>
      <c r="Q314" s="3" t="s">
        <v>148</v>
      </c>
      <c r="R314" s="3" t="s">
        <v>148</v>
      </c>
      <c r="S314" s="3" t="s">
        <v>69</v>
      </c>
      <c r="T314" s="3" t="s">
        <v>70</v>
      </c>
      <c r="U314" s="3" t="s">
        <v>84</v>
      </c>
      <c r="V314" s="3" t="s">
        <v>72</v>
      </c>
      <c r="W314" s="3">
        <v>5.83</v>
      </c>
      <c r="X314" s="7">
        <v>0.54</v>
      </c>
      <c r="Y314" s="4"/>
      <c r="Z314" s="4"/>
      <c r="AA314" s="3">
        <v>3</v>
      </c>
      <c r="AB314" s="3">
        <v>3.59</v>
      </c>
      <c r="AC314" s="7">
        <v>0.42999999999999972</v>
      </c>
      <c r="AD314" s="4"/>
      <c r="AE314" s="3">
        <v>3</v>
      </c>
      <c r="AF314" s="4"/>
      <c r="AG314" s="4"/>
      <c r="AH314" s="4"/>
      <c r="AI314" s="4"/>
      <c r="AJ314" s="5"/>
      <c r="AK314" s="5"/>
      <c r="AL314" s="5"/>
      <c r="AM314" s="5"/>
      <c r="AN314" s="5"/>
      <c r="AO314" s="5"/>
      <c r="AP314" s="4"/>
      <c r="AQ314" s="4"/>
      <c r="AR314" s="4"/>
      <c r="AS314" s="4"/>
      <c r="AT314" s="4"/>
      <c r="AU314" s="3" t="s">
        <v>267</v>
      </c>
      <c r="AV314" s="3" t="s">
        <v>268</v>
      </c>
      <c r="AW314" s="3" t="s">
        <v>102</v>
      </c>
      <c r="AX314" s="4"/>
      <c r="AY314" s="3" t="s">
        <v>122</v>
      </c>
      <c r="AZ314" s="3" t="s">
        <v>76</v>
      </c>
      <c r="BA314" s="3" t="s">
        <v>77</v>
      </c>
      <c r="BB314" s="3">
        <f t="shared" si="11"/>
        <v>23.914583329999999</v>
      </c>
      <c r="BC314" s="3">
        <f t="shared" si="12"/>
        <v>117.45097222</v>
      </c>
      <c r="BD314" s="3">
        <v>10</v>
      </c>
      <c r="BE314" s="3" t="s">
        <v>269</v>
      </c>
    </row>
    <row r="315" spans="1:57" ht="12.75">
      <c r="A315" s="3" t="s">
        <v>260</v>
      </c>
      <c r="B315" s="4"/>
      <c r="C315" s="3" t="s">
        <v>261</v>
      </c>
      <c r="D315" s="3" t="s">
        <v>262</v>
      </c>
      <c r="E315" s="3" t="s">
        <v>263</v>
      </c>
      <c r="F315" s="3">
        <v>2017</v>
      </c>
      <c r="G315" s="2" t="s">
        <v>61</v>
      </c>
      <c r="H315" s="3" t="s">
        <v>112</v>
      </c>
      <c r="I315" s="2" t="s">
        <v>264</v>
      </c>
      <c r="J315" s="3" t="s">
        <v>114</v>
      </c>
      <c r="K315" s="3" t="s">
        <v>265</v>
      </c>
      <c r="L315" s="3">
        <v>2010</v>
      </c>
      <c r="M315" s="3" t="s">
        <v>146</v>
      </c>
      <c r="N315" s="3" t="s">
        <v>147</v>
      </c>
      <c r="O315" s="4"/>
      <c r="P315" s="3" t="s">
        <v>146</v>
      </c>
      <c r="Q315" s="3" t="s">
        <v>148</v>
      </c>
      <c r="R315" s="3" t="s">
        <v>148</v>
      </c>
      <c r="S315" s="3" t="s">
        <v>69</v>
      </c>
      <c r="T315" s="3" t="s">
        <v>70</v>
      </c>
      <c r="U315" s="3" t="s">
        <v>84</v>
      </c>
      <c r="V315" s="3" t="s">
        <v>72</v>
      </c>
      <c r="W315" s="3">
        <v>6.47</v>
      </c>
      <c r="X315" s="7">
        <v>0.28000000000000025</v>
      </c>
      <c r="Y315" s="4"/>
      <c r="Z315" s="4"/>
      <c r="AA315" s="3">
        <v>3</v>
      </c>
      <c r="AB315" s="3">
        <v>5.39</v>
      </c>
      <c r="AC315" s="7">
        <v>0.45000000000000018</v>
      </c>
      <c r="AD315" s="4"/>
      <c r="AE315" s="3">
        <v>3</v>
      </c>
      <c r="AF315" s="4"/>
      <c r="AG315" s="4"/>
      <c r="AH315" s="4"/>
      <c r="AI315" s="4"/>
      <c r="AJ315" s="5"/>
      <c r="AK315" s="5"/>
      <c r="AL315" s="5"/>
      <c r="AM315" s="5"/>
      <c r="AN315" s="5"/>
      <c r="AO315" s="5"/>
      <c r="AP315" s="4"/>
      <c r="AQ315" s="4"/>
      <c r="AR315" s="4"/>
      <c r="AS315" s="4"/>
      <c r="AT315" s="4"/>
      <c r="AU315" s="3" t="s">
        <v>267</v>
      </c>
      <c r="AV315" s="3" t="s">
        <v>268</v>
      </c>
      <c r="AW315" s="4"/>
      <c r="AX315" s="4"/>
      <c r="AY315" s="3" t="s">
        <v>122</v>
      </c>
      <c r="AZ315" s="3" t="s">
        <v>76</v>
      </c>
      <c r="BA315" s="3" t="s">
        <v>77</v>
      </c>
      <c r="BB315" s="3">
        <f t="shared" si="11"/>
        <v>23.914583329999999</v>
      </c>
      <c r="BC315" s="3">
        <f t="shared" si="12"/>
        <v>117.45097222</v>
      </c>
      <c r="BD315" s="3">
        <v>10</v>
      </c>
      <c r="BE315" s="3" t="s">
        <v>269</v>
      </c>
    </row>
    <row r="316" spans="1:57" ht="12.75">
      <c r="A316" s="3" t="s">
        <v>260</v>
      </c>
      <c r="B316" s="4"/>
      <c r="C316" s="3" t="s">
        <v>261</v>
      </c>
      <c r="D316" s="3" t="s">
        <v>262</v>
      </c>
      <c r="E316" s="3" t="s">
        <v>263</v>
      </c>
      <c r="F316" s="3">
        <v>2017</v>
      </c>
      <c r="G316" s="2" t="s">
        <v>61</v>
      </c>
      <c r="H316" s="3" t="s">
        <v>112</v>
      </c>
      <c r="I316" s="2" t="s">
        <v>264</v>
      </c>
      <c r="J316" s="3" t="s">
        <v>64</v>
      </c>
      <c r="K316" s="3" t="s">
        <v>65</v>
      </c>
      <c r="L316" s="3">
        <v>2010</v>
      </c>
      <c r="M316" s="3" t="s">
        <v>146</v>
      </c>
      <c r="N316" s="3" t="s">
        <v>147</v>
      </c>
      <c r="O316" s="4"/>
      <c r="P316" s="3" t="s">
        <v>146</v>
      </c>
      <c r="Q316" s="3" t="s">
        <v>148</v>
      </c>
      <c r="R316" s="3" t="s">
        <v>148</v>
      </c>
      <c r="S316" s="3" t="s">
        <v>69</v>
      </c>
      <c r="T316" s="3" t="s">
        <v>70</v>
      </c>
      <c r="U316" s="3" t="s">
        <v>84</v>
      </c>
      <c r="V316" s="3" t="s">
        <v>72</v>
      </c>
      <c r="W316" s="3">
        <v>5.83</v>
      </c>
      <c r="X316" s="7">
        <v>0.54</v>
      </c>
      <c r="Y316" s="4"/>
      <c r="Z316" s="4"/>
      <c r="AA316" s="3">
        <v>3</v>
      </c>
      <c r="AB316" s="3">
        <v>4.83</v>
      </c>
      <c r="AC316" s="7">
        <v>0.50999999999999979</v>
      </c>
      <c r="AD316" s="4"/>
      <c r="AE316" s="3">
        <v>3</v>
      </c>
      <c r="AF316" s="4"/>
      <c r="AG316" s="4"/>
      <c r="AH316" s="4"/>
      <c r="AI316" s="4"/>
      <c r="AJ316" s="5"/>
      <c r="AK316" s="5"/>
      <c r="AL316" s="5"/>
      <c r="AM316" s="5"/>
      <c r="AN316" s="5"/>
      <c r="AO316" s="5"/>
      <c r="AP316" s="4"/>
      <c r="AQ316" s="4"/>
      <c r="AR316" s="4"/>
      <c r="AS316" s="4"/>
      <c r="AT316" s="4"/>
      <c r="AU316" s="3" t="s">
        <v>267</v>
      </c>
      <c r="AV316" s="3" t="s">
        <v>268</v>
      </c>
      <c r="AW316" s="3" t="s">
        <v>102</v>
      </c>
      <c r="AX316" s="4"/>
      <c r="AY316" s="3" t="s">
        <v>122</v>
      </c>
      <c r="AZ316" s="3" t="s">
        <v>76</v>
      </c>
      <c r="BA316" s="3" t="s">
        <v>77</v>
      </c>
      <c r="BB316" s="3">
        <f t="shared" si="11"/>
        <v>23.914583329999999</v>
      </c>
      <c r="BC316" s="3">
        <f t="shared" si="12"/>
        <v>117.45097222</v>
      </c>
      <c r="BD316" s="3">
        <v>10</v>
      </c>
      <c r="BE316" s="3" t="s">
        <v>269</v>
      </c>
    </row>
    <row r="317" spans="1:57" ht="12.75">
      <c r="A317" s="3" t="s">
        <v>260</v>
      </c>
      <c r="B317" s="4"/>
      <c r="C317" s="3" t="s">
        <v>261</v>
      </c>
      <c r="D317" s="3" t="s">
        <v>262</v>
      </c>
      <c r="E317" s="3" t="s">
        <v>263</v>
      </c>
      <c r="F317" s="3">
        <v>2017</v>
      </c>
      <c r="G317" s="2" t="s">
        <v>61</v>
      </c>
      <c r="H317" s="3" t="s">
        <v>112</v>
      </c>
      <c r="I317" s="2" t="s">
        <v>274</v>
      </c>
      <c r="J317" s="3" t="s">
        <v>271</v>
      </c>
      <c r="K317" s="3" t="s">
        <v>272</v>
      </c>
      <c r="L317" s="3">
        <v>2010</v>
      </c>
      <c r="M317" s="3" t="s">
        <v>146</v>
      </c>
      <c r="N317" s="3" t="s">
        <v>147</v>
      </c>
      <c r="O317" s="4"/>
      <c r="P317" s="3" t="s">
        <v>146</v>
      </c>
      <c r="Q317" s="3" t="s">
        <v>148</v>
      </c>
      <c r="R317" s="3" t="s">
        <v>148</v>
      </c>
      <c r="S317" s="3" t="s">
        <v>69</v>
      </c>
      <c r="T317" s="3" t="s">
        <v>70</v>
      </c>
      <c r="U317" s="3" t="s">
        <v>84</v>
      </c>
      <c r="V317" s="3" t="s">
        <v>72</v>
      </c>
      <c r="W317" s="3">
        <v>5.24</v>
      </c>
      <c r="X317" s="7">
        <v>0.5699999999999994</v>
      </c>
      <c r="Y317" s="4"/>
      <c r="Z317" s="4"/>
      <c r="AA317" s="3">
        <v>3</v>
      </c>
      <c r="AB317" s="3">
        <v>3.99</v>
      </c>
      <c r="AC317" s="7">
        <v>0.75999999999999979</v>
      </c>
      <c r="AD317" s="4"/>
      <c r="AE317" s="3">
        <v>3</v>
      </c>
      <c r="AF317" s="4"/>
      <c r="AG317" s="4"/>
      <c r="AH317" s="4"/>
      <c r="AI317" s="4"/>
      <c r="AJ317" s="5"/>
      <c r="AK317" s="5"/>
      <c r="AL317" s="5"/>
      <c r="AM317" s="5"/>
      <c r="AN317" s="5"/>
      <c r="AO317" s="5"/>
      <c r="AP317" s="4"/>
      <c r="AQ317" s="4"/>
      <c r="AR317" s="4"/>
      <c r="AS317" s="4"/>
      <c r="AT317" s="4"/>
      <c r="AU317" s="3" t="s">
        <v>267</v>
      </c>
      <c r="AV317" s="3" t="s">
        <v>268</v>
      </c>
      <c r="AW317" s="3" t="s">
        <v>102</v>
      </c>
      <c r="AX317" s="4"/>
      <c r="AY317" s="3" t="s">
        <v>122</v>
      </c>
      <c r="AZ317" s="3" t="s">
        <v>76</v>
      </c>
      <c r="BA317" s="3" t="s">
        <v>77</v>
      </c>
      <c r="BB317" s="3">
        <f t="shared" si="11"/>
        <v>23.914583329999999</v>
      </c>
      <c r="BC317" s="3">
        <f t="shared" si="12"/>
        <v>117.45097222</v>
      </c>
      <c r="BD317" s="3">
        <v>10</v>
      </c>
      <c r="BE317" s="3" t="s">
        <v>269</v>
      </c>
    </row>
    <row r="318" spans="1:57" ht="12.75">
      <c r="A318" s="3" t="s">
        <v>260</v>
      </c>
      <c r="B318" s="4"/>
      <c r="C318" s="3" t="s">
        <v>261</v>
      </c>
      <c r="D318" s="3" t="s">
        <v>262</v>
      </c>
      <c r="E318" s="3" t="s">
        <v>263</v>
      </c>
      <c r="F318" s="3">
        <v>2017</v>
      </c>
      <c r="G318" s="2" t="s">
        <v>61</v>
      </c>
      <c r="H318" s="3" t="s">
        <v>112</v>
      </c>
      <c r="I318" s="2" t="s">
        <v>264</v>
      </c>
      <c r="J318" s="3" t="s">
        <v>96</v>
      </c>
      <c r="K318" s="3" t="s">
        <v>273</v>
      </c>
      <c r="L318" s="3">
        <v>2010</v>
      </c>
      <c r="M318" s="3" t="s">
        <v>146</v>
      </c>
      <c r="N318" s="3" t="s">
        <v>147</v>
      </c>
      <c r="O318" s="4"/>
      <c r="P318" s="3" t="s">
        <v>146</v>
      </c>
      <c r="Q318" s="3" t="s">
        <v>148</v>
      </c>
      <c r="R318" s="3" t="s">
        <v>148</v>
      </c>
      <c r="S318" s="3" t="s">
        <v>69</v>
      </c>
      <c r="T318" s="3" t="s">
        <v>70</v>
      </c>
      <c r="U318" s="3" t="s">
        <v>84</v>
      </c>
      <c r="V318" s="3" t="s">
        <v>72</v>
      </c>
      <c r="W318" s="3">
        <v>5.78</v>
      </c>
      <c r="X318" s="7">
        <v>0.45999999999999996</v>
      </c>
      <c r="Y318" s="4"/>
      <c r="Z318" s="4"/>
      <c r="AA318" s="3">
        <v>3</v>
      </c>
      <c r="AB318" s="3">
        <v>4.49</v>
      </c>
      <c r="AC318" s="7">
        <v>0.8199999999999994</v>
      </c>
      <c r="AD318" s="4"/>
      <c r="AE318" s="3">
        <v>3</v>
      </c>
      <c r="AF318" s="4"/>
      <c r="AG318" s="4"/>
      <c r="AH318" s="4"/>
      <c r="AI318" s="4"/>
      <c r="AJ318" s="5"/>
      <c r="AK318" s="5"/>
      <c r="AL318" s="5"/>
      <c r="AM318" s="5"/>
      <c r="AN318" s="5"/>
      <c r="AO318" s="5"/>
      <c r="AP318" s="4"/>
      <c r="AQ318" s="4"/>
      <c r="AR318" s="4"/>
      <c r="AS318" s="4"/>
      <c r="AT318" s="4"/>
      <c r="AU318" s="3" t="s">
        <v>267</v>
      </c>
      <c r="AV318" s="3" t="s">
        <v>268</v>
      </c>
      <c r="AW318" s="3" t="s">
        <v>102</v>
      </c>
      <c r="AX318" s="4"/>
      <c r="AY318" s="3" t="s">
        <v>122</v>
      </c>
      <c r="AZ318" s="3" t="s">
        <v>76</v>
      </c>
      <c r="BA318" s="3" t="s">
        <v>77</v>
      </c>
      <c r="BB318" s="3">
        <f t="shared" si="11"/>
        <v>23.914583329999999</v>
      </c>
      <c r="BC318" s="3">
        <f t="shared" si="12"/>
        <v>117.45097222</v>
      </c>
      <c r="BD318" s="3">
        <v>10</v>
      </c>
      <c r="BE318" s="3" t="s">
        <v>269</v>
      </c>
    </row>
    <row r="319" spans="1:57" ht="12.75">
      <c r="A319" s="3" t="s">
        <v>260</v>
      </c>
      <c r="B319" s="4"/>
      <c r="C319" s="3" t="s">
        <v>261</v>
      </c>
      <c r="D319" s="3" t="s">
        <v>262</v>
      </c>
      <c r="E319" s="3" t="s">
        <v>263</v>
      </c>
      <c r="F319" s="3">
        <v>2017</v>
      </c>
      <c r="G319" s="2" t="s">
        <v>61</v>
      </c>
      <c r="H319" s="3" t="s">
        <v>112</v>
      </c>
      <c r="I319" s="2" t="s">
        <v>274</v>
      </c>
      <c r="J319" s="3" t="s">
        <v>114</v>
      </c>
      <c r="K319" s="3" t="s">
        <v>265</v>
      </c>
      <c r="L319" s="3">
        <v>2010</v>
      </c>
      <c r="M319" s="3" t="s">
        <v>146</v>
      </c>
      <c r="N319" s="3" t="s">
        <v>147</v>
      </c>
      <c r="O319" s="4"/>
      <c r="P319" s="3" t="s">
        <v>146</v>
      </c>
      <c r="Q319" s="3" t="s">
        <v>148</v>
      </c>
      <c r="R319" s="3" t="s">
        <v>148</v>
      </c>
      <c r="S319" s="3" t="s">
        <v>69</v>
      </c>
      <c r="T319" s="3" t="s">
        <v>70</v>
      </c>
      <c r="U319" s="3" t="s">
        <v>84</v>
      </c>
      <c r="V319" s="3" t="s">
        <v>72</v>
      </c>
      <c r="W319" s="3">
        <v>6.47</v>
      </c>
      <c r="X319" s="7">
        <v>0.28000000000000025</v>
      </c>
      <c r="Y319" s="4"/>
      <c r="Z319" s="4"/>
      <c r="AA319" s="3">
        <v>3</v>
      </c>
      <c r="AB319" s="3">
        <v>4.62</v>
      </c>
      <c r="AC319" s="7">
        <v>0.84999999999999964</v>
      </c>
      <c r="AD319" s="4"/>
      <c r="AE319" s="3">
        <v>3</v>
      </c>
      <c r="AF319" s="4"/>
      <c r="AG319" s="4"/>
      <c r="AH319" s="4"/>
      <c r="AI319" s="4"/>
      <c r="AJ319" s="5"/>
      <c r="AK319" s="5"/>
      <c r="AL319" s="5"/>
      <c r="AM319" s="5"/>
      <c r="AN319" s="5"/>
      <c r="AO319" s="5"/>
      <c r="AP319" s="4"/>
      <c r="AQ319" s="4"/>
      <c r="AR319" s="4"/>
      <c r="AS319" s="4"/>
      <c r="AT319" s="4"/>
      <c r="AU319" s="3" t="s">
        <v>267</v>
      </c>
      <c r="AV319" s="3" t="s">
        <v>268</v>
      </c>
      <c r="AW319" s="4"/>
      <c r="AX319" s="4"/>
      <c r="AY319" s="3" t="s">
        <v>122</v>
      </c>
      <c r="AZ319" s="3" t="s">
        <v>76</v>
      </c>
      <c r="BA319" s="3" t="s">
        <v>77</v>
      </c>
      <c r="BB319" s="3">
        <f t="shared" si="11"/>
        <v>23.914583329999999</v>
      </c>
      <c r="BC319" s="3">
        <f t="shared" si="12"/>
        <v>117.45097222</v>
      </c>
      <c r="BD319" s="3">
        <v>10</v>
      </c>
      <c r="BE319" s="3" t="s">
        <v>269</v>
      </c>
    </row>
    <row r="320" spans="1:57" ht="12.75">
      <c r="A320" s="3" t="s">
        <v>260</v>
      </c>
      <c r="B320" s="4"/>
      <c r="C320" s="3" t="s">
        <v>261</v>
      </c>
      <c r="D320" s="3" t="s">
        <v>262</v>
      </c>
      <c r="E320" s="3" t="s">
        <v>263</v>
      </c>
      <c r="F320" s="3">
        <v>2017</v>
      </c>
      <c r="G320" s="2" t="s">
        <v>61</v>
      </c>
      <c r="H320" s="3" t="s">
        <v>112</v>
      </c>
      <c r="I320" s="2" t="s">
        <v>274</v>
      </c>
      <c r="J320" s="3" t="s">
        <v>114</v>
      </c>
      <c r="K320" s="3" t="s">
        <v>265</v>
      </c>
      <c r="L320" s="3">
        <v>2010</v>
      </c>
      <c r="M320" s="3" t="s">
        <v>275</v>
      </c>
      <c r="N320" s="4"/>
      <c r="O320" s="4"/>
      <c r="P320" s="3" t="s">
        <v>276</v>
      </c>
      <c r="Q320" s="4"/>
      <c r="R320" s="4"/>
      <c r="S320" s="3" t="s">
        <v>69</v>
      </c>
      <c r="T320" s="3" t="s">
        <v>70</v>
      </c>
      <c r="U320" s="3" t="s">
        <v>84</v>
      </c>
      <c r="V320" s="3" t="s">
        <v>72</v>
      </c>
      <c r="W320" s="3">
        <v>8.64</v>
      </c>
      <c r="X320" s="7">
        <v>0.25</v>
      </c>
      <c r="Y320" s="4"/>
      <c r="Z320" s="4"/>
      <c r="AA320" s="3">
        <v>3</v>
      </c>
      <c r="AB320" s="3">
        <v>5.47</v>
      </c>
      <c r="AC320" s="7">
        <v>3.0000000000000249E-2</v>
      </c>
      <c r="AD320" s="4"/>
      <c r="AE320" s="3">
        <v>3</v>
      </c>
      <c r="AF320" s="4"/>
      <c r="AG320" s="4"/>
      <c r="AH320" s="4"/>
      <c r="AI320" s="4"/>
      <c r="AJ320" s="5"/>
      <c r="AK320" s="5"/>
      <c r="AL320" s="5"/>
      <c r="AM320" s="5"/>
      <c r="AN320" s="5"/>
      <c r="AO320" s="5"/>
      <c r="AP320" s="4"/>
      <c r="AQ320" s="4"/>
      <c r="AR320" s="4"/>
      <c r="AS320" s="4"/>
      <c r="AT320" s="4"/>
      <c r="AU320" s="3" t="s">
        <v>267</v>
      </c>
      <c r="AV320" s="3" t="s">
        <v>268</v>
      </c>
      <c r="AW320" s="4"/>
      <c r="AX320" s="4"/>
      <c r="AY320" s="3" t="s">
        <v>122</v>
      </c>
      <c r="AZ320" s="3" t="s">
        <v>76</v>
      </c>
      <c r="BA320" s="3" t="s">
        <v>77</v>
      </c>
      <c r="BB320" s="3">
        <f t="shared" si="11"/>
        <v>23.914583329999999</v>
      </c>
      <c r="BC320" s="3">
        <f t="shared" si="12"/>
        <v>117.45097222</v>
      </c>
      <c r="BD320" s="3">
        <v>10</v>
      </c>
      <c r="BE320" s="3" t="s">
        <v>269</v>
      </c>
    </row>
    <row r="321" spans="1:57" ht="12.75">
      <c r="A321" s="3" t="s">
        <v>260</v>
      </c>
      <c r="B321" s="4"/>
      <c r="C321" s="3" t="s">
        <v>261</v>
      </c>
      <c r="D321" s="3" t="s">
        <v>262</v>
      </c>
      <c r="E321" s="3" t="s">
        <v>263</v>
      </c>
      <c r="F321" s="3">
        <v>2017</v>
      </c>
      <c r="G321" s="2" t="s">
        <v>61</v>
      </c>
      <c r="H321" s="3" t="s">
        <v>112</v>
      </c>
      <c r="I321" s="2" t="s">
        <v>264</v>
      </c>
      <c r="J321" s="3" t="s">
        <v>271</v>
      </c>
      <c r="K321" s="3" t="s">
        <v>272</v>
      </c>
      <c r="L321" s="3">
        <v>2010</v>
      </c>
      <c r="M321" s="3" t="s">
        <v>275</v>
      </c>
      <c r="N321" s="4"/>
      <c r="O321" s="4"/>
      <c r="P321" s="3" t="s">
        <v>276</v>
      </c>
      <c r="Q321" s="4"/>
      <c r="R321" s="4"/>
      <c r="S321" s="3" t="s">
        <v>69</v>
      </c>
      <c r="T321" s="3" t="s">
        <v>70</v>
      </c>
      <c r="U321" s="3" t="s">
        <v>84</v>
      </c>
      <c r="V321" s="3" t="s">
        <v>72</v>
      </c>
      <c r="W321" s="3">
        <v>7.4</v>
      </c>
      <c r="X321" s="7">
        <v>0.12999999999999989</v>
      </c>
      <c r="Y321" s="4"/>
      <c r="Z321" s="4"/>
      <c r="AA321" s="3">
        <v>3</v>
      </c>
      <c r="AB321" s="3">
        <v>6.33</v>
      </c>
      <c r="AC321" s="7">
        <v>4.9999999999999822E-2</v>
      </c>
      <c r="AD321" s="4"/>
      <c r="AE321" s="3">
        <v>3</v>
      </c>
      <c r="AF321" s="4"/>
      <c r="AG321" s="4"/>
      <c r="AH321" s="4"/>
      <c r="AI321" s="4"/>
      <c r="AJ321" s="5"/>
      <c r="AK321" s="5"/>
      <c r="AL321" s="5"/>
      <c r="AM321" s="5"/>
      <c r="AN321" s="5"/>
      <c r="AO321" s="5"/>
      <c r="AP321" s="4"/>
      <c r="AQ321" s="4"/>
      <c r="AR321" s="4"/>
      <c r="AS321" s="4"/>
      <c r="AT321" s="4"/>
      <c r="AU321" s="3" t="s">
        <v>267</v>
      </c>
      <c r="AV321" s="3" t="s">
        <v>268</v>
      </c>
      <c r="AW321" s="3" t="s">
        <v>102</v>
      </c>
      <c r="AX321" s="4"/>
      <c r="AY321" s="3" t="s">
        <v>122</v>
      </c>
      <c r="AZ321" s="3" t="s">
        <v>76</v>
      </c>
      <c r="BA321" s="3" t="s">
        <v>77</v>
      </c>
      <c r="BB321" s="3">
        <f t="shared" si="11"/>
        <v>23.914583329999999</v>
      </c>
      <c r="BC321" s="3">
        <f t="shared" si="12"/>
        <v>117.45097222</v>
      </c>
      <c r="BD321" s="3">
        <v>10</v>
      </c>
      <c r="BE321" s="3" t="s">
        <v>269</v>
      </c>
    </row>
    <row r="322" spans="1:57" ht="12.75">
      <c r="A322" s="3" t="s">
        <v>260</v>
      </c>
      <c r="B322" s="4"/>
      <c r="C322" s="3" t="s">
        <v>261</v>
      </c>
      <c r="D322" s="3" t="s">
        <v>262</v>
      </c>
      <c r="E322" s="3" t="s">
        <v>263</v>
      </c>
      <c r="F322" s="3">
        <v>2017</v>
      </c>
      <c r="G322" s="2" t="s">
        <v>61</v>
      </c>
      <c r="H322" s="3" t="s">
        <v>112</v>
      </c>
      <c r="I322" s="2" t="s">
        <v>270</v>
      </c>
      <c r="J322" s="3" t="s">
        <v>96</v>
      </c>
      <c r="K322" s="3" t="s">
        <v>273</v>
      </c>
      <c r="L322" s="3">
        <v>2010</v>
      </c>
      <c r="M322" s="3" t="s">
        <v>275</v>
      </c>
      <c r="N322" s="4"/>
      <c r="O322" s="4"/>
      <c r="P322" s="3" t="s">
        <v>276</v>
      </c>
      <c r="Q322" s="8"/>
      <c r="R322" s="8"/>
      <c r="S322" s="3" t="s">
        <v>69</v>
      </c>
      <c r="T322" s="3" t="s">
        <v>70</v>
      </c>
      <c r="U322" s="3" t="s">
        <v>84</v>
      </c>
      <c r="V322" s="3" t="s">
        <v>72</v>
      </c>
      <c r="W322" s="3">
        <v>8.27</v>
      </c>
      <c r="X322" s="7">
        <v>0.16999999999999993</v>
      </c>
      <c r="Y322" s="4"/>
      <c r="Z322" s="4"/>
      <c r="AA322" s="3">
        <v>3</v>
      </c>
      <c r="AB322" s="3">
        <v>3.63</v>
      </c>
      <c r="AC322" s="7">
        <v>5.0000000000000266E-2</v>
      </c>
      <c r="AD322" s="4"/>
      <c r="AE322" s="3">
        <v>3</v>
      </c>
      <c r="AF322" s="4"/>
      <c r="AG322" s="4"/>
      <c r="AH322" s="4"/>
      <c r="AI322" s="4"/>
      <c r="AJ322" s="5"/>
      <c r="AK322" s="5"/>
      <c r="AL322" s="5"/>
      <c r="AM322" s="5"/>
      <c r="AN322" s="5"/>
      <c r="AO322" s="5"/>
      <c r="AP322" s="4"/>
      <c r="AQ322" s="4"/>
      <c r="AR322" s="4"/>
      <c r="AS322" s="4"/>
      <c r="AT322" s="4"/>
      <c r="AU322" s="3" t="s">
        <v>267</v>
      </c>
      <c r="AV322" s="3" t="s">
        <v>268</v>
      </c>
      <c r="AW322" s="3" t="s">
        <v>102</v>
      </c>
      <c r="AX322" s="4"/>
      <c r="AY322" s="3" t="s">
        <v>122</v>
      </c>
      <c r="AZ322" s="3" t="s">
        <v>76</v>
      </c>
      <c r="BA322" s="3" t="s">
        <v>77</v>
      </c>
      <c r="BB322" s="3">
        <f t="shared" si="11"/>
        <v>23.914583329999999</v>
      </c>
      <c r="BC322" s="3">
        <f t="shared" si="12"/>
        <v>117.45097222</v>
      </c>
      <c r="BD322" s="3">
        <v>10</v>
      </c>
      <c r="BE322" s="3" t="s">
        <v>269</v>
      </c>
    </row>
    <row r="323" spans="1:57" ht="12.75">
      <c r="A323" s="3" t="s">
        <v>260</v>
      </c>
      <c r="B323" s="4"/>
      <c r="C323" s="3" t="s">
        <v>261</v>
      </c>
      <c r="D323" s="3" t="s">
        <v>262</v>
      </c>
      <c r="E323" s="3" t="s">
        <v>263</v>
      </c>
      <c r="F323" s="3">
        <v>2017</v>
      </c>
      <c r="G323" s="2" t="s">
        <v>61</v>
      </c>
      <c r="H323" s="3" t="s">
        <v>112</v>
      </c>
      <c r="I323" s="2" t="s">
        <v>264</v>
      </c>
      <c r="J323" s="3" t="s">
        <v>64</v>
      </c>
      <c r="K323" s="3" t="s">
        <v>65</v>
      </c>
      <c r="L323" s="3">
        <v>2010</v>
      </c>
      <c r="M323" s="3" t="s">
        <v>275</v>
      </c>
      <c r="N323" s="4"/>
      <c r="O323" s="4"/>
      <c r="P323" s="3" t="s">
        <v>276</v>
      </c>
      <c r="Q323" s="4"/>
      <c r="R323" s="8"/>
      <c r="S323" s="3" t="s">
        <v>69</v>
      </c>
      <c r="T323" s="3" t="s">
        <v>70</v>
      </c>
      <c r="U323" s="3" t="s">
        <v>84</v>
      </c>
      <c r="V323" s="3" t="s">
        <v>72</v>
      </c>
      <c r="W323" s="3">
        <v>7.87</v>
      </c>
      <c r="X323" s="7">
        <v>7.0000000000000284E-2</v>
      </c>
      <c r="Y323" s="4"/>
      <c r="Z323" s="4"/>
      <c r="AA323" s="3">
        <v>3</v>
      </c>
      <c r="AB323" s="3">
        <v>6.22</v>
      </c>
      <c r="AC323" s="7">
        <v>7.0000000000000284E-2</v>
      </c>
      <c r="AD323" s="4"/>
      <c r="AE323" s="3">
        <v>3</v>
      </c>
      <c r="AF323" s="4"/>
      <c r="AG323" s="4"/>
      <c r="AH323" s="4"/>
      <c r="AI323" s="4"/>
      <c r="AJ323" s="5"/>
      <c r="AK323" s="5"/>
      <c r="AL323" s="5"/>
      <c r="AM323" s="5"/>
      <c r="AN323" s="5"/>
      <c r="AO323" s="5"/>
      <c r="AP323" s="4"/>
      <c r="AQ323" s="4"/>
      <c r="AR323" s="4"/>
      <c r="AS323" s="4"/>
      <c r="AT323" s="4"/>
      <c r="AU323" s="3" t="s">
        <v>267</v>
      </c>
      <c r="AV323" s="3" t="s">
        <v>268</v>
      </c>
      <c r="AW323" s="3" t="s">
        <v>102</v>
      </c>
      <c r="AX323" s="4"/>
      <c r="AY323" s="3" t="s">
        <v>122</v>
      </c>
      <c r="AZ323" s="3" t="s">
        <v>76</v>
      </c>
      <c r="BA323" s="3" t="s">
        <v>77</v>
      </c>
      <c r="BB323" s="3">
        <f t="shared" si="11"/>
        <v>23.914583329999999</v>
      </c>
      <c r="BC323" s="3">
        <f t="shared" si="12"/>
        <v>117.45097222</v>
      </c>
      <c r="BD323" s="3">
        <v>10</v>
      </c>
      <c r="BE323" s="3" t="s">
        <v>269</v>
      </c>
    </row>
    <row r="324" spans="1:57" ht="12.75">
      <c r="A324" s="3" t="s">
        <v>260</v>
      </c>
      <c r="B324" s="4"/>
      <c r="C324" s="3" t="s">
        <v>261</v>
      </c>
      <c r="D324" s="3" t="s">
        <v>262</v>
      </c>
      <c r="E324" s="3" t="s">
        <v>263</v>
      </c>
      <c r="F324" s="3">
        <v>2017</v>
      </c>
      <c r="G324" s="2" t="s">
        <v>61</v>
      </c>
      <c r="H324" s="3" t="s">
        <v>112</v>
      </c>
      <c r="I324" s="2" t="s">
        <v>264</v>
      </c>
      <c r="J324" s="3" t="s">
        <v>114</v>
      </c>
      <c r="K324" s="3" t="s">
        <v>265</v>
      </c>
      <c r="L324" s="3">
        <v>2010</v>
      </c>
      <c r="M324" s="3" t="s">
        <v>275</v>
      </c>
      <c r="N324" s="4"/>
      <c r="O324" s="4"/>
      <c r="P324" s="3" t="s">
        <v>276</v>
      </c>
      <c r="Q324" s="4"/>
      <c r="R324" s="4"/>
      <c r="S324" s="3" t="s">
        <v>69</v>
      </c>
      <c r="T324" s="3" t="s">
        <v>70</v>
      </c>
      <c r="U324" s="3" t="s">
        <v>84</v>
      </c>
      <c r="V324" s="3" t="s">
        <v>72</v>
      </c>
      <c r="W324" s="3">
        <v>8.64</v>
      </c>
      <c r="X324" s="7">
        <v>0.25</v>
      </c>
      <c r="Y324" s="4"/>
      <c r="Z324" s="4"/>
      <c r="AA324" s="3">
        <v>3</v>
      </c>
      <c r="AB324" s="3">
        <v>7.02</v>
      </c>
      <c r="AC324" s="7">
        <v>9.0000000000000746E-2</v>
      </c>
      <c r="AD324" s="4"/>
      <c r="AE324" s="3">
        <v>3</v>
      </c>
      <c r="AF324" s="4"/>
      <c r="AG324" s="4"/>
      <c r="AH324" s="4"/>
      <c r="AI324" s="4"/>
      <c r="AJ324" s="5"/>
      <c r="AK324" s="5"/>
      <c r="AL324" s="5"/>
      <c r="AM324" s="5"/>
      <c r="AN324" s="5"/>
      <c r="AO324" s="5"/>
      <c r="AP324" s="4"/>
      <c r="AQ324" s="4"/>
      <c r="AR324" s="4"/>
      <c r="AS324" s="4"/>
      <c r="AT324" s="4"/>
      <c r="AU324" s="3" t="s">
        <v>267</v>
      </c>
      <c r="AV324" s="3" t="s">
        <v>268</v>
      </c>
      <c r="AW324" s="4"/>
      <c r="AX324" s="4"/>
      <c r="AY324" s="3" t="s">
        <v>122</v>
      </c>
      <c r="AZ324" s="3" t="s">
        <v>76</v>
      </c>
      <c r="BA324" s="3" t="s">
        <v>77</v>
      </c>
      <c r="BB324" s="3">
        <f t="shared" si="11"/>
        <v>23.914583329999999</v>
      </c>
      <c r="BC324" s="3">
        <f t="shared" si="12"/>
        <v>117.45097222</v>
      </c>
      <c r="BD324" s="3">
        <v>10</v>
      </c>
      <c r="BE324" s="3" t="s">
        <v>269</v>
      </c>
    </row>
    <row r="325" spans="1:57" ht="12.75">
      <c r="A325" s="3" t="s">
        <v>260</v>
      </c>
      <c r="B325" s="4"/>
      <c r="C325" s="3" t="s">
        <v>261</v>
      </c>
      <c r="D325" s="3" t="s">
        <v>262</v>
      </c>
      <c r="E325" s="3" t="s">
        <v>263</v>
      </c>
      <c r="F325" s="3">
        <v>2017</v>
      </c>
      <c r="G325" s="2" t="s">
        <v>61</v>
      </c>
      <c r="H325" s="3" t="s">
        <v>112</v>
      </c>
      <c r="I325" s="2" t="s">
        <v>270</v>
      </c>
      <c r="J325" s="3" t="s">
        <v>114</v>
      </c>
      <c r="K325" s="3" t="s">
        <v>265</v>
      </c>
      <c r="L325" s="3">
        <v>2010</v>
      </c>
      <c r="M325" s="3" t="s">
        <v>275</v>
      </c>
      <c r="N325" s="4"/>
      <c r="O325" s="4"/>
      <c r="P325" s="3" t="s">
        <v>276</v>
      </c>
      <c r="Q325" s="3"/>
      <c r="R325" s="4"/>
      <c r="S325" s="3" t="s">
        <v>69</v>
      </c>
      <c r="T325" s="3" t="s">
        <v>70</v>
      </c>
      <c r="U325" s="3" t="s">
        <v>84</v>
      </c>
      <c r="V325" s="3" t="s">
        <v>72</v>
      </c>
      <c r="W325" s="3">
        <v>8.64</v>
      </c>
      <c r="X325" s="7">
        <v>0.25</v>
      </c>
      <c r="Y325" s="4"/>
      <c r="Z325" s="4"/>
      <c r="AA325" s="3">
        <v>3</v>
      </c>
      <c r="AB325" s="3">
        <v>3.71</v>
      </c>
      <c r="AC325" s="7">
        <v>0.10000000000000009</v>
      </c>
      <c r="AD325" s="4"/>
      <c r="AE325" s="3">
        <v>3</v>
      </c>
      <c r="AF325" s="4"/>
      <c r="AG325" s="4"/>
      <c r="AH325" s="4"/>
      <c r="AI325" s="4"/>
      <c r="AJ325" s="5"/>
      <c r="AK325" s="5"/>
      <c r="AL325" s="5"/>
      <c r="AM325" s="5"/>
      <c r="AN325" s="5"/>
      <c r="AO325" s="5"/>
      <c r="AP325" s="4"/>
      <c r="AQ325" s="4"/>
      <c r="AR325" s="4"/>
      <c r="AS325" s="4"/>
      <c r="AT325" s="4"/>
      <c r="AU325" s="3" t="s">
        <v>267</v>
      </c>
      <c r="AV325" s="3" t="s">
        <v>268</v>
      </c>
      <c r="AW325" s="4"/>
      <c r="AX325" s="4"/>
      <c r="AY325" s="3" t="s">
        <v>122</v>
      </c>
      <c r="AZ325" s="3" t="s">
        <v>76</v>
      </c>
      <c r="BA325" s="3" t="s">
        <v>77</v>
      </c>
      <c r="BB325" s="3">
        <f t="shared" si="11"/>
        <v>23.914583329999999</v>
      </c>
      <c r="BC325" s="3">
        <f t="shared" si="12"/>
        <v>117.45097222</v>
      </c>
      <c r="BD325" s="3">
        <v>10</v>
      </c>
      <c r="BE325" s="3" t="s">
        <v>269</v>
      </c>
    </row>
    <row r="326" spans="1:57" ht="12.75">
      <c r="A326" s="3" t="s">
        <v>260</v>
      </c>
      <c r="B326" s="4"/>
      <c r="C326" s="3" t="s">
        <v>261</v>
      </c>
      <c r="D326" s="3" t="s">
        <v>262</v>
      </c>
      <c r="E326" s="3" t="s">
        <v>263</v>
      </c>
      <c r="F326" s="3">
        <v>2017</v>
      </c>
      <c r="G326" s="2" t="s">
        <v>61</v>
      </c>
      <c r="H326" s="3" t="s">
        <v>112</v>
      </c>
      <c r="I326" s="2" t="s">
        <v>270</v>
      </c>
      <c r="J326" s="3" t="s">
        <v>271</v>
      </c>
      <c r="K326" s="3" t="s">
        <v>272</v>
      </c>
      <c r="L326" s="3">
        <v>2010</v>
      </c>
      <c r="M326" s="3" t="s">
        <v>275</v>
      </c>
      <c r="N326" s="4"/>
      <c r="O326" s="4"/>
      <c r="P326" s="3" t="s">
        <v>276</v>
      </c>
      <c r="Q326" s="4"/>
      <c r="R326" s="4"/>
      <c r="S326" s="3" t="s">
        <v>69</v>
      </c>
      <c r="T326" s="3" t="s">
        <v>70</v>
      </c>
      <c r="U326" s="3" t="s">
        <v>84</v>
      </c>
      <c r="V326" s="3" t="s">
        <v>72</v>
      </c>
      <c r="W326" s="3">
        <v>7.4</v>
      </c>
      <c r="X326" s="7">
        <v>0.12999999999999989</v>
      </c>
      <c r="Y326" s="4"/>
      <c r="Z326" s="4"/>
      <c r="AA326" s="3">
        <v>3</v>
      </c>
      <c r="AB326" s="3">
        <v>3.07</v>
      </c>
      <c r="AC326" s="7">
        <v>0.15000000000000036</v>
      </c>
      <c r="AD326" s="4"/>
      <c r="AE326" s="3">
        <v>3</v>
      </c>
      <c r="AF326" s="4"/>
      <c r="AG326" s="4"/>
      <c r="AH326" s="4"/>
      <c r="AI326" s="4"/>
      <c r="AJ326" s="5"/>
      <c r="AK326" s="5"/>
      <c r="AL326" s="5"/>
      <c r="AM326" s="5"/>
      <c r="AN326" s="5"/>
      <c r="AO326" s="5"/>
      <c r="AP326" s="4"/>
      <c r="AQ326" s="4"/>
      <c r="AR326" s="4"/>
      <c r="AS326" s="4"/>
      <c r="AT326" s="4"/>
      <c r="AU326" s="3" t="s">
        <v>267</v>
      </c>
      <c r="AV326" s="3" t="s">
        <v>268</v>
      </c>
      <c r="AW326" s="3" t="s">
        <v>102</v>
      </c>
      <c r="AX326" s="4"/>
      <c r="AY326" s="3" t="s">
        <v>122</v>
      </c>
      <c r="AZ326" s="3" t="s">
        <v>76</v>
      </c>
      <c r="BA326" s="3" t="s">
        <v>77</v>
      </c>
      <c r="BB326" s="3">
        <f t="shared" si="11"/>
        <v>23.914583329999999</v>
      </c>
      <c r="BC326" s="3">
        <f t="shared" si="12"/>
        <v>117.45097222</v>
      </c>
      <c r="BD326" s="3">
        <v>10</v>
      </c>
      <c r="BE326" s="3" t="s">
        <v>269</v>
      </c>
    </row>
    <row r="327" spans="1:57" ht="12.75">
      <c r="A327" s="3" t="s">
        <v>260</v>
      </c>
      <c r="B327" s="4"/>
      <c r="C327" s="3" t="s">
        <v>261</v>
      </c>
      <c r="D327" s="3" t="s">
        <v>262</v>
      </c>
      <c r="E327" s="3" t="s">
        <v>263</v>
      </c>
      <c r="F327" s="3">
        <v>2017</v>
      </c>
      <c r="G327" s="2" t="s">
        <v>61</v>
      </c>
      <c r="H327" s="3" t="s">
        <v>112</v>
      </c>
      <c r="I327" s="2" t="s">
        <v>274</v>
      </c>
      <c r="J327" s="3" t="s">
        <v>96</v>
      </c>
      <c r="K327" s="3" t="s">
        <v>273</v>
      </c>
      <c r="L327" s="3">
        <v>2010</v>
      </c>
      <c r="M327" s="3" t="s">
        <v>275</v>
      </c>
      <c r="N327" s="4"/>
      <c r="O327" s="4"/>
      <c r="P327" s="3" t="s">
        <v>276</v>
      </c>
      <c r="Q327" s="8"/>
      <c r="R327" s="8"/>
      <c r="S327" s="3" t="s">
        <v>69</v>
      </c>
      <c r="T327" s="3" t="s">
        <v>70</v>
      </c>
      <c r="U327" s="3" t="s">
        <v>84</v>
      </c>
      <c r="V327" s="3" t="s">
        <v>72</v>
      </c>
      <c r="W327" s="3">
        <v>8.27</v>
      </c>
      <c r="X327" s="7">
        <v>0.16999999999999993</v>
      </c>
      <c r="Y327" s="4"/>
      <c r="Z327" s="4"/>
      <c r="AA327" s="3">
        <v>3</v>
      </c>
      <c r="AB327" s="3">
        <v>5.16</v>
      </c>
      <c r="AC327" s="7">
        <v>0.20000000000000018</v>
      </c>
      <c r="AD327" s="4"/>
      <c r="AE327" s="3">
        <v>3</v>
      </c>
      <c r="AF327" s="4"/>
      <c r="AG327" s="4"/>
      <c r="AH327" s="4"/>
      <c r="AI327" s="4"/>
      <c r="AJ327" s="5"/>
      <c r="AK327" s="5"/>
      <c r="AL327" s="5"/>
      <c r="AM327" s="5"/>
      <c r="AN327" s="5"/>
      <c r="AO327" s="5"/>
      <c r="AP327" s="4"/>
      <c r="AQ327" s="4"/>
      <c r="AR327" s="4"/>
      <c r="AS327" s="4"/>
      <c r="AT327" s="4"/>
      <c r="AU327" s="3" t="s">
        <v>267</v>
      </c>
      <c r="AV327" s="3" t="s">
        <v>268</v>
      </c>
      <c r="AW327" s="3" t="s">
        <v>102</v>
      </c>
      <c r="AX327" s="4"/>
      <c r="AY327" s="3" t="s">
        <v>122</v>
      </c>
      <c r="AZ327" s="3" t="s">
        <v>76</v>
      </c>
      <c r="BA327" s="3" t="s">
        <v>77</v>
      </c>
      <c r="BB327" s="3">
        <f t="shared" si="11"/>
        <v>23.914583329999999</v>
      </c>
      <c r="BC327" s="3">
        <f t="shared" si="12"/>
        <v>117.45097222</v>
      </c>
      <c r="BD327" s="3">
        <v>10</v>
      </c>
      <c r="BE327" s="3" t="s">
        <v>269</v>
      </c>
    </row>
    <row r="328" spans="1:57" ht="12.75">
      <c r="A328" s="3" t="s">
        <v>260</v>
      </c>
      <c r="B328" s="4"/>
      <c r="C328" s="3" t="s">
        <v>261</v>
      </c>
      <c r="D328" s="3" t="s">
        <v>262</v>
      </c>
      <c r="E328" s="3" t="s">
        <v>263</v>
      </c>
      <c r="F328" s="3">
        <v>2017</v>
      </c>
      <c r="G328" s="2" t="s">
        <v>61</v>
      </c>
      <c r="H328" s="3" t="s">
        <v>112</v>
      </c>
      <c r="I328" s="2" t="s">
        <v>274</v>
      </c>
      <c r="J328" s="3" t="s">
        <v>271</v>
      </c>
      <c r="K328" s="3" t="s">
        <v>272</v>
      </c>
      <c r="L328" s="3">
        <v>2010</v>
      </c>
      <c r="M328" s="3" t="s">
        <v>275</v>
      </c>
      <c r="N328" s="4"/>
      <c r="O328" s="4"/>
      <c r="P328" s="3" t="s">
        <v>276</v>
      </c>
      <c r="Q328" s="4"/>
      <c r="R328" s="4"/>
      <c r="S328" s="3" t="s">
        <v>69</v>
      </c>
      <c r="T328" s="3" t="s">
        <v>70</v>
      </c>
      <c r="U328" s="3" t="s">
        <v>84</v>
      </c>
      <c r="V328" s="3" t="s">
        <v>72</v>
      </c>
      <c r="W328" s="3">
        <v>7.4</v>
      </c>
      <c r="X328" s="7">
        <v>0.12999999999999989</v>
      </c>
      <c r="Y328" s="4"/>
      <c r="Z328" s="4"/>
      <c r="AA328" s="3">
        <v>3</v>
      </c>
      <c r="AB328" s="3">
        <v>4.71</v>
      </c>
      <c r="AC328" s="7">
        <v>0.20999999999999996</v>
      </c>
      <c r="AD328" s="4"/>
      <c r="AE328" s="3">
        <v>3</v>
      </c>
      <c r="AF328" s="4"/>
      <c r="AG328" s="4"/>
      <c r="AH328" s="4"/>
      <c r="AI328" s="4"/>
      <c r="AJ328" s="5"/>
      <c r="AK328" s="5"/>
      <c r="AL328" s="5"/>
      <c r="AM328" s="5"/>
      <c r="AN328" s="5"/>
      <c r="AO328" s="5"/>
      <c r="AP328" s="4"/>
      <c r="AQ328" s="4"/>
      <c r="AR328" s="4"/>
      <c r="AS328" s="4"/>
      <c r="AT328" s="4"/>
      <c r="AU328" s="3" t="s">
        <v>267</v>
      </c>
      <c r="AV328" s="3" t="s">
        <v>268</v>
      </c>
      <c r="AW328" s="3" t="s">
        <v>102</v>
      </c>
      <c r="AX328" s="4"/>
      <c r="AY328" s="3" t="s">
        <v>122</v>
      </c>
      <c r="AZ328" s="3" t="s">
        <v>76</v>
      </c>
      <c r="BA328" s="3" t="s">
        <v>77</v>
      </c>
      <c r="BB328" s="3">
        <f t="shared" si="11"/>
        <v>23.914583329999999</v>
      </c>
      <c r="BC328" s="3">
        <f t="shared" si="12"/>
        <v>117.45097222</v>
      </c>
      <c r="BD328" s="3">
        <v>10</v>
      </c>
      <c r="BE328" s="3" t="s">
        <v>269</v>
      </c>
    </row>
    <row r="329" spans="1:57" ht="12.75">
      <c r="A329" s="3" t="s">
        <v>260</v>
      </c>
      <c r="B329" s="4"/>
      <c r="C329" s="3" t="s">
        <v>261</v>
      </c>
      <c r="D329" s="3" t="s">
        <v>262</v>
      </c>
      <c r="E329" s="3" t="s">
        <v>263</v>
      </c>
      <c r="F329" s="3">
        <v>2017</v>
      </c>
      <c r="G329" s="2" t="s">
        <v>61</v>
      </c>
      <c r="H329" s="3" t="s">
        <v>112</v>
      </c>
      <c r="I329" s="2" t="s">
        <v>274</v>
      </c>
      <c r="J329" s="3" t="s">
        <v>64</v>
      </c>
      <c r="K329" s="3" t="s">
        <v>65</v>
      </c>
      <c r="L329" s="3">
        <v>2010</v>
      </c>
      <c r="M329" s="3" t="s">
        <v>275</v>
      </c>
      <c r="N329" s="4"/>
      <c r="O329" s="4"/>
      <c r="P329" s="3" t="s">
        <v>276</v>
      </c>
      <c r="Q329" s="8"/>
      <c r="R329" s="8"/>
      <c r="S329" s="3" t="s">
        <v>69</v>
      </c>
      <c r="T329" s="3" t="s">
        <v>70</v>
      </c>
      <c r="U329" s="3" t="s">
        <v>84</v>
      </c>
      <c r="V329" s="3" t="s">
        <v>72</v>
      </c>
      <c r="W329" s="3">
        <v>7.87</v>
      </c>
      <c r="X329" s="7">
        <v>7.0000000000000284E-2</v>
      </c>
      <c r="Y329" s="4"/>
      <c r="Z329" s="4"/>
      <c r="AA329" s="3">
        <v>3</v>
      </c>
      <c r="AB329" s="3">
        <v>5.0199999999999996</v>
      </c>
      <c r="AC329" s="7">
        <v>0.3100000000000005</v>
      </c>
      <c r="AD329" s="4"/>
      <c r="AE329" s="3">
        <v>3</v>
      </c>
      <c r="AF329" s="4"/>
      <c r="AG329" s="4"/>
      <c r="AH329" s="4"/>
      <c r="AI329" s="4"/>
      <c r="AJ329" s="5"/>
      <c r="AK329" s="5"/>
      <c r="AL329" s="5"/>
      <c r="AM329" s="5"/>
      <c r="AN329" s="5"/>
      <c r="AO329" s="5"/>
      <c r="AP329" s="4"/>
      <c r="AQ329" s="4"/>
      <c r="AR329" s="4"/>
      <c r="AS329" s="4"/>
      <c r="AT329" s="4"/>
      <c r="AU329" s="3" t="s">
        <v>267</v>
      </c>
      <c r="AV329" s="3" t="s">
        <v>268</v>
      </c>
      <c r="AW329" s="3" t="s">
        <v>102</v>
      </c>
      <c r="AX329" s="4"/>
      <c r="AY329" s="3" t="s">
        <v>122</v>
      </c>
      <c r="AZ329" s="3" t="s">
        <v>76</v>
      </c>
      <c r="BA329" s="3" t="s">
        <v>77</v>
      </c>
      <c r="BB329" s="3">
        <f t="shared" si="11"/>
        <v>23.914583329999999</v>
      </c>
      <c r="BC329" s="3">
        <f t="shared" si="12"/>
        <v>117.45097222</v>
      </c>
      <c r="BD329" s="3">
        <v>10</v>
      </c>
      <c r="BE329" s="3" t="s">
        <v>269</v>
      </c>
    </row>
    <row r="330" spans="1:57" ht="12.75">
      <c r="A330" s="3" t="s">
        <v>260</v>
      </c>
      <c r="B330" s="4"/>
      <c r="C330" s="3" t="s">
        <v>261</v>
      </c>
      <c r="D330" s="3" t="s">
        <v>262</v>
      </c>
      <c r="E330" s="3" t="s">
        <v>263</v>
      </c>
      <c r="F330" s="3">
        <v>2017</v>
      </c>
      <c r="G330" s="2" t="s">
        <v>61</v>
      </c>
      <c r="H330" s="3" t="s">
        <v>112</v>
      </c>
      <c r="I330" s="2" t="s">
        <v>264</v>
      </c>
      <c r="J330" s="3" t="s">
        <v>96</v>
      </c>
      <c r="K330" s="3" t="s">
        <v>273</v>
      </c>
      <c r="L330" s="3">
        <v>2010</v>
      </c>
      <c r="M330" s="3" t="s">
        <v>275</v>
      </c>
      <c r="N330" s="4"/>
      <c r="O330" s="4"/>
      <c r="P330" s="3" t="s">
        <v>276</v>
      </c>
      <c r="Q330" s="4"/>
      <c r="R330" s="8"/>
      <c r="S330" s="3" t="s">
        <v>69</v>
      </c>
      <c r="T330" s="3" t="s">
        <v>70</v>
      </c>
      <c r="U330" s="3" t="s">
        <v>84</v>
      </c>
      <c r="V330" s="3" t="s">
        <v>72</v>
      </c>
      <c r="W330" s="3">
        <v>8.27</v>
      </c>
      <c r="X330" s="7">
        <v>0.16999999999999993</v>
      </c>
      <c r="Y330" s="4"/>
      <c r="Z330" s="4"/>
      <c r="AA330" s="3">
        <v>3</v>
      </c>
      <c r="AB330" s="3">
        <v>6.78</v>
      </c>
      <c r="AC330" s="7">
        <v>0.3199999999999994</v>
      </c>
      <c r="AD330" s="4"/>
      <c r="AE330" s="3">
        <v>3</v>
      </c>
      <c r="AF330" s="4"/>
      <c r="AG330" s="4"/>
      <c r="AH330" s="4"/>
      <c r="AI330" s="4"/>
      <c r="AJ330" s="5"/>
      <c r="AK330" s="5"/>
      <c r="AL330" s="5"/>
      <c r="AM330" s="5"/>
      <c r="AN330" s="5"/>
      <c r="AO330" s="5"/>
      <c r="AP330" s="4"/>
      <c r="AQ330" s="4"/>
      <c r="AR330" s="4"/>
      <c r="AS330" s="4"/>
      <c r="AT330" s="4"/>
      <c r="AU330" s="3" t="s">
        <v>267</v>
      </c>
      <c r="AV330" s="3" t="s">
        <v>268</v>
      </c>
      <c r="AW330" s="3" t="s">
        <v>102</v>
      </c>
      <c r="AX330" s="4"/>
      <c r="AY330" s="3" t="s">
        <v>122</v>
      </c>
      <c r="AZ330" s="3" t="s">
        <v>76</v>
      </c>
      <c r="BA330" s="3" t="s">
        <v>77</v>
      </c>
      <c r="BB330" s="3">
        <f t="shared" si="11"/>
        <v>23.914583329999999</v>
      </c>
      <c r="BC330" s="3">
        <f t="shared" si="12"/>
        <v>117.45097222</v>
      </c>
      <c r="BD330" s="3">
        <v>10</v>
      </c>
      <c r="BE330" s="3" t="s">
        <v>269</v>
      </c>
    </row>
    <row r="331" spans="1:57" ht="12.75">
      <c r="A331" s="3" t="s">
        <v>260</v>
      </c>
      <c r="B331" s="4"/>
      <c r="C331" s="3" t="s">
        <v>261</v>
      </c>
      <c r="D331" s="3" t="s">
        <v>262</v>
      </c>
      <c r="E331" s="3" t="s">
        <v>263</v>
      </c>
      <c r="F331" s="3">
        <v>2017</v>
      </c>
      <c r="G331" s="2" t="s">
        <v>61</v>
      </c>
      <c r="H331" s="3" t="s">
        <v>112</v>
      </c>
      <c r="I331" s="2" t="s">
        <v>270</v>
      </c>
      <c r="J331" s="3" t="s">
        <v>64</v>
      </c>
      <c r="K331" s="3" t="s">
        <v>65</v>
      </c>
      <c r="L331" s="3">
        <v>2010</v>
      </c>
      <c r="M331" s="3" t="s">
        <v>275</v>
      </c>
      <c r="N331" s="4"/>
      <c r="O331" s="4"/>
      <c r="P331" s="3" t="s">
        <v>276</v>
      </c>
      <c r="Q331" s="8"/>
      <c r="R331" s="8"/>
      <c r="S331" s="3" t="s">
        <v>69</v>
      </c>
      <c r="T331" s="3" t="s">
        <v>70</v>
      </c>
      <c r="U331" s="3" t="s">
        <v>84</v>
      </c>
      <c r="V331" s="3" t="s">
        <v>72</v>
      </c>
      <c r="W331" s="3">
        <v>7.87</v>
      </c>
      <c r="X331" s="7">
        <v>7.0000000000000284E-2</v>
      </c>
      <c r="Y331" s="4"/>
      <c r="Z331" s="4"/>
      <c r="AA331" s="3">
        <v>3</v>
      </c>
      <c r="AB331" s="3">
        <v>1.67</v>
      </c>
      <c r="AC331" s="7">
        <v>1.63</v>
      </c>
      <c r="AD331" s="4"/>
      <c r="AE331" s="3">
        <v>3</v>
      </c>
      <c r="AF331" s="4"/>
      <c r="AG331" s="4"/>
      <c r="AH331" s="4"/>
      <c r="AI331" s="4"/>
      <c r="AJ331" s="5"/>
      <c r="AK331" s="5"/>
      <c r="AL331" s="5"/>
      <c r="AM331" s="5"/>
      <c r="AN331" s="5"/>
      <c r="AO331" s="5"/>
      <c r="AP331" s="4"/>
      <c r="AQ331" s="4"/>
      <c r="AR331" s="4"/>
      <c r="AS331" s="4"/>
      <c r="AT331" s="4"/>
      <c r="AU331" s="3" t="s">
        <v>267</v>
      </c>
      <c r="AV331" s="3" t="s">
        <v>268</v>
      </c>
      <c r="AW331" s="3" t="s">
        <v>102</v>
      </c>
      <c r="AX331" s="4"/>
      <c r="AY331" s="3" t="s">
        <v>122</v>
      </c>
      <c r="AZ331" s="3" t="s">
        <v>76</v>
      </c>
      <c r="BA331" s="3" t="s">
        <v>77</v>
      </c>
      <c r="BB331" s="3">
        <f t="shared" si="11"/>
        <v>23.914583329999999</v>
      </c>
      <c r="BC331" s="3">
        <f t="shared" si="12"/>
        <v>117.45097222</v>
      </c>
      <c r="BD331" s="3">
        <v>10</v>
      </c>
      <c r="BE331" s="3" t="s">
        <v>269</v>
      </c>
    </row>
    <row r="332" spans="1:57" ht="12.75">
      <c r="A332" s="3" t="s">
        <v>260</v>
      </c>
      <c r="B332" s="4"/>
      <c r="C332" s="3" t="s">
        <v>261</v>
      </c>
      <c r="D332" s="3" t="s">
        <v>262</v>
      </c>
      <c r="E332" s="3" t="s">
        <v>263</v>
      </c>
      <c r="F332" s="3">
        <v>2017</v>
      </c>
      <c r="G332" s="2" t="s">
        <v>61</v>
      </c>
      <c r="H332" s="3" t="s">
        <v>112</v>
      </c>
      <c r="I332" s="2" t="s">
        <v>270</v>
      </c>
      <c r="J332" s="3" t="s">
        <v>96</v>
      </c>
      <c r="K332" s="3" t="s">
        <v>273</v>
      </c>
      <c r="L332" s="3">
        <v>2010</v>
      </c>
      <c r="M332" s="3" t="s">
        <v>277</v>
      </c>
      <c r="N332" s="4"/>
      <c r="O332" s="4"/>
      <c r="P332" s="3" t="s">
        <v>146</v>
      </c>
      <c r="Q332" s="3" t="s">
        <v>186</v>
      </c>
      <c r="R332" s="8"/>
      <c r="S332" s="3" t="s">
        <v>69</v>
      </c>
      <c r="T332" s="3" t="s">
        <v>70</v>
      </c>
      <c r="U332" s="3" t="s">
        <v>84</v>
      </c>
      <c r="V332" s="3" t="s">
        <v>72</v>
      </c>
      <c r="W332" s="3">
        <v>2.17</v>
      </c>
      <c r="X332" s="3">
        <v>0.21</v>
      </c>
      <c r="Y332" s="3"/>
      <c r="Z332" s="4"/>
      <c r="AA332" s="3">
        <v>3</v>
      </c>
      <c r="AB332" s="3">
        <v>6.63</v>
      </c>
      <c r="AC332" s="7">
        <v>8.9999999999999858E-2</v>
      </c>
      <c r="AD332" s="4"/>
      <c r="AE332" s="3">
        <v>3</v>
      </c>
      <c r="AF332" s="4"/>
      <c r="AG332" s="4"/>
      <c r="AH332" s="4"/>
      <c r="AI332" s="4"/>
      <c r="AJ332" s="5"/>
      <c r="AK332" s="5"/>
      <c r="AL332" s="5"/>
      <c r="AM332" s="5"/>
      <c r="AN332" s="5"/>
      <c r="AO332" s="5"/>
      <c r="AP332" s="4"/>
      <c r="AQ332" s="4"/>
      <c r="AR332" s="4"/>
      <c r="AS332" s="4"/>
      <c r="AT332" s="4"/>
      <c r="AU332" s="3" t="s">
        <v>267</v>
      </c>
      <c r="AV332" s="3" t="s">
        <v>268</v>
      </c>
      <c r="AW332" s="3" t="s">
        <v>102</v>
      </c>
      <c r="AX332" s="4"/>
      <c r="AY332" s="3" t="s">
        <v>122</v>
      </c>
      <c r="AZ332" s="3" t="s">
        <v>76</v>
      </c>
      <c r="BA332" s="3" t="s">
        <v>77</v>
      </c>
      <c r="BB332" s="3">
        <f t="shared" si="11"/>
        <v>23.914583329999999</v>
      </c>
      <c r="BC332" s="3">
        <f t="shared" si="12"/>
        <v>117.45097222</v>
      </c>
      <c r="BD332" s="3">
        <v>10</v>
      </c>
      <c r="BE332" s="3" t="s">
        <v>269</v>
      </c>
    </row>
    <row r="333" spans="1:57" ht="12.75">
      <c r="A333" s="3" t="s">
        <v>260</v>
      </c>
      <c r="B333" s="4"/>
      <c r="C333" s="3" t="s">
        <v>261</v>
      </c>
      <c r="D333" s="3" t="s">
        <v>262</v>
      </c>
      <c r="E333" s="3" t="s">
        <v>263</v>
      </c>
      <c r="F333" s="3">
        <v>2017</v>
      </c>
      <c r="G333" s="2" t="s">
        <v>61</v>
      </c>
      <c r="H333" s="3" t="s">
        <v>112</v>
      </c>
      <c r="I333" s="2" t="s">
        <v>270</v>
      </c>
      <c r="J333" s="3" t="s">
        <v>114</v>
      </c>
      <c r="K333" s="3" t="s">
        <v>265</v>
      </c>
      <c r="L333" s="3">
        <v>2010</v>
      </c>
      <c r="M333" s="3" t="s">
        <v>277</v>
      </c>
      <c r="N333" s="4"/>
      <c r="O333" s="4"/>
      <c r="P333" s="3" t="s">
        <v>146</v>
      </c>
      <c r="Q333" s="3" t="s">
        <v>186</v>
      </c>
      <c r="R333" s="4"/>
      <c r="S333" s="3" t="s">
        <v>69</v>
      </c>
      <c r="T333" s="3" t="s">
        <v>70</v>
      </c>
      <c r="U333" s="3" t="s">
        <v>84</v>
      </c>
      <c r="V333" s="3" t="s">
        <v>72</v>
      </c>
      <c r="W333" s="3">
        <v>3.17</v>
      </c>
      <c r="X333" s="3">
        <v>0.71</v>
      </c>
      <c r="Y333" s="3"/>
      <c r="Z333" s="4"/>
      <c r="AA333" s="3">
        <v>3</v>
      </c>
      <c r="AB333" s="3">
        <v>6.98</v>
      </c>
      <c r="AC333" s="7">
        <v>0.25</v>
      </c>
      <c r="AD333" s="4"/>
      <c r="AE333" s="3">
        <v>3</v>
      </c>
      <c r="AF333" s="4"/>
      <c r="AG333" s="4"/>
      <c r="AH333" s="4"/>
      <c r="AI333" s="4"/>
      <c r="AJ333" s="5"/>
      <c r="AK333" s="5"/>
      <c r="AL333" s="5"/>
      <c r="AM333" s="5"/>
      <c r="AN333" s="5"/>
      <c r="AO333" s="5"/>
      <c r="AP333" s="4"/>
      <c r="AQ333" s="4"/>
      <c r="AR333" s="4"/>
      <c r="AS333" s="4"/>
      <c r="AT333" s="4"/>
      <c r="AU333" s="3" t="s">
        <v>267</v>
      </c>
      <c r="AV333" s="3" t="s">
        <v>268</v>
      </c>
      <c r="AW333" s="4"/>
      <c r="AX333" s="4"/>
      <c r="AY333" s="3" t="s">
        <v>122</v>
      </c>
      <c r="AZ333" s="3" t="s">
        <v>76</v>
      </c>
      <c r="BA333" s="3" t="s">
        <v>77</v>
      </c>
      <c r="BB333" s="3">
        <f t="shared" si="11"/>
        <v>23.914583329999999</v>
      </c>
      <c r="BC333" s="3">
        <f t="shared" si="12"/>
        <v>117.45097222</v>
      </c>
      <c r="BD333" s="3">
        <v>10</v>
      </c>
      <c r="BE333" s="3" t="s">
        <v>269</v>
      </c>
    </row>
    <row r="334" spans="1:57" ht="12.75">
      <c r="A334" s="3" t="s">
        <v>260</v>
      </c>
      <c r="B334" s="4"/>
      <c r="C334" s="3" t="s">
        <v>261</v>
      </c>
      <c r="D334" s="3" t="s">
        <v>262</v>
      </c>
      <c r="E334" s="3" t="s">
        <v>263</v>
      </c>
      <c r="F334" s="3">
        <v>2017</v>
      </c>
      <c r="G334" s="2" t="s">
        <v>61</v>
      </c>
      <c r="H334" s="3" t="s">
        <v>112</v>
      </c>
      <c r="I334" s="2" t="s">
        <v>274</v>
      </c>
      <c r="J334" s="3" t="s">
        <v>64</v>
      </c>
      <c r="K334" s="3" t="s">
        <v>65</v>
      </c>
      <c r="L334" s="3">
        <v>2010</v>
      </c>
      <c r="M334" s="3" t="s">
        <v>277</v>
      </c>
      <c r="N334" s="4"/>
      <c r="O334" s="4"/>
      <c r="P334" s="3" t="s">
        <v>146</v>
      </c>
      <c r="Q334" s="3" t="s">
        <v>186</v>
      </c>
      <c r="R334" s="8"/>
      <c r="S334" s="3" t="s">
        <v>69</v>
      </c>
      <c r="T334" s="3" t="s">
        <v>70</v>
      </c>
      <c r="U334" s="3" t="s">
        <v>84</v>
      </c>
      <c r="V334" s="3" t="s">
        <v>72</v>
      </c>
      <c r="W334" s="3">
        <v>3.34</v>
      </c>
      <c r="X334" s="3">
        <v>0.44</v>
      </c>
      <c r="Y334" s="4"/>
      <c r="Z334" s="4"/>
      <c r="AA334" s="3">
        <v>3</v>
      </c>
      <c r="AB334" s="3">
        <v>3.57</v>
      </c>
      <c r="AC334" s="3">
        <v>0.31</v>
      </c>
      <c r="AD334" s="3"/>
      <c r="AE334" s="3">
        <v>3</v>
      </c>
      <c r="AF334" s="4"/>
      <c r="AG334" s="4"/>
      <c r="AH334" s="4"/>
      <c r="AI334" s="4"/>
      <c r="AJ334" s="5"/>
      <c r="AK334" s="5"/>
      <c r="AL334" s="5"/>
      <c r="AM334" s="5"/>
      <c r="AN334" s="5"/>
      <c r="AO334" s="5"/>
      <c r="AP334" s="4"/>
      <c r="AQ334" s="4"/>
      <c r="AR334" s="4"/>
      <c r="AS334" s="4"/>
      <c r="AT334" s="4"/>
      <c r="AU334" s="3" t="s">
        <v>267</v>
      </c>
      <c r="AV334" s="3" t="s">
        <v>268</v>
      </c>
      <c r="AW334" s="3" t="s">
        <v>102</v>
      </c>
      <c r="AX334" s="4"/>
      <c r="AY334" s="3" t="s">
        <v>122</v>
      </c>
      <c r="AZ334" s="3" t="s">
        <v>76</v>
      </c>
      <c r="BA334" s="3" t="s">
        <v>77</v>
      </c>
      <c r="BB334" s="3">
        <f t="shared" si="11"/>
        <v>23.914583329999999</v>
      </c>
      <c r="BC334" s="3">
        <f t="shared" si="12"/>
        <v>117.45097222</v>
      </c>
      <c r="BD334" s="3">
        <v>10</v>
      </c>
      <c r="BE334" s="3" t="s">
        <v>269</v>
      </c>
    </row>
    <row r="335" spans="1:57" ht="12.75">
      <c r="A335" s="3" t="s">
        <v>260</v>
      </c>
      <c r="B335" s="4"/>
      <c r="C335" s="3" t="s">
        <v>261</v>
      </c>
      <c r="D335" s="3" t="s">
        <v>262</v>
      </c>
      <c r="E335" s="3" t="s">
        <v>263</v>
      </c>
      <c r="F335" s="3">
        <v>2017</v>
      </c>
      <c r="G335" s="2" t="s">
        <v>61</v>
      </c>
      <c r="H335" s="3" t="s">
        <v>112</v>
      </c>
      <c r="I335" s="2" t="s">
        <v>274</v>
      </c>
      <c r="J335" s="3" t="s">
        <v>96</v>
      </c>
      <c r="K335" s="3" t="s">
        <v>273</v>
      </c>
      <c r="L335" s="3">
        <v>2010</v>
      </c>
      <c r="M335" s="3" t="s">
        <v>277</v>
      </c>
      <c r="N335" s="4"/>
      <c r="O335" s="4"/>
      <c r="P335" s="3" t="s">
        <v>146</v>
      </c>
      <c r="Q335" s="3" t="s">
        <v>186</v>
      </c>
      <c r="R335" s="8"/>
      <c r="S335" s="3" t="s">
        <v>69</v>
      </c>
      <c r="T335" s="3" t="s">
        <v>70</v>
      </c>
      <c r="U335" s="3" t="s">
        <v>84</v>
      </c>
      <c r="V335" s="3" t="s">
        <v>72</v>
      </c>
      <c r="W335" s="3">
        <v>2.17</v>
      </c>
      <c r="X335" s="3">
        <v>0.21</v>
      </c>
      <c r="Y335" s="4"/>
      <c r="Z335" s="4"/>
      <c r="AA335" s="3">
        <v>3</v>
      </c>
      <c r="AB335" s="3">
        <v>2.68</v>
      </c>
      <c r="AC335" s="3">
        <v>0.34</v>
      </c>
      <c r="AD335" s="3"/>
      <c r="AE335" s="3">
        <v>3</v>
      </c>
      <c r="AF335" s="4"/>
      <c r="AG335" s="4"/>
      <c r="AH335" s="4"/>
      <c r="AI335" s="4"/>
      <c r="AJ335" s="5"/>
      <c r="AK335" s="5"/>
      <c r="AL335" s="5"/>
      <c r="AM335" s="5"/>
      <c r="AN335" s="5"/>
      <c r="AO335" s="5"/>
      <c r="AP335" s="4"/>
      <c r="AQ335" s="4"/>
      <c r="AR335" s="4"/>
      <c r="AS335" s="4"/>
      <c r="AT335" s="4"/>
      <c r="AU335" s="3" t="s">
        <v>267</v>
      </c>
      <c r="AV335" s="3" t="s">
        <v>268</v>
      </c>
      <c r="AW335" s="3" t="s">
        <v>102</v>
      </c>
      <c r="AX335" s="4"/>
      <c r="AY335" s="3" t="s">
        <v>122</v>
      </c>
      <c r="AZ335" s="3" t="s">
        <v>76</v>
      </c>
      <c r="BA335" s="3" t="s">
        <v>77</v>
      </c>
      <c r="BB335" s="3">
        <f t="shared" si="11"/>
        <v>23.914583329999999</v>
      </c>
      <c r="BC335" s="3">
        <f t="shared" si="12"/>
        <v>117.45097222</v>
      </c>
      <c r="BD335" s="3">
        <v>10</v>
      </c>
      <c r="BE335" s="3" t="s">
        <v>269</v>
      </c>
    </row>
    <row r="336" spans="1:57" ht="12.75">
      <c r="A336" s="3" t="s">
        <v>260</v>
      </c>
      <c r="B336" s="4"/>
      <c r="C336" s="3" t="s">
        <v>261</v>
      </c>
      <c r="D336" s="3" t="s">
        <v>262</v>
      </c>
      <c r="E336" s="3" t="s">
        <v>263</v>
      </c>
      <c r="F336" s="3">
        <v>2017</v>
      </c>
      <c r="G336" s="2" t="s">
        <v>61</v>
      </c>
      <c r="H336" s="3" t="s">
        <v>112</v>
      </c>
      <c r="I336" s="2" t="s">
        <v>264</v>
      </c>
      <c r="J336" s="3" t="s">
        <v>64</v>
      </c>
      <c r="K336" s="3" t="s">
        <v>65</v>
      </c>
      <c r="L336" s="3">
        <v>2010</v>
      </c>
      <c r="M336" s="3" t="s">
        <v>277</v>
      </c>
      <c r="N336" s="4"/>
      <c r="O336" s="4"/>
      <c r="P336" s="3" t="s">
        <v>146</v>
      </c>
      <c r="Q336" s="3" t="s">
        <v>186</v>
      </c>
      <c r="R336" s="8"/>
      <c r="S336" s="3" t="s">
        <v>69</v>
      </c>
      <c r="T336" s="3" t="s">
        <v>70</v>
      </c>
      <c r="U336" s="3" t="s">
        <v>84</v>
      </c>
      <c r="V336" s="3" t="s">
        <v>72</v>
      </c>
      <c r="W336" s="3">
        <v>3.34</v>
      </c>
      <c r="X336" s="3">
        <v>0.44</v>
      </c>
      <c r="Y336" s="4"/>
      <c r="Z336" s="4"/>
      <c r="AA336" s="3">
        <v>3</v>
      </c>
      <c r="AB336" s="3">
        <v>3.27</v>
      </c>
      <c r="AC336" s="3">
        <v>0.63</v>
      </c>
      <c r="AD336" s="3"/>
      <c r="AE336" s="3">
        <v>3</v>
      </c>
      <c r="AF336" s="4"/>
      <c r="AG336" s="4"/>
      <c r="AH336" s="4"/>
      <c r="AI336" s="4"/>
      <c r="AJ336" s="5"/>
      <c r="AK336" s="5"/>
      <c r="AL336" s="5"/>
      <c r="AM336" s="5"/>
      <c r="AN336" s="5"/>
      <c r="AO336" s="5"/>
      <c r="AP336" s="4"/>
      <c r="AQ336" s="4"/>
      <c r="AR336" s="4"/>
      <c r="AS336" s="4"/>
      <c r="AT336" s="4"/>
      <c r="AU336" s="3" t="s">
        <v>267</v>
      </c>
      <c r="AV336" s="3" t="s">
        <v>268</v>
      </c>
      <c r="AW336" s="3" t="s">
        <v>102</v>
      </c>
      <c r="AX336" s="4"/>
      <c r="AY336" s="3" t="s">
        <v>122</v>
      </c>
      <c r="AZ336" s="3" t="s">
        <v>76</v>
      </c>
      <c r="BA336" s="3" t="s">
        <v>77</v>
      </c>
      <c r="BB336" s="3">
        <f t="shared" si="11"/>
        <v>23.914583329999999</v>
      </c>
      <c r="BC336" s="3">
        <f t="shared" si="12"/>
        <v>117.45097222</v>
      </c>
      <c r="BD336" s="3">
        <v>10</v>
      </c>
      <c r="BE336" s="3" t="s">
        <v>269</v>
      </c>
    </row>
    <row r="337" spans="1:57" ht="12.75">
      <c r="A337" s="3" t="s">
        <v>260</v>
      </c>
      <c r="B337" s="4"/>
      <c r="C337" s="3" t="s">
        <v>261</v>
      </c>
      <c r="D337" s="3" t="s">
        <v>262</v>
      </c>
      <c r="E337" s="3" t="s">
        <v>263</v>
      </c>
      <c r="F337" s="3">
        <v>2017</v>
      </c>
      <c r="G337" s="2" t="s">
        <v>61</v>
      </c>
      <c r="H337" s="3" t="s">
        <v>112</v>
      </c>
      <c r="I337" s="2" t="s">
        <v>274</v>
      </c>
      <c r="J337" s="3" t="s">
        <v>114</v>
      </c>
      <c r="K337" s="3" t="s">
        <v>265</v>
      </c>
      <c r="L337" s="3">
        <v>2010</v>
      </c>
      <c r="M337" s="3" t="s">
        <v>277</v>
      </c>
      <c r="N337" s="4"/>
      <c r="O337" s="4"/>
      <c r="P337" s="3" t="s">
        <v>146</v>
      </c>
      <c r="Q337" s="3" t="s">
        <v>186</v>
      </c>
      <c r="R337" s="4"/>
      <c r="S337" s="3" t="s">
        <v>69</v>
      </c>
      <c r="T337" s="3" t="s">
        <v>70</v>
      </c>
      <c r="U337" s="3" t="s">
        <v>84</v>
      </c>
      <c r="V337" s="3" t="s">
        <v>72</v>
      </c>
      <c r="W337" s="3">
        <v>3.17</v>
      </c>
      <c r="X337" s="3">
        <v>0.71</v>
      </c>
      <c r="Y337" s="4"/>
      <c r="Z337" s="4"/>
      <c r="AA337" s="3">
        <v>3</v>
      </c>
      <c r="AB337" s="3">
        <v>3.7</v>
      </c>
      <c r="AC337" s="3">
        <v>0.66</v>
      </c>
      <c r="AD337" s="3"/>
      <c r="AE337" s="3">
        <v>3</v>
      </c>
      <c r="AF337" s="4"/>
      <c r="AG337" s="4"/>
      <c r="AH337" s="4"/>
      <c r="AI337" s="4"/>
      <c r="AJ337" s="5"/>
      <c r="AK337" s="5"/>
      <c r="AL337" s="5"/>
      <c r="AM337" s="5"/>
      <c r="AN337" s="5"/>
      <c r="AO337" s="5"/>
      <c r="AP337" s="4"/>
      <c r="AQ337" s="4"/>
      <c r="AR337" s="4"/>
      <c r="AS337" s="4"/>
      <c r="AT337" s="4"/>
      <c r="AU337" s="3" t="s">
        <v>267</v>
      </c>
      <c r="AV337" s="3" t="s">
        <v>268</v>
      </c>
      <c r="AW337" s="4"/>
      <c r="AX337" s="4"/>
      <c r="AY337" s="3" t="s">
        <v>122</v>
      </c>
      <c r="AZ337" s="3" t="s">
        <v>76</v>
      </c>
      <c r="BA337" s="3" t="s">
        <v>77</v>
      </c>
      <c r="BB337" s="3">
        <f t="shared" si="11"/>
        <v>23.914583329999999</v>
      </c>
      <c r="BC337" s="3">
        <f t="shared" si="12"/>
        <v>117.45097222</v>
      </c>
      <c r="BD337" s="3">
        <v>10</v>
      </c>
      <c r="BE337" s="3" t="s">
        <v>269</v>
      </c>
    </row>
    <row r="338" spans="1:57" ht="12.75">
      <c r="A338" s="3" t="s">
        <v>260</v>
      </c>
      <c r="B338" s="4"/>
      <c r="C338" s="3" t="s">
        <v>261</v>
      </c>
      <c r="D338" s="3" t="s">
        <v>262</v>
      </c>
      <c r="E338" s="3" t="s">
        <v>263</v>
      </c>
      <c r="F338" s="3">
        <v>2017</v>
      </c>
      <c r="G338" s="2" t="s">
        <v>61</v>
      </c>
      <c r="H338" s="3" t="s">
        <v>112</v>
      </c>
      <c r="I338" s="2" t="s">
        <v>274</v>
      </c>
      <c r="J338" s="3" t="s">
        <v>271</v>
      </c>
      <c r="K338" s="3" t="s">
        <v>272</v>
      </c>
      <c r="L338" s="3">
        <v>2010</v>
      </c>
      <c r="M338" s="3" t="s">
        <v>277</v>
      </c>
      <c r="N338" s="4"/>
      <c r="O338" s="4"/>
      <c r="P338" s="3" t="s">
        <v>146</v>
      </c>
      <c r="Q338" s="3" t="s">
        <v>186</v>
      </c>
      <c r="R338" s="4"/>
      <c r="S338" s="3" t="s">
        <v>69</v>
      </c>
      <c r="T338" s="3" t="s">
        <v>70</v>
      </c>
      <c r="U338" s="3" t="s">
        <v>84</v>
      </c>
      <c r="V338" s="3" t="s">
        <v>72</v>
      </c>
      <c r="W338" s="3">
        <v>2.31</v>
      </c>
      <c r="X338" s="3">
        <v>0.66</v>
      </c>
      <c r="Y338" s="4"/>
      <c r="Z338" s="4"/>
      <c r="AA338" s="3">
        <v>3</v>
      </c>
      <c r="AB338" s="3">
        <v>3.56</v>
      </c>
      <c r="AC338" s="3">
        <v>0.69</v>
      </c>
      <c r="AD338" s="3"/>
      <c r="AE338" s="3">
        <v>3</v>
      </c>
      <c r="AF338" s="4"/>
      <c r="AG338" s="4"/>
      <c r="AH338" s="4"/>
      <c r="AI338" s="4"/>
      <c r="AJ338" s="5"/>
      <c r="AK338" s="5"/>
      <c r="AL338" s="5"/>
      <c r="AM338" s="5"/>
      <c r="AN338" s="5"/>
      <c r="AO338" s="5"/>
      <c r="AP338" s="4"/>
      <c r="AQ338" s="4"/>
      <c r="AR338" s="4"/>
      <c r="AS338" s="4"/>
      <c r="AT338" s="4"/>
      <c r="AU338" s="3" t="s">
        <v>267</v>
      </c>
      <c r="AV338" s="3" t="s">
        <v>268</v>
      </c>
      <c r="AW338" s="3" t="s">
        <v>102</v>
      </c>
      <c r="AX338" s="4"/>
      <c r="AY338" s="3" t="s">
        <v>122</v>
      </c>
      <c r="AZ338" s="3" t="s">
        <v>76</v>
      </c>
      <c r="BA338" s="3" t="s">
        <v>77</v>
      </c>
      <c r="BB338" s="3">
        <f t="shared" si="11"/>
        <v>23.914583329999999</v>
      </c>
      <c r="BC338" s="3">
        <f t="shared" si="12"/>
        <v>117.45097222</v>
      </c>
      <c r="BD338" s="3">
        <v>10</v>
      </c>
      <c r="BE338" s="3" t="s">
        <v>269</v>
      </c>
    </row>
    <row r="339" spans="1:57" ht="12.75">
      <c r="A339" s="3" t="s">
        <v>260</v>
      </c>
      <c r="B339" s="4"/>
      <c r="C339" s="3" t="s">
        <v>261</v>
      </c>
      <c r="D339" s="3" t="s">
        <v>262</v>
      </c>
      <c r="E339" s="3" t="s">
        <v>263</v>
      </c>
      <c r="F339" s="3">
        <v>2017</v>
      </c>
      <c r="G339" s="2" t="s">
        <v>61</v>
      </c>
      <c r="H339" s="3" t="s">
        <v>112</v>
      </c>
      <c r="I339" s="2" t="s">
        <v>264</v>
      </c>
      <c r="J339" s="3" t="s">
        <v>96</v>
      </c>
      <c r="K339" s="3" t="s">
        <v>273</v>
      </c>
      <c r="L339" s="3">
        <v>2010</v>
      </c>
      <c r="M339" s="3" t="s">
        <v>277</v>
      </c>
      <c r="N339" s="4"/>
      <c r="O339" s="4"/>
      <c r="P339" s="3" t="s">
        <v>146</v>
      </c>
      <c r="Q339" s="3" t="s">
        <v>186</v>
      </c>
      <c r="R339" s="8"/>
      <c r="S339" s="3" t="s">
        <v>69</v>
      </c>
      <c r="T339" s="3" t="s">
        <v>70</v>
      </c>
      <c r="U339" s="3" t="s">
        <v>84</v>
      </c>
      <c r="V339" s="3" t="s">
        <v>72</v>
      </c>
      <c r="W339" s="3">
        <v>2.17</v>
      </c>
      <c r="X339" s="3">
        <v>0.21</v>
      </c>
      <c r="Y339" s="4"/>
      <c r="Z339" s="4"/>
      <c r="AA339" s="3">
        <v>3</v>
      </c>
      <c r="AB339" s="3">
        <v>2.75</v>
      </c>
      <c r="AC339" s="3">
        <v>0.7</v>
      </c>
      <c r="AD339" s="3"/>
      <c r="AE339" s="3">
        <v>3</v>
      </c>
      <c r="AF339" s="4"/>
      <c r="AG339" s="4"/>
      <c r="AH339" s="4"/>
      <c r="AI339" s="4"/>
      <c r="AJ339" s="5"/>
      <c r="AK339" s="5"/>
      <c r="AL339" s="5"/>
      <c r="AM339" s="5"/>
      <c r="AN339" s="5"/>
      <c r="AO339" s="5"/>
      <c r="AP339" s="4"/>
      <c r="AQ339" s="4"/>
      <c r="AR339" s="4"/>
      <c r="AS339" s="4"/>
      <c r="AT339" s="4"/>
      <c r="AU339" s="3" t="s">
        <v>267</v>
      </c>
      <c r="AV339" s="3" t="s">
        <v>268</v>
      </c>
      <c r="AW339" s="3" t="s">
        <v>102</v>
      </c>
      <c r="AX339" s="4"/>
      <c r="AY339" s="3" t="s">
        <v>122</v>
      </c>
      <c r="AZ339" s="3" t="s">
        <v>76</v>
      </c>
      <c r="BA339" s="3" t="s">
        <v>77</v>
      </c>
      <c r="BB339" s="3">
        <f t="shared" si="11"/>
        <v>23.914583329999999</v>
      </c>
      <c r="BC339" s="3">
        <f t="shared" si="12"/>
        <v>117.45097222</v>
      </c>
      <c r="BD339" s="3">
        <v>10</v>
      </c>
      <c r="BE339" s="3" t="s">
        <v>269</v>
      </c>
    </row>
    <row r="340" spans="1:57" ht="12.75">
      <c r="A340" s="3" t="s">
        <v>260</v>
      </c>
      <c r="B340" s="4"/>
      <c r="C340" s="3" t="s">
        <v>261</v>
      </c>
      <c r="D340" s="3" t="s">
        <v>262</v>
      </c>
      <c r="E340" s="3" t="s">
        <v>263</v>
      </c>
      <c r="F340" s="3">
        <v>2017</v>
      </c>
      <c r="G340" s="2" t="s">
        <v>61</v>
      </c>
      <c r="H340" s="3" t="s">
        <v>112</v>
      </c>
      <c r="I340" s="2" t="s">
        <v>270</v>
      </c>
      <c r="J340" s="3" t="s">
        <v>64</v>
      </c>
      <c r="K340" s="3" t="s">
        <v>65</v>
      </c>
      <c r="L340" s="3">
        <v>2010</v>
      </c>
      <c r="M340" s="3" t="s">
        <v>277</v>
      </c>
      <c r="N340" s="4"/>
      <c r="O340" s="4"/>
      <c r="P340" s="3" t="s">
        <v>146</v>
      </c>
      <c r="Q340" s="3" t="s">
        <v>186</v>
      </c>
      <c r="R340" s="8"/>
      <c r="S340" s="3" t="s">
        <v>69</v>
      </c>
      <c r="T340" s="3" t="s">
        <v>70</v>
      </c>
      <c r="U340" s="3" t="s">
        <v>84</v>
      </c>
      <c r="V340" s="3" t="s">
        <v>72</v>
      </c>
      <c r="W340" s="3">
        <v>3.34</v>
      </c>
      <c r="X340" s="3">
        <v>0.44</v>
      </c>
      <c r="Y340" s="3"/>
      <c r="Z340" s="4"/>
      <c r="AA340" s="3">
        <v>3</v>
      </c>
      <c r="AB340" s="3">
        <v>5.58</v>
      </c>
      <c r="AC340" s="7">
        <v>0.71</v>
      </c>
      <c r="AD340" s="4"/>
      <c r="AE340" s="3">
        <v>3</v>
      </c>
      <c r="AF340" s="4"/>
      <c r="AG340" s="4"/>
      <c r="AH340" s="4"/>
      <c r="AI340" s="4"/>
      <c r="AJ340" s="5"/>
      <c r="AK340" s="5"/>
      <c r="AL340" s="5"/>
      <c r="AM340" s="5"/>
      <c r="AN340" s="5"/>
      <c r="AO340" s="5"/>
      <c r="AP340" s="4"/>
      <c r="AQ340" s="4"/>
      <c r="AR340" s="4"/>
      <c r="AS340" s="4"/>
      <c r="AT340" s="4"/>
      <c r="AU340" s="3" t="s">
        <v>267</v>
      </c>
      <c r="AV340" s="3" t="s">
        <v>268</v>
      </c>
      <c r="AW340" s="3" t="s">
        <v>102</v>
      </c>
      <c r="AX340" s="4"/>
      <c r="AY340" s="3" t="s">
        <v>122</v>
      </c>
      <c r="AZ340" s="3" t="s">
        <v>76</v>
      </c>
      <c r="BA340" s="3" t="s">
        <v>77</v>
      </c>
      <c r="BB340" s="3">
        <f t="shared" si="11"/>
        <v>23.914583329999999</v>
      </c>
      <c r="BC340" s="3">
        <f t="shared" si="12"/>
        <v>117.45097222</v>
      </c>
      <c r="BD340" s="3">
        <v>10</v>
      </c>
      <c r="BE340" s="3" t="s">
        <v>269</v>
      </c>
    </row>
    <row r="341" spans="1:57" ht="12.75">
      <c r="A341" s="3" t="s">
        <v>260</v>
      </c>
      <c r="B341" s="4"/>
      <c r="C341" s="3" t="s">
        <v>261</v>
      </c>
      <c r="D341" s="3" t="s">
        <v>262</v>
      </c>
      <c r="E341" s="3" t="s">
        <v>263</v>
      </c>
      <c r="F341" s="3">
        <v>2017</v>
      </c>
      <c r="G341" s="2" t="s">
        <v>61</v>
      </c>
      <c r="H341" s="3" t="s">
        <v>112</v>
      </c>
      <c r="I341" s="2" t="s">
        <v>270</v>
      </c>
      <c r="J341" s="3" t="s">
        <v>271</v>
      </c>
      <c r="K341" s="3" t="s">
        <v>272</v>
      </c>
      <c r="L341" s="3">
        <v>2010</v>
      </c>
      <c r="M341" s="3" t="s">
        <v>277</v>
      </c>
      <c r="N341" s="4"/>
      <c r="O341" s="4"/>
      <c r="P341" s="3" t="s">
        <v>146</v>
      </c>
      <c r="Q341" s="3" t="s">
        <v>186</v>
      </c>
      <c r="R341" s="4"/>
      <c r="S341" s="3" t="s">
        <v>69</v>
      </c>
      <c r="T341" s="3" t="s">
        <v>70</v>
      </c>
      <c r="U341" s="3" t="s">
        <v>84</v>
      </c>
      <c r="V341" s="3" t="s">
        <v>72</v>
      </c>
      <c r="W341" s="3">
        <v>2.31</v>
      </c>
      <c r="X341" s="3">
        <v>0.66</v>
      </c>
      <c r="Y341" s="3"/>
      <c r="Z341" s="4"/>
      <c r="AA341" s="3">
        <v>3</v>
      </c>
      <c r="AB341" s="3">
        <v>5.16</v>
      </c>
      <c r="AC341" s="7">
        <v>1.0199999999999996</v>
      </c>
      <c r="AD341" s="4"/>
      <c r="AE341" s="3">
        <v>3</v>
      </c>
      <c r="AF341" s="4"/>
      <c r="AG341" s="4"/>
      <c r="AH341" s="4"/>
      <c r="AI341" s="4"/>
      <c r="AJ341" s="5"/>
      <c r="AK341" s="5"/>
      <c r="AL341" s="5"/>
      <c r="AM341" s="5"/>
      <c r="AN341" s="5"/>
      <c r="AO341" s="5"/>
      <c r="AP341" s="4"/>
      <c r="AQ341" s="4"/>
      <c r="AR341" s="4"/>
      <c r="AS341" s="4"/>
      <c r="AT341" s="4"/>
      <c r="AU341" s="3" t="s">
        <v>267</v>
      </c>
      <c r="AV341" s="3" t="s">
        <v>268</v>
      </c>
      <c r="AW341" s="3" t="s">
        <v>102</v>
      </c>
      <c r="AX341" s="4"/>
      <c r="AY341" s="3" t="s">
        <v>122</v>
      </c>
      <c r="AZ341" s="3" t="s">
        <v>76</v>
      </c>
      <c r="BA341" s="3" t="s">
        <v>77</v>
      </c>
      <c r="BB341" s="3">
        <f t="shared" si="11"/>
        <v>23.914583329999999</v>
      </c>
      <c r="BC341" s="3">
        <f t="shared" si="12"/>
        <v>117.45097222</v>
      </c>
      <c r="BD341" s="3">
        <v>10</v>
      </c>
      <c r="BE341" s="3" t="s">
        <v>269</v>
      </c>
    </row>
    <row r="342" spans="1:57" ht="12.75">
      <c r="A342" s="3" t="s">
        <v>260</v>
      </c>
      <c r="B342" s="4"/>
      <c r="C342" s="3" t="s">
        <v>261</v>
      </c>
      <c r="D342" s="3" t="s">
        <v>262</v>
      </c>
      <c r="E342" s="3" t="s">
        <v>263</v>
      </c>
      <c r="F342" s="3">
        <v>2017</v>
      </c>
      <c r="G342" s="2" t="s">
        <v>61</v>
      </c>
      <c r="H342" s="3" t="s">
        <v>112</v>
      </c>
      <c r="I342" s="2" t="s">
        <v>264</v>
      </c>
      <c r="J342" s="3" t="s">
        <v>114</v>
      </c>
      <c r="K342" s="3" t="s">
        <v>265</v>
      </c>
      <c r="L342" s="3">
        <v>2010</v>
      </c>
      <c r="M342" s="3" t="s">
        <v>277</v>
      </c>
      <c r="N342" s="4"/>
      <c r="O342" s="4"/>
      <c r="P342" s="3" t="s">
        <v>146</v>
      </c>
      <c r="Q342" s="3" t="s">
        <v>186</v>
      </c>
      <c r="R342" s="4"/>
      <c r="S342" s="3" t="s">
        <v>69</v>
      </c>
      <c r="T342" s="3" t="s">
        <v>70</v>
      </c>
      <c r="U342" s="3" t="s">
        <v>84</v>
      </c>
      <c r="V342" s="3" t="s">
        <v>72</v>
      </c>
      <c r="W342" s="3">
        <v>3.17</v>
      </c>
      <c r="X342" s="3">
        <v>0.71</v>
      </c>
      <c r="Y342" s="4"/>
      <c r="Z342" s="4"/>
      <c r="AA342" s="3">
        <v>3</v>
      </c>
      <c r="AB342" s="3">
        <v>3.4</v>
      </c>
      <c r="AC342" s="3">
        <v>1.2100000000000004</v>
      </c>
      <c r="AD342" s="3"/>
      <c r="AE342" s="3">
        <v>3</v>
      </c>
      <c r="AF342" s="4"/>
      <c r="AG342" s="4"/>
      <c r="AH342" s="4"/>
      <c r="AI342" s="4"/>
      <c r="AJ342" s="5"/>
      <c r="AK342" s="5"/>
      <c r="AL342" s="5"/>
      <c r="AM342" s="5"/>
      <c r="AN342" s="5"/>
      <c r="AO342" s="5"/>
      <c r="AP342" s="4"/>
      <c r="AQ342" s="4"/>
      <c r="AR342" s="4"/>
      <c r="AS342" s="4"/>
      <c r="AT342" s="4"/>
      <c r="AU342" s="3" t="s">
        <v>267</v>
      </c>
      <c r="AV342" s="3" t="s">
        <v>268</v>
      </c>
      <c r="AW342" s="4"/>
      <c r="AX342" s="4"/>
      <c r="AY342" s="3" t="s">
        <v>122</v>
      </c>
      <c r="AZ342" s="3" t="s">
        <v>76</v>
      </c>
      <c r="BA342" s="3" t="s">
        <v>77</v>
      </c>
      <c r="BB342" s="3">
        <f t="shared" si="11"/>
        <v>23.914583329999999</v>
      </c>
      <c r="BC342" s="3">
        <f t="shared" si="12"/>
        <v>117.45097222</v>
      </c>
      <c r="BD342" s="3">
        <v>10</v>
      </c>
      <c r="BE342" s="3" t="s">
        <v>269</v>
      </c>
    </row>
    <row r="343" spans="1:57" ht="12.75">
      <c r="A343" s="3" t="s">
        <v>260</v>
      </c>
      <c r="B343" s="4"/>
      <c r="C343" s="3" t="s">
        <v>261</v>
      </c>
      <c r="D343" s="3" t="s">
        <v>262</v>
      </c>
      <c r="E343" s="3" t="s">
        <v>263</v>
      </c>
      <c r="F343" s="3">
        <v>2017</v>
      </c>
      <c r="G343" s="2" t="s">
        <v>61</v>
      </c>
      <c r="H343" s="3" t="s">
        <v>112</v>
      </c>
      <c r="I343" s="2" t="s">
        <v>264</v>
      </c>
      <c r="J343" s="3" t="s">
        <v>271</v>
      </c>
      <c r="K343" s="3" t="s">
        <v>272</v>
      </c>
      <c r="L343" s="3">
        <v>2010</v>
      </c>
      <c r="M343" s="3" t="s">
        <v>277</v>
      </c>
      <c r="N343" s="4"/>
      <c r="O343" s="4"/>
      <c r="P343" s="3" t="s">
        <v>146</v>
      </c>
      <c r="Q343" s="3" t="s">
        <v>186</v>
      </c>
      <c r="R343" s="4"/>
      <c r="S343" s="3" t="s">
        <v>69</v>
      </c>
      <c r="T343" s="3" t="s">
        <v>70</v>
      </c>
      <c r="U343" s="3" t="s">
        <v>84</v>
      </c>
      <c r="V343" s="3" t="s">
        <v>72</v>
      </c>
      <c r="W343" s="3">
        <v>2.31</v>
      </c>
      <c r="X343" s="3">
        <v>0.66</v>
      </c>
      <c r="Y343" s="4"/>
      <c r="Z343" s="4"/>
      <c r="AA343" s="3">
        <v>3</v>
      </c>
      <c r="AB343" s="3">
        <v>3.04</v>
      </c>
      <c r="AC343" s="3"/>
      <c r="AD343" s="4"/>
      <c r="AE343" s="3">
        <v>3</v>
      </c>
      <c r="AF343" s="4"/>
      <c r="AG343" s="4"/>
      <c r="AH343" s="4"/>
      <c r="AI343" s="4"/>
      <c r="AJ343" s="5"/>
      <c r="AK343" s="5"/>
      <c r="AL343" s="5"/>
      <c r="AM343" s="5"/>
      <c r="AN343" s="5"/>
      <c r="AO343" s="5"/>
      <c r="AP343" s="4"/>
      <c r="AQ343" s="4"/>
      <c r="AR343" s="4"/>
      <c r="AS343" s="4"/>
      <c r="AT343" s="4"/>
      <c r="AU343" s="3" t="s">
        <v>267</v>
      </c>
      <c r="AV343" s="3" t="s">
        <v>268</v>
      </c>
      <c r="AW343" s="3" t="s">
        <v>102</v>
      </c>
      <c r="AX343" s="4"/>
      <c r="AY343" s="3" t="s">
        <v>122</v>
      </c>
      <c r="AZ343" s="3" t="s">
        <v>76</v>
      </c>
      <c r="BA343" s="3" t="s">
        <v>77</v>
      </c>
      <c r="BB343" s="3">
        <f t="shared" si="11"/>
        <v>23.914583329999999</v>
      </c>
      <c r="BC343" s="3">
        <f t="shared" si="12"/>
        <v>117.45097222</v>
      </c>
      <c r="BD343" s="3">
        <v>10</v>
      </c>
      <c r="BE343" s="3" t="s">
        <v>269</v>
      </c>
    </row>
    <row r="344" spans="1:57" ht="12.75">
      <c r="A344" s="3" t="s">
        <v>260</v>
      </c>
      <c r="B344" s="4"/>
      <c r="C344" s="3" t="s">
        <v>261</v>
      </c>
      <c r="D344" s="3" t="s">
        <v>262</v>
      </c>
      <c r="E344" s="3" t="s">
        <v>263</v>
      </c>
      <c r="F344" s="3">
        <v>2017</v>
      </c>
      <c r="G344" s="2" t="s">
        <v>61</v>
      </c>
      <c r="H344" s="3" t="s">
        <v>112</v>
      </c>
      <c r="I344" s="2" t="s">
        <v>270</v>
      </c>
      <c r="J344" s="3" t="s">
        <v>96</v>
      </c>
      <c r="K344" s="3" t="s">
        <v>273</v>
      </c>
      <c r="L344" s="3">
        <v>2010</v>
      </c>
      <c r="M344" s="3" t="s">
        <v>278</v>
      </c>
      <c r="N344" s="3" t="s">
        <v>279</v>
      </c>
      <c r="O344" s="4"/>
      <c r="P344" s="3" t="s">
        <v>146</v>
      </c>
      <c r="Q344" s="3" t="s">
        <v>186</v>
      </c>
      <c r="R344" s="8"/>
      <c r="S344" s="3" t="s">
        <v>69</v>
      </c>
      <c r="T344" s="3" t="s">
        <v>70</v>
      </c>
      <c r="U344" s="3" t="s">
        <v>84</v>
      </c>
      <c r="V344" s="3" t="s">
        <v>72</v>
      </c>
      <c r="W344" s="3">
        <v>14.14</v>
      </c>
      <c r="X344" s="3">
        <v>0.96</v>
      </c>
      <c r="Y344" s="3"/>
      <c r="Z344" s="4"/>
      <c r="AA344" s="3">
        <v>3</v>
      </c>
      <c r="AB344" s="3">
        <v>20.18</v>
      </c>
      <c r="AC344" s="3">
        <v>0.65</v>
      </c>
      <c r="AD344" s="3"/>
      <c r="AE344" s="3">
        <v>3</v>
      </c>
      <c r="AF344" s="4"/>
      <c r="AG344" s="4"/>
      <c r="AH344" s="4"/>
      <c r="AI344" s="4"/>
      <c r="AJ344" s="5"/>
      <c r="AK344" s="5"/>
      <c r="AL344" s="5"/>
      <c r="AM344" s="5"/>
      <c r="AN344" s="5"/>
      <c r="AO344" s="5"/>
      <c r="AP344" s="4"/>
      <c r="AQ344" s="4"/>
      <c r="AR344" s="4"/>
      <c r="AS344" s="4"/>
      <c r="AT344" s="4"/>
      <c r="AU344" s="3" t="s">
        <v>267</v>
      </c>
      <c r="AV344" s="3" t="s">
        <v>268</v>
      </c>
      <c r="AW344" s="3" t="s">
        <v>102</v>
      </c>
      <c r="AX344" s="4"/>
      <c r="AY344" s="3" t="s">
        <v>122</v>
      </c>
      <c r="AZ344" s="3" t="s">
        <v>76</v>
      </c>
      <c r="BA344" s="3" t="s">
        <v>77</v>
      </c>
      <c r="BB344" s="3">
        <f t="shared" si="11"/>
        <v>23.914583329999999</v>
      </c>
      <c r="BC344" s="3">
        <f t="shared" si="12"/>
        <v>117.45097222</v>
      </c>
      <c r="BD344" s="3">
        <v>10</v>
      </c>
      <c r="BE344" s="3" t="s">
        <v>269</v>
      </c>
    </row>
    <row r="345" spans="1:57" ht="12.75">
      <c r="A345" s="3" t="s">
        <v>260</v>
      </c>
      <c r="B345" s="4"/>
      <c r="C345" s="3" t="s">
        <v>261</v>
      </c>
      <c r="D345" s="3" t="s">
        <v>262</v>
      </c>
      <c r="E345" s="3" t="s">
        <v>263</v>
      </c>
      <c r="F345" s="3">
        <v>2017</v>
      </c>
      <c r="G345" s="2" t="s">
        <v>61</v>
      </c>
      <c r="H345" s="3" t="s">
        <v>112</v>
      </c>
      <c r="I345" s="2" t="s">
        <v>270</v>
      </c>
      <c r="J345" s="3" t="s">
        <v>114</v>
      </c>
      <c r="K345" s="3" t="s">
        <v>265</v>
      </c>
      <c r="L345" s="3">
        <v>2010</v>
      </c>
      <c r="M345" s="3" t="s">
        <v>278</v>
      </c>
      <c r="N345" s="3" t="s">
        <v>279</v>
      </c>
      <c r="O345" s="4"/>
      <c r="P345" s="3" t="s">
        <v>146</v>
      </c>
      <c r="Q345" s="3" t="s">
        <v>186</v>
      </c>
      <c r="R345" s="4"/>
      <c r="S345" s="3" t="s">
        <v>69</v>
      </c>
      <c r="T345" s="3" t="s">
        <v>70</v>
      </c>
      <c r="U345" s="3" t="s">
        <v>84</v>
      </c>
      <c r="V345" s="3" t="s">
        <v>72</v>
      </c>
      <c r="W345" s="3">
        <v>18.93</v>
      </c>
      <c r="X345" s="3">
        <v>3.24</v>
      </c>
      <c r="Y345" s="3"/>
      <c r="Z345" s="4"/>
      <c r="AA345" s="3">
        <v>3</v>
      </c>
      <c r="AB345" s="3">
        <v>18.41</v>
      </c>
      <c r="AC345" s="3">
        <v>1.1399999999999999</v>
      </c>
      <c r="AD345" s="3"/>
      <c r="AE345" s="3">
        <v>3</v>
      </c>
      <c r="AF345" s="4"/>
      <c r="AG345" s="4"/>
      <c r="AH345" s="4"/>
      <c r="AI345" s="4"/>
      <c r="AJ345" s="5"/>
      <c r="AK345" s="5"/>
      <c r="AL345" s="5"/>
      <c r="AM345" s="5"/>
      <c r="AN345" s="5"/>
      <c r="AO345" s="5"/>
      <c r="AP345" s="4"/>
      <c r="AQ345" s="4"/>
      <c r="AR345" s="4"/>
      <c r="AS345" s="4"/>
      <c r="AT345" s="4"/>
      <c r="AU345" s="3" t="s">
        <v>267</v>
      </c>
      <c r="AV345" s="3" t="s">
        <v>268</v>
      </c>
      <c r="AW345" s="4"/>
      <c r="AX345" s="4"/>
      <c r="AY345" s="3" t="s">
        <v>122</v>
      </c>
      <c r="AZ345" s="3" t="s">
        <v>76</v>
      </c>
      <c r="BA345" s="3" t="s">
        <v>77</v>
      </c>
      <c r="BB345" s="3">
        <f t="shared" si="11"/>
        <v>23.914583329999999</v>
      </c>
      <c r="BC345" s="3">
        <f t="shared" si="12"/>
        <v>117.45097222</v>
      </c>
      <c r="BD345" s="3">
        <v>10</v>
      </c>
      <c r="BE345" s="3" t="s">
        <v>269</v>
      </c>
    </row>
    <row r="346" spans="1:57" ht="12.75">
      <c r="A346" s="3" t="s">
        <v>260</v>
      </c>
      <c r="B346" s="4"/>
      <c r="C346" s="3" t="s">
        <v>261</v>
      </c>
      <c r="D346" s="3" t="s">
        <v>262</v>
      </c>
      <c r="E346" s="3" t="s">
        <v>263</v>
      </c>
      <c r="F346" s="3">
        <v>2017</v>
      </c>
      <c r="G346" s="2" t="s">
        <v>61</v>
      </c>
      <c r="H346" s="3" t="s">
        <v>112</v>
      </c>
      <c r="I346" s="2" t="s">
        <v>274</v>
      </c>
      <c r="J346" s="3" t="s">
        <v>96</v>
      </c>
      <c r="K346" s="3" t="s">
        <v>273</v>
      </c>
      <c r="L346" s="3">
        <v>2010</v>
      </c>
      <c r="M346" s="3" t="s">
        <v>278</v>
      </c>
      <c r="N346" s="3" t="s">
        <v>279</v>
      </c>
      <c r="O346" s="4"/>
      <c r="P346" s="3" t="s">
        <v>146</v>
      </c>
      <c r="Q346" s="3" t="s">
        <v>186</v>
      </c>
      <c r="R346" s="8"/>
      <c r="S346" s="3" t="s">
        <v>69</v>
      </c>
      <c r="T346" s="3" t="s">
        <v>70</v>
      </c>
      <c r="U346" s="3" t="s">
        <v>84</v>
      </c>
      <c r="V346" s="3" t="s">
        <v>72</v>
      </c>
      <c r="W346" s="3">
        <v>14.14</v>
      </c>
      <c r="X346" s="3">
        <v>0.96</v>
      </c>
      <c r="Y346" s="4"/>
      <c r="Z346" s="4"/>
      <c r="AA346" s="3">
        <v>3</v>
      </c>
      <c r="AB346" s="3">
        <v>14.81</v>
      </c>
      <c r="AC346" s="3">
        <v>1.5</v>
      </c>
      <c r="AD346" s="3"/>
      <c r="AE346" s="3">
        <v>3</v>
      </c>
      <c r="AF346" s="4"/>
      <c r="AG346" s="4"/>
      <c r="AH346" s="4"/>
      <c r="AI346" s="4"/>
      <c r="AJ346" s="5"/>
      <c r="AK346" s="5"/>
      <c r="AL346" s="5"/>
      <c r="AM346" s="5"/>
      <c r="AN346" s="5"/>
      <c r="AO346" s="5"/>
      <c r="AP346" s="4"/>
      <c r="AQ346" s="4"/>
      <c r="AR346" s="4"/>
      <c r="AS346" s="4"/>
      <c r="AT346" s="4"/>
      <c r="AU346" s="3" t="s">
        <v>267</v>
      </c>
      <c r="AV346" s="3" t="s">
        <v>268</v>
      </c>
      <c r="AW346" s="3" t="s">
        <v>102</v>
      </c>
      <c r="AX346" s="4"/>
      <c r="AY346" s="3" t="s">
        <v>122</v>
      </c>
      <c r="AZ346" s="3" t="s">
        <v>76</v>
      </c>
      <c r="BA346" s="3" t="s">
        <v>77</v>
      </c>
      <c r="BB346" s="3">
        <f t="shared" si="11"/>
        <v>23.914583329999999</v>
      </c>
      <c r="BC346" s="3">
        <f t="shared" si="12"/>
        <v>117.45097222</v>
      </c>
      <c r="BD346" s="3">
        <v>10</v>
      </c>
      <c r="BE346" s="3" t="s">
        <v>269</v>
      </c>
    </row>
    <row r="347" spans="1:57" ht="12.75">
      <c r="A347" s="3" t="s">
        <v>260</v>
      </c>
      <c r="B347" s="4"/>
      <c r="C347" s="3" t="s">
        <v>261</v>
      </c>
      <c r="D347" s="3" t="s">
        <v>262</v>
      </c>
      <c r="E347" s="3" t="s">
        <v>263</v>
      </c>
      <c r="F347" s="3">
        <v>2017</v>
      </c>
      <c r="G347" s="2" t="s">
        <v>61</v>
      </c>
      <c r="H347" s="3" t="s">
        <v>112</v>
      </c>
      <c r="I347" s="2" t="s">
        <v>274</v>
      </c>
      <c r="J347" s="3" t="s">
        <v>64</v>
      </c>
      <c r="K347" s="3" t="s">
        <v>65</v>
      </c>
      <c r="L347" s="3">
        <v>2010</v>
      </c>
      <c r="M347" s="3" t="s">
        <v>278</v>
      </c>
      <c r="N347" s="3" t="s">
        <v>279</v>
      </c>
      <c r="O347" s="4"/>
      <c r="P347" s="3" t="s">
        <v>146</v>
      </c>
      <c r="Q347" s="3" t="s">
        <v>186</v>
      </c>
      <c r="R347" s="8"/>
      <c r="S347" s="3" t="s">
        <v>69</v>
      </c>
      <c r="T347" s="3" t="s">
        <v>70</v>
      </c>
      <c r="U347" s="3" t="s">
        <v>84</v>
      </c>
      <c r="V347" s="3" t="s">
        <v>72</v>
      </c>
      <c r="W347" s="3">
        <v>19.27</v>
      </c>
      <c r="X347" s="3">
        <v>2.1</v>
      </c>
      <c r="Y347" s="4"/>
      <c r="Z347" s="4"/>
      <c r="AA347" s="3">
        <v>3</v>
      </c>
      <c r="AB347" s="3">
        <v>18.52</v>
      </c>
      <c r="AC347" s="3">
        <v>1.66</v>
      </c>
      <c r="AD347" s="3"/>
      <c r="AE347" s="3">
        <v>3</v>
      </c>
      <c r="AF347" s="4"/>
      <c r="AG347" s="4"/>
      <c r="AH347" s="4"/>
      <c r="AI347" s="4"/>
      <c r="AJ347" s="5"/>
      <c r="AK347" s="5"/>
      <c r="AL347" s="5"/>
      <c r="AM347" s="5"/>
      <c r="AN347" s="5"/>
      <c r="AO347" s="5"/>
      <c r="AP347" s="4"/>
      <c r="AQ347" s="4"/>
      <c r="AR347" s="4"/>
      <c r="AS347" s="4"/>
      <c r="AT347" s="4"/>
      <c r="AU347" s="3" t="s">
        <v>267</v>
      </c>
      <c r="AV347" s="3" t="s">
        <v>268</v>
      </c>
      <c r="AW347" s="3" t="s">
        <v>102</v>
      </c>
      <c r="AX347" s="4"/>
      <c r="AY347" s="3" t="s">
        <v>122</v>
      </c>
      <c r="AZ347" s="3" t="s">
        <v>76</v>
      </c>
      <c r="BA347" s="3" t="s">
        <v>77</v>
      </c>
      <c r="BB347" s="3">
        <f t="shared" si="11"/>
        <v>23.914583329999999</v>
      </c>
      <c r="BC347" s="3">
        <f t="shared" si="12"/>
        <v>117.45097222</v>
      </c>
      <c r="BD347" s="3">
        <v>10</v>
      </c>
      <c r="BE347" s="3" t="s">
        <v>269</v>
      </c>
    </row>
    <row r="348" spans="1:57" ht="12.75">
      <c r="A348" s="3" t="s">
        <v>260</v>
      </c>
      <c r="B348" s="4"/>
      <c r="C348" s="3" t="s">
        <v>261</v>
      </c>
      <c r="D348" s="3" t="s">
        <v>262</v>
      </c>
      <c r="E348" s="3" t="s">
        <v>263</v>
      </c>
      <c r="F348" s="3">
        <v>2017</v>
      </c>
      <c r="G348" s="2" t="s">
        <v>61</v>
      </c>
      <c r="H348" s="3" t="s">
        <v>112</v>
      </c>
      <c r="I348" s="2" t="s">
        <v>274</v>
      </c>
      <c r="J348" s="3" t="s">
        <v>114</v>
      </c>
      <c r="K348" s="3" t="s">
        <v>265</v>
      </c>
      <c r="L348" s="3">
        <v>2010</v>
      </c>
      <c r="M348" s="3" t="s">
        <v>278</v>
      </c>
      <c r="N348" s="3" t="s">
        <v>279</v>
      </c>
      <c r="O348" s="4"/>
      <c r="P348" s="3" t="s">
        <v>146</v>
      </c>
      <c r="Q348" s="3" t="s">
        <v>186</v>
      </c>
      <c r="R348" s="4"/>
      <c r="S348" s="3" t="s">
        <v>69</v>
      </c>
      <c r="T348" s="3" t="s">
        <v>70</v>
      </c>
      <c r="U348" s="3" t="s">
        <v>84</v>
      </c>
      <c r="V348" s="3" t="s">
        <v>72</v>
      </c>
      <c r="W348" s="3">
        <v>18.93</v>
      </c>
      <c r="X348" s="3">
        <v>3.24</v>
      </c>
      <c r="Y348" s="4"/>
      <c r="Z348" s="4"/>
      <c r="AA348" s="3">
        <v>3</v>
      </c>
      <c r="AB348" s="3">
        <v>19.66</v>
      </c>
      <c r="AC348" s="3">
        <v>3</v>
      </c>
      <c r="AD348" s="3"/>
      <c r="AE348" s="3">
        <v>3</v>
      </c>
      <c r="AF348" s="4"/>
      <c r="AG348" s="4"/>
      <c r="AH348" s="4"/>
      <c r="AI348" s="4"/>
      <c r="AJ348" s="5"/>
      <c r="AK348" s="5"/>
      <c r="AL348" s="5"/>
      <c r="AM348" s="5"/>
      <c r="AN348" s="5"/>
      <c r="AO348" s="5"/>
      <c r="AP348" s="4"/>
      <c r="AQ348" s="4"/>
      <c r="AR348" s="4"/>
      <c r="AS348" s="4"/>
      <c r="AT348" s="4"/>
      <c r="AU348" s="3" t="s">
        <v>267</v>
      </c>
      <c r="AV348" s="3" t="s">
        <v>268</v>
      </c>
      <c r="AW348" s="4"/>
      <c r="AX348" s="4"/>
      <c r="AY348" s="3" t="s">
        <v>122</v>
      </c>
      <c r="AZ348" s="3" t="s">
        <v>76</v>
      </c>
      <c r="BA348" s="3" t="s">
        <v>77</v>
      </c>
      <c r="BB348" s="3">
        <f t="shared" si="11"/>
        <v>23.914583329999999</v>
      </c>
      <c r="BC348" s="3">
        <f t="shared" si="12"/>
        <v>117.45097222</v>
      </c>
      <c r="BD348" s="3">
        <v>10</v>
      </c>
      <c r="BE348" s="3" t="s">
        <v>269</v>
      </c>
    </row>
    <row r="349" spans="1:57" ht="12.75">
      <c r="A349" s="3" t="s">
        <v>260</v>
      </c>
      <c r="B349" s="4"/>
      <c r="C349" s="3" t="s">
        <v>261</v>
      </c>
      <c r="D349" s="3" t="s">
        <v>262</v>
      </c>
      <c r="E349" s="3" t="s">
        <v>263</v>
      </c>
      <c r="F349" s="3">
        <v>2017</v>
      </c>
      <c r="G349" s="2" t="s">
        <v>61</v>
      </c>
      <c r="H349" s="3" t="s">
        <v>112</v>
      </c>
      <c r="I349" s="2" t="s">
        <v>264</v>
      </c>
      <c r="J349" s="3" t="s">
        <v>64</v>
      </c>
      <c r="K349" s="3" t="s">
        <v>65</v>
      </c>
      <c r="L349" s="3">
        <v>2010</v>
      </c>
      <c r="M349" s="3" t="s">
        <v>278</v>
      </c>
      <c r="N349" s="3" t="s">
        <v>279</v>
      </c>
      <c r="O349" s="4"/>
      <c r="P349" s="3" t="s">
        <v>146</v>
      </c>
      <c r="Q349" s="3" t="s">
        <v>186</v>
      </c>
      <c r="R349" s="8"/>
      <c r="S349" s="3" t="s">
        <v>69</v>
      </c>
      <c r="T349" s="3" t="s">
        <v>70</v>
      </c>
      <c r="U349" s="3" t="s">
        <v>84</v>
      </c>
      <c r="V349" s="3" t="s">
        <v>72</v>
      </c>
      <c r="W349" s="3">
        <v>19.27</v>
      </c>
      <c r="X349" s="3">
        <v>2.1</v>
      </c>
      <c r="Y349" s="4"/>
      <c r="Z349" s="4"/>
      <c r="AA349" s="3">
        <v>3</v>
      </c>
      <c r="AB349" s="3">
        <v>18.21</v>
      </c>
      <c r="AC349" s="3">
        <v>3.01</v>
      </c>
      <c r="AD349" s="3"/>
      <c r="AE349" s="3">
        <v>3</v>
      </c>
      <c r="AF349" s="4"/>
      <c r="AG349" s="4"/>
      <c r="AH349" s="4"/>
      <c r="AI349" s="4"/>
      <c r="AJ349" s="5"/>
      <c r="AK349" s="5"/>
      <c r="AL349" s="5"/>
      <c r="AM349" s="5"/>
      <c r="AN349" s="5"/>
      <c r="AO349" s="5"/>
      <c r="AP349" s="4"/>
      <c r="AQ349" s="4"/>
      <c r="AR349" s="4"/>
      <c r="AS349" s="4"/>
      <c r="AT349" s="4"/>
      <c r="AU349" s="3" t="s">
        <v>267</v>
      </c>
      <c r="AV349" s="3" t="s">
        <v>268</v>
      </c>
      <c r="AW349" s="3" t="s">
        <v>102</v>
      </c>
      <c r="AX349" s="4"/>
      <c r="AY349" s="3" t="s">
        <v>122</v>
      </c>
      <c r="AZ349" s="3" t="s">
        <v>76</v>
      </c>
      <c r="BA349" s="3" t="s">
        <v>77</v>
      </c>
      <c r="BB349" s="3">
        <f t="shared" si="11"/>
        <v>23.914583329999999</v>
      </c>
      <c r="BC349" s="3">
        <f t="shared" si="12"/>
        <v>117.45097222</v>
      </c>
      <c r="BD349" s="3">
        <v>10</v>
      </c>
      <c r="BE349" s="3" t="s">
        <v>269</v>
      </c>
    </row>
    <row r="350" spans="1:57" ht="12.75">
      <c r="A350" s="3" t="s">
        <v>260</v>
      </c>
      <c r="B350" s="4"/>
      <c r="C350" s="3" t="s">
        <v>261</v>
      </c>
      <c r="D350" s="3" t="s">
        <v>262</v>
      </c>
      <c r="E350" s="3" t="s">
        <v>263</v>
      </c>
      <c r="F350" s="3">
        <v>2017</v>
      </c>
      <c r="G350" s="2" t="s">
        <v>61</v>
      </c>
      <c r="H350" s="3" t="s">
        <v>112</v>
      </c>
      <c r="I350" s="2" t="s">
        <v>270</v>
      </c>
      <c r="J350" s="3" t="s">
        <v>64</v>
      </c>
      <c r="K350" s="3" t="s">
        <v>65</v>
      </c>
      <c r="L350" s="3">
        <v>2010</v>
      </c>
      <c r="M350" s="3" t="s">
        <v>278</v>
      </c>
      <c r="N350" s="3" t="s">
        <v>279</v>
      </c>
      <c r="O350" s="4"/>
      <c r="P350" s="3" t="s">
        <v>146</v>
      </c>
      <c r="Q350" s="3" t="s">
        <v>186</v>
      </c>
      <c r="R350" s="8"/>
      <c r="S350" s="3" t="s">
        <v>69</v>
      </c>
      <c r="T350" s="3" t="s">
        <v>70</v>
      </c>
      <c r="U350" s="3" t="s">
        <v>84</v>
      </c>
      <c r="V350" s="3" t="s">
        <v>72</v>
      </c>
      <c r="W350" s="3">
        <v>19.27</v>
      </c>
      <c r="X350" s="3">
        <v>2.1</v>
      </c>
      <c r="Y350" s="3"/>
      <c r="Z350" s="4"/>
      <c r="AA350" s="3">
        <v>3</v>
      </c>
      <c r="AB350" s="3">
        <v>19.12</v>
      </c>
      <c r="AC350" s="3">
        <v>3.19</v>
      </c>
      <c r="AD350" s="3"/>
      <c r="AE350" s="3">
        <v>3</v>
      </c>
      <c r="AF350" s="4"/>
      <c r="AG350" s="4"/>
      <c r="AH350" s="4"/>
      <c r="AI350" s="4"/>
      <c r="AJ350" s="5"/>
      <c r="AK350" s="5"/>
      <c r="AL350" s="5"/>
      <c r="AM350" s="5"/>
      <c r="AN350" s="5"/>
      <c r="AO350" s="5"/>
      <c r="AP350" s="4"/>
      <c r="AQ350" s="4"/>
      <c r="AR350" s="4"/>
      <c r="AS350" s="4"/>
      <c r="AT350" s="4"/>
      <c r="AU350" s="3" t="s">
        <v>267</v>
      </c>
      <c r="AV350" s="3" t="s">
        <v>268</v>
      </c>
      <c r="AW350" s="3" t="s">
        <v>102</v>
      </c>
      <c r="AX350" s="4"/>
      <c r="AY350" s="3" t="s">
        <v>122</v>
      </c>
      <c r="AZ350" s="3" t="s">
        <v>76</v>
      </c>
      <c r="BA350" s="3" t="s">
        <v>77</v>
      </c>
      <c r="BB350" s="3">
        <f t="shared" si="11"/>
        <v>23.914583329999999</v>
      </c>
      <c r="BC350" s="3">
        <f t="shared" si="12"/>
        <v>117.45097222</v>
      </c>
      <c r="BD350" s="3">
        <v>10</v>
      </c>
      <c r="BE350" s="3" t="s">
        <v>269</v>
      </c>
    </row>
    <row r="351" spans="1:57" ht="12.75">
      <c r="A351" s="3" t="s">
        <v>260</v>
      </c>
      <c r="B351" s="4"/>
      <c r="C351" s="3" t="s">
        <v>261</v>
      </c>
      <c r="D351" s="3" t="s">
        <v>262</v>
      </c>
      <c r="E351" s="3" t="s">
        <v>263</v>
      </c>
      <c r="F351" s="3">
        <v>2017</v>
      </c>
      <c r="G351" s="2" t="s">
        <v>61</v>
      </c>
      <c r="H351" s="3" t="s">
        <v>112</v>
      </c>
      <c r="I351" s="2" t="s">
        <v>264</v>
      </c>
      <c r="J351" s="3" t="s">
        <v>96</v>
      </c>
      <c r="K351" s="3" t="s">
        <v>273</v>
      </c>
      <c r="L351" s="3">
        <v>2010</v>
      </c>
      <c r="M351" s="3" t="s">
        <v>278</v>
      </c>
      <c r="N351" s="3" t="s">
        <v>279</v>
      </c>
      <c r="O351" s="4"/>
      <c r="P351" s="3" t="s">
        <v>146</v>
      </c>
      <c r="Q351" s="3" t="s">
        <v>186</v>
      </c>
      <c r="R351" s="8"/>
      <c r="S351" s="3" t="s">
        <v>69</v>
      </c>
      <c r="T351" s="3" t="s">
        <v>70</v>
      </c>
      <c r="U351" s="3" t="s">
        <v>84</v>
      </c>
      <c r="V351" s="3" t="s">
        <v>72</v>
      </c>
      <c r="W351" s="3">
        <v>14.14</v>
      </c>
      <c r="X351" s="3">
        <v>0.96</v>
      </c>
      <c r="Y351" s="4"/>
      <c r="Z351" s="4"/>
      <c r="AA351" s="3">
        <v>3</v>
      </c>
      <c r="AB351" s="3">
        <v>15.97</v>
      </c>
      <c r="AC351" s="3">
        <v>3.2499999999999982</v>
      </c>
      <c r="AD351" s="3"/>
      <c r="AE351" s="3">
        <v>3</v>
      </c>
      <c r="AF351" s="4"/>
      <c r="AG351" s="4"/>
      <c r="AH351" s="4"/>
      <c r="AI351" s="4"/>
      <c r="AJ351" s="5"/>
      <c r="AK351" s="5"/>
      <c r="AL351" s="5"/>
      <c r="AM351" s="5"/>
      <c r="AN351" s="5"/>
      <c r="AO351" s="5"/>
      <c r="AP351" s="4"/>
      <c r="AQ351" s="4"/>
      <c r="AR351" s="4"/>
      <c r="AS351" s="4"/>
      <c r="AT351" s="4"/>
      <c r="AU351" s="3" t="s">
        <v>267</v>
      </c>
      <c r="AV351" s="3" t="s">
        <v>268</v>
      </c>
      <c r="AW351" s="3" t="s">
        <v>102</v>
      </c>
      <c r="AX351" s="4"/>
      <c r="AY351" s="3" t="s">
        <v>122</v>
      </c>
      <c r="AZ351" s="3" t="s">
        <v>76</v>
      </c>
      <c r="BA351" s="3" t="s">
        <v>77</v>
      </c>
      <c r="BB351" s="3">
        <f t="shared" si="11"/>
        <v>23.914583329999999</v>
      </c>
      <c r="BC351" s="3">
        <f t="shared" si="12"/>
        <v>117.45097222</v>
      </c>
      <c r="BD351" s="3">
        <v>10</v>
      </c>
      <c r="BE351" s="3" t="s">
        <v>269</v>
      </c>
    </row>
    <row r="352" spans="1:57" ht="12.75">
      <c r="A352" s="3" t="s">
        <v>260</v>
      </c>
      <c r="B352" s="4"/>
      <c r="C352" s="3" t="s">
        <v>261</v>
      </c>
      <c r="D352" s="3" t="s">
        <v>262</v>
      </c>
      <c r="E352" s="3" t="s">
        <v>263</v>
      </c>
      <c r="F352" s="3">
        <v>2017</v>
      </c>
      <c r="G352" s="2" t="s">
        <v>61</v>
      </c>
      <c r="H352" s="3" t="s">
        <v>112</v>
      </c>
      <c r="I352" s="2" t="s">
        <v>274</v>
      </c>
      <c r="J352" s="3" t="s">
        <v>271</v>
      </c>
      <c r="K352" s="3" t="s">
        <v>272</v>
      </c>
      <c r="L352" s="3">
        <v>2010</v>
      </c>
      <c r="M352" s="3" t="s">
        <v>278</v>
      </c>
      <c r="N352" s="3" t="s">
        <v>279</v>
      </c>
      <c r="O352" s="4"/>
      <c r="P352" s="3" t="s">
        <v>146</v>
      </c>
      <c r="Q352" s="3" t="s">
        <v>186</v>
      </c>
      <c r="R352" s="4"/>
      <c r="S352" s="3" t="s">
        <v>69</v>
      </c>
      <c r="T352" s="3" t="s">
        <v>70</v>
      </c>
      <c r="U352" s="3" t="s">
        <v>84</v>
      </c>
      <c r="V352" s="3" t="s">
        <v>72</v>
      </c>
      <c r="W352" s="3">
        <v>14.43</v>
      </c>
      <c r="X352" s="3">
        <v>3.13</v>
      </c>
      <c r="Y352" s="4"/>
      <c r="Z352" s="4"/>
      <c r="AA352" s="3">
        <v>3</v>
      </c>
      <c r="AB352" s="3">
        <v>18.37</v>
      </c>
      <c r="AC352" s="3">
        <v>3.31</v>
      </c>
      <c r="AD352" s="3"/>
      <c r="AE352" s="3">
        <v>3</v>
      </c>
      <c r="AF352" s="4"/>
      <c r="AG352" s="4"/>
      <c r="AH352" s="4"/>
      <c r="AI352" s="4"/>
      <c r="AJ352" s="5"/>
      <c r="AK352" s="5"/>
      <c r="AL352" s="5"/>
      <c r="AM352" s="5"/>
      <c r="AN352" s="5"/>
      <c r="AO352" s="5"/>
      <c r="AP352" s="4"/>
      <c r="AQ352" s="4"/>
      <c r="AR352" s="4"/>
      <c r="AS352" s="4"/>
      <c r="AT352" s="4"/>
      <c r="AU352" s="3" t="s">
        <v>267</v>
      </c>
      <c r="AV352" s="3" t="s">
        <v>268</v>
      </c>
      <c r="AW352" s="3" t="s">
        <v>102</v>
      </c>
      <c r="AX352" s="4"/>
      <c r="AY352" s="3" t="s">
        <v>122</v>
      </c>
      <c r="AZ352" s="3" t="s">
        <v>76</v>
      </c>
      <c r="BA352" s="3" t="s">
        <v>77</v>
      </c>
      <c r="BB352" s="3">
        <f t="shared" si="11"/>
        <v>23.914583329999999</v>
      </c>
      <c r="BC352" s="3">
        <f t="shared" si="12"/>
        <v>117.45097222</v>
      </c>
      <c r="BD352" s="3">
        <v>10</v>
      </c>
      <c r="BE352" s="3" t="s">
        <v>269</v>
      </c>
    </row>
    <row r="353" spans="1:57" ht="12.75">
      <c r="A353" s="3" t="s">
        <v>260</v>
      </c>
      <c r="B353" s="4"/>
      <c r="C353" s="3" t="s">
        <v>261</v>
      </c>
      <c r="D353" s="3" t="s">
        <v>262</v>
      </c>
      <c r="E353" s="3" t="s">
        <v>263</v>
      </c>
      <c r="F353" s="3">
        <v>2017</v>
      </c>
      <c r="G353" s="2" t="s">
        <v>61</v>
      </c>
      <c r="H353" s="3" t="s">
        <v>112</v>
      </c>
      <c r="I353" s="2" t="s">
        <v>270</v>
      </c>
      <c r="J353" s="3" t="s">
        <v>271</v>
      </c>
      <c r="K353" s="3" t="s">
        <v>272</v>
      </c>
      <c r="L353" s="3">
        <v>2010</v>
      </c>
      <c r="M353" s="3" t="s">
        <v>278</v>
      </c>
      <c r="N353" s="3" t="s">
        <v>279</v>
      </c>
      <c r="O353" s="4"/>
      <c r="P353" s="3" t="s">
        <v>146</v>
      </c>
      <c r="Q353" s="3" t="s">
        <v>186</v>
      </c>
      <c r="R353" s="4"/>
      <c r="S353" s="3" t="s">
        <v>69</v>
      </c>
      <c r="T353" s="3" t="s">
        <v>70</v>
      </c>
      <c r="U353" s="3" t="s">
        <v>84</v>
      </c>
      <c r="V353" s="3" t="s">
        <v>72</v>
      </c>
      <c r="W353" s="3">
        <v>14.43</v>
      </c>
      <c r="X353" s="3">
        <v>3.13</v>
      </c>
      <c r="Y353" s="3"/>
      <c r="Z353" s="4"/>
      <c r="AA353" s="3">
        <v>3</v>
      </c>
      <c r="AB353" s="3">
        <v>20.58</v>
      </c>
      <c r="AC353" s="3">
        <v>4.7</v>
      </c>
      <c r="AD353" s="3"/>
      <c r="AE353" s="3">
        <v>3</v>
      </c>
      <c r="AF353" s="4"/>
      <c r="AG353" s="4"/>
      <c r="AH353" s="4"/>
      <c r="AI353" s="4"/>
      <c r="AJ353" s="5"/>
      <c r="AK353" s="5"/>
      <c r="AL353" s="5"/>
      <c r="AM353" s="5"/>
      <c r="AN353" s="5"/>
      <c r="AO353" s="5"/>
      <c r="AP353" s="4"/>
      <c r="AQ353" s="4"/>
      <c r="AR353" s="4"/>
      <c r="AS353" s="4"/>
      <c r="AT353" s="4"/>
      <c r="AU353" s="3" t="s">
        <v>267</v>
      </c>
      <c r="AV353" s="3" t="s">
        <v>268</v>
      </c>
      <c r="AW353" s="3" t="s">
        <v>102</v>
      </c>
      <c r="AX353" s="4"/>
      <c r="AY353" s="3" t="s">
        <v>122</v>
      </c>
      <c r="AZ353" s="3" t="s">
        <v>76</v>
      </c>
      <c r="BA353" s="3" t="s">
        <v>77</v>
      </c>
      <c r="BB353" s="3">
        <f t="shared" si="11"/>
        <v>23.914583329999999</v>
      </c>
      <c r="BC353" s="3">
        <f t="shared" si="12"/>
        <v>117.45097222</v>
      </c>
      <c r="BD353" s="3">
        <v>10</v>
      </c>
      <c r="BE353" s="3" t="s">
        <v>269</v>
      </c>
    </row>
    <row r="354" spans="1:57" ht="12.75">
      <c r="A354" s="3" t="s">
        <v>260</v>
      </c>
      <c r="B354" s="4"/>
      <c r="C354" s="3" t="s">
        <v>261</v>
      </c>
      <c r="D354" s="3" t="s">
        <v>262</v>
      </c>
      <c r="E354" s="3" t="s">
        <v>263</v>
      </c>
      <c r="F354" s="3">
        <v>2017</v>
      </c>
      <c r="G354" s="2" t="s">
        <v>61</v>
      </c>
      <c r="H354" s="3" t="s">
        <v>112</v>
      </c>
      <c r="I354" s="2" t="s">
        <v>264</v>
      </c>
      <c r="J354" s="3" t="s">
        <v>114</v>
      </c>
      <c r="K354" s="3" t="s">
        <v>265</v>
      </c>
      <c r="L354" s="3">
        <v>2010</v>
      </c>
      <c r="M354" s="3" t="s">
        <v>278</v>
      </c>
      <c r="N354" s="3" t="s">
        <v>279</v>
      </c>
      <c r="O354" s="4"/>
      <c r="P354" s="3" t="s">
        <v>146</v>
      </c>
      <c r="Q354" s="3" t="s">
        <v>186</v>
      </c>
      <c r="R354" s="4"/>
      <c r="S354" s="3" t="s">
        <v>69</v>
      </c>
      <c r="T354" s="3" t="s">
        <v>70</v>
      </c>
      <c r="U354" s="3" t="s">
        <v>84</v>
      </c>
      <c r="V354" s="3" t="s">
        <v>72</v>
      </c>
      <c r="W354" s="3">
        <v>18.93</v>
      </c>
      <c r="X354" s="3">
        <v>3.24</v>
      </c>
      <c r="Y354" s="4"/>
      <c r="Z354" s="4"/>
      <c r="AA354" s="3">
        <v>3</v>
      </c>
      <c r="AB354" s="3">
        <v>19.13</v>
      </c>
      <c r="AC354" s="3">
        <v>5.5300000000000011</v>
      </c>
      <c r="AD354" s="3"/>
      <c r="AE354" s="3">
        <v>3</v>
      </c>
      <c r="AF354" s="4"/>
      <c r="AG354" s="4"/>
      <c r="AH354" s="4"/>
      <c r="AI354" s="4"/>
      <c r="AJ354" s="5"/>
      <c r="AK354" s="5"/>
      <c r="AL354" s="5"/>
      <c r="AM354" s="5"/>
      <c r="AN354" s="5"/>
      <c r="AO354" s="5"/>
      <c r="AP354" s="4"/>
      <c r="AQ354" s="4"/>
      <c r="AR354" s="4"/>
      <c r="AS354" s="4"/>
      <c r="AT354" s="4"/>
      <c r="AU354" s="3" t="s">
        <v>267</v>
      </c>
      <c r="AV354" s="3" t="s">
        <v>268</v>
      </c>
      <c r="AW354" s="4"/>
      <c r="AX354" s="4"/>
      <c r="AY354" s="3" t="s">
        <v>122</v>
      </c>
      <c r="AZ354" s="3" t="s">
        <v>76</v>
      </c>
      <c r="BA354" s="3" t="s">
        <v>77</v>
      </c>
      <c r="BB354" s="3">
        <f t="shared" si="11"/>
        <v>23.914583329999999</v>
      </c>
      <c r="BC354" s="3">
        <f t="shared" si="12"/>
        <v>117.45097222</v>
      </c>
      <c r="BD354" s="3">
        <v>10</v>
      </c>
      <c r="BE354" s="3" t="s">
        <v>269</v>
      </c>
    </row>
    <row r="355" spans="1:57" ht="12.75">
      <c r="A355" s="3" t="s">
        <v>260</v>
      </c>
      <c r="B355" s="4"/>
      <c r="C355" s="3" t="s">
        <v>261</v>
      </c>
      <c r="D355" s="3" t="s">
        <v>262</v>
      </c>
      <c r="E355" s="3" t="s">
        <v>263</v>
      </c>
      <c r="F355" s="3">
        <v>2017</v>
      </c>
      <c r="G355" s="2" t="s">
        <v>61</v>
      </c>
      <c r="H355" s="3" t="s">
        <v>112</v>
      </c>
      <c r="I355" s="2" t="s">
        <v>264</v>
      </c>
      <c r="J355" s="3" t="s">
        <v>271</v>
      </c>
      <c r="K355" s="3" t="s">
        <v>272</v>
      </c>
      <c r="L355" s="3">
        <v>2010</v>
      </c>
      <c r="M355" s="3" t="s">
        <v>278</v>
      </c>
      <c r="N355" s="3" t="s">
        <v>279</v>
      </c>
      <c r="O355" s="4"/>
      <c r="P355" s="3" t="s">
        <v>146</v>
      </c>
      <c r="Q355" s="3" t="s">
        <v>186</v>
      </c>
      <c r="R355" s="4"/>
      <c r="S355" s="3" t="s">
        <v>69</v>
      </c>
      <c r="T355" s="3" t="s">
        <v>70</v>
      </c>
      <c r="U355" s="3" t="s">
        <v>84</v>
      </c>
      <c r="V355" s="3" t="s">
        <v>72</v>
      </c>
      <c r="W355" s="3">
        <v>14.43</v>
      </c>
      <c r="X355" s="3">
        <v>3.13</v>
      </c>
      <c r="Y355" s="4"/>
      <c r="Z355" s="4"/>
      <c r="AA355" s="3">
        <v>3</v>
      </c>
      <c r="AB355" s="3">
        <v>17.079999999999998</v>
      </c>
      <c r="AC355" s="3"/>
      <c r="AD355" s="4"/>
      <c r="AE355" s="3">
        <v>3</v>
      </c>
      <c r="AF355" s="4"/>
      <c r="AG355" s="4"/>
      <c r="AH355" s="4"/>
      <c r="AI355" s="4"/>
      <c r="AJ355" s="5"/>
      <c r="AK355" s="5"/>
      <c r="AL355" s="5"/>
      <c r="AM355" s="5"/>
      <c r="AN355" s="5"/>
      <c r="AO355" s="5"/>
      <c r="AP355" s="4"/>
      <c r="AQ355" s="4"/>
      <c r="AR355" s="4"/>
      <c r="AS355" s="4"/>
      <c r="AT355" s="4"/>
      <c r="AU355" s="3" t="s">
        <v>267</v>
      </c>
      <c r="AV355" s="3" t="s">
        <v>268</v>
      </c>
      <c r="AW355" s="3" t="s">
        <v>102</v>
      </c>
      <c r="AX355" s="4"/>
      <c r="AY355" s="3" t="s">
        <v>122</v>
      </c>
      <c r="AZ355" s="3" t="s">
        <v>76</v>
      </c>
      <c r="BA355" s="3" t="s">
        <v>77</v>
      </c>
      <c r="BB355" s="3">
        <f t="shared" si="11"/>
        <v>23.914583329999999</v>
      </c>
      <c r="BC355" s="3">
        <f t="shared" si="12"/>
        <v>117.45097222</v>
      </c>
      <c r="BD355" s="3">
        <v>10</v>
      </c>
      <c r="BE355" s="3" t="s">
        <v>269</v>
      </c>
    </row>
    <row r="356" spans="1:57" ht="12.75">
      <c r="A356" s="2" t="s">
        <v>280</v>
      </c>
      <c r="B356" s="9" t="s">
        <v>230</v>
      </c>
      <c r="C356" s="9" t="s">
        <v>281</v>
      </c>
      <c r="D356" s="2" t="s">
        <v>282</v>
      </c>
      <c r="E356" s="9" t="s">
        <v>283</v>
      </c>
      <c r="F356" s="9">
        <v>2014</v>
      </c>
      <c r="G356" s="2" t="s">
        <v>61</v>
      </c>
      <c r="H356" s="9" t="s">
        <v>112</v>
      </c>
      <c r="I356" s="5"/>
      <c r="J356" s="5"/>
      <c r="K356" s="5"/>
      <c r="L356" s="5"/>
      <c r="M356" s="2" t="s">
        <v>284</v>
      </c>
      <c r="N356" s="2"/>
      <c r="O356" s="2"/>
      <c r="P356" s="2" t="s">
        <v>163</v>
      </c>
      <c r="Q356" s="5"/>
      <c r="R356" s="5"/>
      <c r="S356" s="2"/>
      <c r="T356" s="2"/>
      <c r="U356" s="2" t="s">
        <v>84</v>
      </c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2" t="s">
        <v>267</v>
      </c>
      <c r="AV356" s="2"/>
      <c r="AW356" s="5"/>
      <c r="AX356" s="5"/>
      <c r="AY356" s="2" t="s">
        <v>122</v>
      </c>
      <c r="AZ356" s="5"/>
      <c r="BA356" s="5"/>
      <c r="BB356" s="5"/>
      <c r="BC356" s="5"/>
      <c r="BD356" s="5"/>
      <c r="BE356" s="2" t="s">
        <v>285</v>
      </c>
    </row>
    <row r="357" spans="1:57" ht="12.75">
      <c r="A357" s="2" t="s">
        <v>280</v>
      </c>
      <c r="B357" s="9" t="s">
        <v>230</v>
      </c>
      <c r="C357" s="9" t="s">
        <v>281</v>
      </c>
      <c r="D357" s="2" t="s">
        <v>282</v>
      </c>
      <c r="E357" s="9" t="s">
        <v>283</v>
      </c>
      <c r="F357" s="9">
        <v>2014</v>
      </c>
      <c r="G357" s="2" t="s">
        <v>61</v>
      </c>
      <c r="H357" s="9" t="s">
        <v>112</v>
      </c>
      <c r="I357" s="5"/>
      <c r="J357" s="5"/>
      <c r="K357" s="5"/>
      <c r="L357" s="5"/>
      <c r="M357" s="2" t="s">
        <v>286</v>
      </c>
      <c r="N357" s="2"/>
      <c r="O357" s="2"/>
      <c r="P357" s="2" t="s">
        <v>163</v>
      </c>
      <c r="Q357" s="5"/>
      <c r="R357" s="5"/>
      <c r="S357" s="2"/>
      <c r="T357" s="2"/>
      <c r="U357" s="2" t="s">
        <v>84</v>
      </c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2" t="s">
        <v>267</v>
      </c>
      <c r="AV357" s="2"/>
      <c r="AW357" s="5"/>
      <c r="AX357" s="5"/>
      <c r="AY357" s="2" t="s">
        <v>122</v>
      </c>
      <c r="AZ357" s="5"/>
      <c r="BA357" s="5"/>
      <c r="BB357" s="5"/>
      <c r="BC357" s="5"/>
      <c r="BD357" s="5"/>
      <c r="BE357" s="2" t="s">
        <v>285</v>
      </c>
    </row>
    <row r="358" spans="1:57" ht="12.75">
      <c r="A358" s="3" t="s">
        <v>108</v>
      </c>
      <c r="B358" s="4"/>
      <c r="C358" s="3" t="s">
        <v>287</v>
      </c>
      <c r="D358" s="3" t="s">
        <v>288</v>
      </c>
      <c r="E358" s="3" t="s">
        <v>289</v>
      </c>
      <c r="F358" s="3">
        <v>2016</v>
      </c>
      <c r="G358" s="2" t="s">
        <v>61</v>
      </c>
      <c r="H358" s="3" t="s">
        <v>112</v>
      </c>
      <c r="I358" s="3" t="s">
        <v>113</v>
      </c>
      <c r="J358" s="4"/>
      <c r="K358" s="3" t="s">
        <v>290</v>
      </c>
      <c r="L358" s="3" t="s">
        <v>291</v>
      </c>
      <c r="M358" s="3" t="s">
        <v>160</v>
      </c>
      <c r="N358" s="3" t="s">
        <v>182</v>
      </c>
      <c r="O358" s="3"/>
      <c r="P358" s="3" t="s">
        <v>118</v>
      </c>
      <c r="Q358" s="3" t="s">
        <v>160</v>
      </c>
      <c r="R358" s="4"/>
      <c r="S358" s="3" t="s">
        <v>69</v>
      </c>
      <c r="T358" s="3" t="s">
        <v>101</v>
      </c>
      <c r="U358" s="4"/>
      <c r="V358" s="3" t="s">
        <v>72</v>
      </c>
      <c r="W358" s="3">
        <v>3870</v>
      </c>
      <c r="X358" s="4">
        <f t="shared" ref="X358:X484" si="13">ABS(Y358)*(SQRT(AA358))</f>
        <v>470.76920000000001</v>
      </c>
      <c r="Y358" s="3">
        <v>235.38460000000001</v>
      </c>
      <c r="Z358" s="4"/>
      <c r="AA358" s="3">
        <v>4</v>
      </c>
      <c r="AB358" s="3">
        <v>1225.3846000000001</v>
      </c>
      <c r="AC358" s="4">
        <f t="shared" ref="AC358:AC527" si="14">AD358*(SQRT(AE358))</f>
        <v>207.69239999999999</v>
      </c>
      <c r="AD358" s="3">
        <v>103.8462</v>
      </c>
      <c r="AE358" s="3">
        <v>4</v>
      </c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3" t="s">
        <v>177</v>
      </c>
      <c r="AV358" s="3" t="s">
        <v>178</v>
      </c>
      <c r="AW358" s="3" t="s">
        <v>121</v>
      </c>
      <c r="AX358" s="4"/>
      <c r="AY358" s="2" t="s">
        <v>122</v>
      </c>
      <c r="AZ358" s="3" t="s">
        <v>76</v>
      </c>
      <c r="BA358" s="3" t="s">
        <v>77</v>
      </c>
      <c r="BB358" s="3">
        <f t="shared" ref="BB358:BB387" si="15">AVERAGE(31.41666667, 31.63333333)</f>
        <v>31.524999999999999</v>
      </c>
      <c r="BC358" s="3">
        <f t="shared" ref="BC358:BC387" si="16">AVERAGE(121.83333333, 122.08333333)</f>
        <v>121.95833333</v>
      </c>
      <c r="BD358" s="3">
        <v>18</v>
      </c>
      <c r="BE358" s="3" t="s">
        <v>292</v>
      </c>
    </row>
    <row r="359" spans="1:57" ht="12.75">
      <c r="A359" s="3" t="s">
        <v>108</v>
      </c>
      <c r="B359" s="4"/>
      <c r="C359" s="3" t="s">
        <v>287</v>
      </c>
      <c r="D359" s="3" t="s">
        <v>288</v>
      </c>
      <c r="E359" s="3" t="s">
        <v>289</v>
      </c>
      <c r="F359" s="3">
        <v>2016</v>
      </c>
      <c r="G359" s="2" t="s">
        <v>61</v>
      </c>
      <c r="H359" s="3" t="s">
        <v>112</v>
      </c>
      <c r="I359" s="3" t="s">
        <v>113</v>
      </c>
      <c r="J359" s="4"/>
      <c r="K359" s="3" t="s">
        <v>290</v>
      </c>
      <c r="L359" s="3" t="s">
        <v>291</v>
      </c>
      <c r="M359" s="3" t="s">
        <v>160</v>
      </c>
      <c r="N359" s="3" t="s">
        <v>182</v>
      </c>
      <c r="O359" s="3"/>
      <c r="P359" s="3" t="s">
        <v>118</v>
      </c>
      <c r="Q359" s="3" t="s">
        <v>160</v>
      </c>
      <c r="R359" s="4"/>
      <c r="S359" s="3" t="s">
        <v>69</v>
      </c>
      <c r="T359" s="3" t="s">
        <v>101</v>
      </c>
      <c r="U359" s="4"/>
      <c r="V359" s="3" t="s">
        <v>72</v>
      </c>
      <c r="W359" s="3">
        <v>1523.0769</v>
      </c>
      <c r="X359" s="4">
        <f t="shared" si="13"/>
        <v>221.5386</v>
      </c>
      <c r="Y359" s="3">
        <v>110.7693</v>
      </c>
      <c r="Z359" s="4"/>
      <c r="AA359" s="3">
        <v>4</v>
      </c>
      <c r="AB359" s="3">
        <v>934.61540000000002</v>
      </c>
      <c r="AC359" s="4">
        <f t="shared" si="14"/>
        <v>249.23079999999999</v>
      </c>
      <c r="AD359" s="3">
        <v>124.61539999999999</v>
      </c>
      <c r="AE359" s="3">
        <v>4</v>
      </c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3" t="s">
        <v>177</v>
      </c>
      <c r="AV359" s="3" t="s">
        <v>178</v>
      </c>
      <c r="AW359" s="3" t="s">
        <v>121</v>
      </c>
      <c r="AX359" s="4"/>
      <c r="AY359" s="2" t="s">
        <v>122</v>
      </c>
      <c r="AZ359" s="3" t="s">
        <v>76</v>
      </c>
      <c r="BA359" s="3" t="s">
        <v>77</v>
      </c>
      <c r="BB359" s="3">
        <f t="shared" si="15"/>
        <v>31.524999999999999</v>
      </c>
      <c r="BC359" s="3">
        <f t="shared" si="16"/>
        <v>121.95833333</v>
      </c>
      <c r="BD359" s="3">
        <v>18</v>
      </c>
      <c r="BE359" s="3" t="s">
        <v>293</v>
      </c>
    </row>
    <row r="360" spans="1:57" ht="12.75">
      <c r="A360" s="3" t="s">
        <v>108</v>
      </c>
      <c r="B360" s="4"/>
      <c r="C360" s="3" t="s">
        <v>287</v>
      </c>
      <c r="D360" s="3" t="s">
        <v>288</v>
      </c>
      <c r="E360" s="3" t="s">
        <v>289</v>
      </c>
      <c r="F360" s="3">
        <v>2016</v>
      </c>
      <c r="G360" s="2" t="s">
        <v>61</v>
      </c>
      <c r="H360" s="3" t="s">
        <v>112</v>
      </c>
      <c r="I360" s="3" t="s">
        <v>113</v>
      </c>
      <c r="J360" s="4"/>
      <c r="K360" s="3" t="s">
        <v>290</v>
      </c>
      <c r="L360" s="3" t="s">
        <v>291</v>
      </c>
      <c r="M360" s="3" t="s">
        <v>225</v>
      </c>
      <c r="N360" s="3" t="s">
        <v>226</v>
      </c>
      <c r="O360" s="3"/>
      <c r="P360" s="3" t="s">
        <v>227</v>
      </c>
      <c r="Q360" s="3" t="s">
        <v>225</v>
      </c>
      <c r="R360" s="4"/>
      <c r="S360" s="3" t="s">
        <v>69</v>
      </c>
      <c r="T360" s="3" t="s">
        <v>101</v>
      </c>
      <c r="U360" s="3" t="s">
        <v>84</v>
      </c>
      <c r="V360" s="3" t="s">
        <v>72</v>
      </c>
      <c r="W360" s="3">
        <v>15.5</v>
      </c>
      <c r="X360" s="4">
        <f t="shared" si="13"/>
        <v>11.269782606598941</v>
      </c>
      <c r="Y360" s="3">
        <v>2.52</v>
      </c>
      <c r="Z360" s="4"/>
      <c r="AA360" s="3">
        <v>20</v>
      </c>
      <c r="AB360" s="3">
        <v>14.45</v>
      </c>
      <c r="AC360" s="4">
        <f t="shared" si="14"/>
        <v>7.2001388875493237</v>
      </c>
      <c r="AD360" s="3">
        <v>1.61</v>
      </c>
      <c r="AE360" s="3">
        <v>20</v>
      </c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3" t="s">
        <v>177</v>
      </c>
      <c r="AV360" s="3" t="s">
        <v>178</v>
      </c>
      <c r="AW360" s="3" t="s">
        <v>121</v>
      </c>
      <c r="AX360" s="4"/>
      <c r="AY360" s="2" t="s">
        <v>122</v>
      </c>
      <c r="AZ360" s="3" t="s">
        <v>76</v>
      </c>
      <c r="BA360" s="3" t="s">
        <v>77</v>
      </c>
      <c r="BB360" s="3">
        <f t="shared" si="15"/>
        <v>31.524999999999999</v>
      </c>
      <c r="BC360" s="3">
        <f t="shared" si="16"/>
        <v>121.95833333</v>
      </c>
      <c r="BD360" s="3">
        <v>18</v>
      </c>
      <c r="BE360" s="3" t="s">
        <v>292</v>
      </c>
    </row>
    <row r="361" spans="1:57" ht="12.75">
      <c r="A361" s="3" t="s">
        <v>108</v>
      </c>
      <c r="B361" s="4"/>
      <c r="C361" s="3" t="s">
        <v>287</v>
      </c>
      <c r="D361" s="3" t="s">
        <v>288</v>
      </c>
      <c r="E361" s="3" t="s">
        <v>289</v>
      </c>
      <c r="F361" s="3">
        <v>2016</v>
      </c>
      <c r="G361" s="2" t="s">
        <v>61</v>
      </c>
      <c r="H361" s="3" t="s">
        <v>112</v>
      </c>
      <c r="I361" s="3" t="s">
        <v>113</v>
      </c>
      <c r="J361" s="4"/>
      <c r="K361" s="3" t="s">
        <v>290</v>
      </c>
      <c r="L361" s="3" t="s">
        <v>291</v>
      </c>
      <c r="M361" s="3" t="s">
        <v>225</v>
      </c>
      <c r="N361" s="3" t="s">
        <v>226</v>
      </c>
      <c r="O361" s="3"/>
      <c r="P361" s="3" t="s">
        <v>227</v>
      </c>
      <c r="Q361" s="3" t="s">
        <v>225</v>
      </c>
      <c r="R361" s="4"/>
      <c r="S361" s="3" t="s">
        <v>69</v>
      </c>
      <c r="T361" s="3" t="s">
        <v>101</v>
      </c>
      <c r="U361" s="3" t="s">
        <v>84</v>
      </c>
      <c r="V361" s="3" t="s">
        <v>72</v>
      </c>
      <c r="W361" s="3">
        <v>15.07</v>
      </c>
      <c r="X361" s="4">
        <f t="shared" si="13"/>
        <v>4.8746281909495419</v>
      </c>
      <c r="Y361" s="3">
        <v>1.0900000000000001</v>
      </c>
      <c r="Z361" s="4"/>
      <c r="AA361" s="3">
        <v>20</v>
      </c>
      <c r="AB361" s="3">
        <v>16.170000000000002</v>
      </c>
      <c r="AC361" s="4">
        <f t="shared" si="14"/>
        <v>16.368017595298461</v>
      </c>
      <c r="AD361" s="3">
        <v>3.66</v>
      </c>
      <c r="AE361" s="3">
        <v>20</v>
      </c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3" t="s">
        <v>177</v>
      </c>
      <c r="AV361" s="3" t="s">
        <v>178</v>
      </c>
      <c r="AW361" s="3" t="s">
        <v>121</v>
      </c>
      <c r="AX361" s="4"/>
      <c r="AY361" s="2" t="s">
        <v>122</v>
      </c>
      <c r="AZ361" s="3" t="s">
        <v>76</v>
      </c>
      <c r="BA361" s="3" t="s">
        <v>77</v>
      </c>
      <c r="BB361" s="3">
        <f t="shared" si="15"/>
        <v>31.524999999999999</v>
      </c>
      <c r="BC361" s="3">
        <f t="shared" si="16"/>
        <v>121.95833333</v>
      </c>
      <c r="BD361" s="3">
        <v>18</v>
      </c>
      <c r="BE361" s="3" t="s">
        <v>293</v>
      </c>
    </row>
    <row r="362" spans="1:57" ht="12.75">
      <c r="A362" s="3" t="s">
        <v>108</v>
      </c>
      <c r="B362" s="4"/>
      <c r="C362" s="3" t="s">
        <v>287</v>
      </c>
      <c r="D362" s="3" t="s">
        <v>288</v>
      </c>
      <c r="E362" s="3" t="s">
        <v>289</v>
      </c>
      <c r="F362" s="3">
        <v>2016</v>
      </c>
      <c r="G362" s="2" t="s">
        <v>61</v>
      </c>
      <c r="H362" s="3" t="s">
        <v>112</v>
      </c>
      <c r="I362" s="3" t="s">
        <v>113</v>
      </c>
      <c r="J362" s="4"/>
      <c r="K362" s="3" t="s">
        <v>290</v>
      </c>
      <c r="L362" s="3" t="s">
        <v>291</v>
      </c>
      <c r="M362" s="3" t="s">
        <v>294</v>
      </c>
      <c r="N362" s="3" t="s">
        <v>226</v>
      </c>
      <c r="O362" s="3"/>
      <c r="P362" s="3" t="s">
        <v>227</v>
      </c>
      <c r="Q362" s="3" t="s">
        <v>294</v>
      </c>
      <c r="R362" s="4"/>
      <c r="S362" s="3" t="s">
        <v>69</v>
      </c>
      <c r="T362" s="3" t="s">
        <v>101</v>
      </c>
      <c r="U362" s="3" t="s">
        <v>84</v>
      </c>
      <c r="V362" s="3" t="s">
        <v>72</v>
      </c>
      <c r="W362" s="3">
        <v>13816</v>
      </c>
      <c r="X362" s="4">
        <f t="shared" si="13"/>
        <v>9986.2795875140619</v>
      </c>
      <c r="Y362" s="3">
        <v>2233</v>
      </c>
      <c r="Z362" s="4"/>
      <c r="AA362" s="3">
        <v>20</v>
      </c>
      <c r="AB362" s="3">
        <v>6962</v>
      </c>
      <c r="AC362" s="4">
        <f t="shared" si="14"/>
        <v>845.23369549492054</v>
      </c>
      <c r="AD362" s="3">
        <v>189</v>
      </c>
      <c r="AE362" s="3">
        <v>20</v>
      </c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3" t="s">
        <v>177</v>
      </c>
      <c r="AV362" s="3" t="s">
        <v>178</v>
      </c>
      <c r="AW362" s="3" t="s">
        <v>121</v>
      </c>
      <c r="AX362" s="4"/>
      <c r="AY362" s="2" t="s">
        <v>122</v>
      </c>
      <c r="AZ362" s="3" t="s">
        <v>76</v>
      </c>
      <c r="BA362" s="3" t="s">
        <v>77</v>
      </c>
      <c r="BB362" s="3">
        <f t="shared" si="15"/>
        <v>31.524999999999999</v>
      </c>
      <c r="BC362" s="3">
        <f t="shared" si="16"/>
        <v>121.95833333</v>
      </c>
      <c r="BD362" s="3">
        <v>18</v>
      </c>
      <c r="BE362" s="3" t="s">
        <v>293</v>
      </c>
    </row>
    <row r="363" spans="1:57" ht="12.75">
      <c r="A363" s="3" t="s">
        <v>108</v>
      </c>
      <c r="B363" s="4"/>
      <c r="C363" s="3" t="s">
        <v>287</v>
      </c>
      <c r="D363" s="3" t="s">
        <v>288</v>
      </c>
      <c r="E363" s="3" t="s">
        <v>289</v>
      </c>
      <c r="F363" s="3">
        <v>2016</v>
      </c>
      <c r="G363" s="2" t="s">
        <v>61</v>
      </c>
      <c r="H363" s="3" t="s">
        <v>112</v>
      </c>
      <c r="I363" s="3" t="s">
        <v>113</v>
      </c>
      <c r="J363" s="4"/>
      <c r="K363" s="3" t="s">
        <v>290</v>
      </c>
      <c r="L363" s="3" t="s">
        <v>291</v>
      </c>
      <c r="M363" s="3" t="s">
        <v>294</v>
      </c>
      <c r="N363" s="3" t="s">
        <v>226</v>
      </c>
      <c r="O363" s="3"/>
      <c r="P363" s="3" t="s">
        <v>227</v>
      </c>
      <c r="Q363" s="3" t="s">
        <v>294</v>
      </c>
      <c r="R363" s="4"/>
      <c r="S363" s="3" t="s">
        <v>69</v>
      </c>
      <c r="T363" s="3" t="s">
        <v>101</v>
      </c>
      <c r="U363" s="3" t="s">
        <v>84</v>
      </c>
      <c r="V363" s="3" t="s">
        <v>72</v>
      </c>
      <c r="W363" s="3">
        <v>11133</v>
      </c>
      <c r="X363" s="4">
        <f t="shared" si="13"/>
        <v>12244.70824478885</v>
      </c>
      <c r="Y363" s="3">
        <v>2738</v>
      </c>
      <c r="Z363" s="4"/>
      <c r="AA363" s="3">
        <v>20</v>
      </c>
      <c r="AB363" s="3">
        <v>6751</v>
      </c>
      <c r="AC363" s="4">
        <f t="shared" si="14"/>
        <v>1806.7429258198301</v>
      </c>
      <c r="AD363" s="3">
        <v>404</v>
      </c>
      <c r="AE363" s="3">
        <v>20</v>
      </c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3" t="s">
        <v>177</v>
      </c>
      <c r="AV363" s="3" t="s">
        <v>178</v>
      </c>
      <c r="AW363" s="3" t="s">
        <v>121</v>
      </c>
      <c r="AX363" s="4"/>
      <c r="AY363" s="2" t="s">
        <v>122</v>
      </c>
      <c r="AZ363" s="3" t="s">
        <v>76</v>
      </c>
      <c r="BA363" s="3" t="s">
        <v>77</v>
      </c>
      <c r="BB363" s="3">
        <f t="shared" si="15"/>
        <v>31.524999999999999</v>
      </c>
      <c r="BC363" s="3">
        <f t="shared" si="16"/>
        <v>121.95833333</v>
      </c>
      <c r="BD363" s="3">
        <v>18</v>
      </c>
      <c r="BE363" s="3" t="s">
        <v>292</v>
      </c>
    </row>
    <row r="364" spans="1:57" ht="12.75">
      <c r="A364" s="3" t="s">
        <v>108</v>
      </c>
      <c r="B364" s="4"/>
      <c r="C364" s="3" t="s">
        <v>287</v>
      </c>
      <c r="D364" s="3" t="s">
        <v>288</v>
      </c>
      <c r="E364" s="3" t="s">
        <v>289</v>
      </c>
      <c r="F364" s="3">
        <v>2016</v>
      </c>
      <c r="G364" s="2" t="s">
        <v>61</v>
      </c>
      <c r="H364" s="3" t="s">
        <v>112</v>
      </c>
      <c r="I364" s="3" t="s">
        <v>113</v>
      </c>
      <c r="J364" s="4"/>
      <c r="K364" s="3" t="s">
        <v>290</v>
      </c>
      <c r="L364" s="3" t="s">
        <v>291</v>
      </c>
      <c r="M364" s="3" t="s">
        <v>295</v>
      </c>
      <c r="N364" s="3" t="s">
        <v>131</v>
      </c>
      <c r="O364" s="3"/>
      <c r="P364" s="3" t="s">
        <v>132</v>
      </c>
      <c r="Q364" s="3" t="s">
        <v>133</v>
      </c>
      <c r="R364" s="4"/>
      <c r="S364" s="3" t="s">
        <v>134</v>
      </c>
      <c r="T364" s="3" t="s">
        <v>135</v>
      </c>
      <c r="U364" s="4"/>
      <c r="V364" s="3" t="s">
        <v>72</v>
      </c>
      <c r="W364" s="3">
        <v>22.4</v>
      </c>
      <c r="X364" s="4">
        <f t="shared" si="13"/>
        <v>4.4274145954495836</v>
      </c>
      <c r="Y364" s="3">
        <v>0.99</v>
      </c>
      <c r="Z364" s="4"/>
      <c r="AA364" s="3">
        <v>20</v>
      </c>
      <c r="AB364" s="3">
        <v>22.43</v>
      </c>
      <c r="AC364" s="4">
        <f t="shared" si="14"/>
        <v>15.384147685198554</v>
      </c>
      <c r="AD364" s="3">
        <v>3.44</v>
      </c>
      <c r="AE364" s="3">
        <v>20</v>
      </c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3" t="s">
        <v>177</v>
      </c>
      <c r="AV364" s="3" t="s">
        <v>178</v>
      </c>
      <c r="AW364" s="3" t="s">
        <v>121</v>
      </c>
      <c r="AX364" s="4"/>
      <c r="AY364" s="2" t="s">
        <v>122</v>
      </c>
      <c r="AZ364" s="3" t="s">
        <v>76</v>
      </c>
      <c r="BA364" s="3" t="s">
        <v>77</v>
      </c>
      <c r="BB364" s="3">
        <f t="shared" si="15"/>
        <v>31.524999999999999</v>
      </c>
      <c r="BC364" s="3">
        <f t="shared" si="16"/>
        <v>121.95833333</v>
      </c>
      <c r="BD364" s="3">
        <v>18</v>
      </c>
      <c r="BE364" s="3" t="s">
        <v>292</v>
      </c>
    </row>
    <row r="365" spans="1:57" ht="12.75">
      <c r="A365" s="3" t="s">
        <v>108</v>
      </c>
      <c r="B365" s="4"/>
      <c r="C365" s="3" t="s">
        <v>287</v>
      </c>
      <c r="D365" s="3" t="s">
        <v>288</v>
      </c>
      <c r="E365" s="3" t="s">
        <v>289</v>
      </c>
      <c r="F365" s="3">
        <v>2016</v>
      </c>
      <c r="G365" s="2" t="s">
        <v>61</v>
      </c>
      <c r="H365" s="3" t="s">
        <v>112</v>
      </c>
      <c r="I365" s="3" t="s">
        <v>113</v>
      </c>
      <c r="J365" s="4"/>
      <c r="K365" s="3" t="s">
        <v>290</v>
      </c>
      <c r="L365" s="3" t="s">
        <v>291</v>
      </c>
      <c r="M365" s="3" t="s">
        <v>295</v>
      </c>
      <c r="N365" s="3" t="s">
        <v>131</v>
      </c>
      <c r="O365" s="3"/>
      <c r="P365" s="3" t="s">
        <v>132</v>
      </c>
      <c r="Q365" s="3" t="s">
        <v>133</v>
      </c>
      <c r="R365" s="4"/>
      <c r="S365" s="3" t="s">
        <v>134</v>
      </c>
      <c r="T365" s="3" t="s">
        <v>135</v>
      </c>
      <c r="U365" s="4"/>
      <c r="V365" s="3" t="s">
        <v>72</v>
      </c>
      <c r="W365" s="3">
        <v>20.66</v>
      </c>
      <c r="X365" s="4">
        <f t="shared" si="13"/>
        <v>10.151748617849046</v>
      </c>
      <c r="Y365" s="3">
        <v>2.27</v>
      </c>
      <c r="Z365" s="4"/>
      <c r="AA365" s="3">
        <v>20</v>
      </c>
      <c r="AB365" s="3">
        <v>19.05</v>
      </c>
      <c r="AC365" s="4">
        <f t="shared" si="14"/>
        <v>22.852614730047854</v>
      </c>
      <c r="AD365" s="3">
        <v>5.1100000000000003</v>
      </c>
      <c r="AE365" s="3">
        <v>20</v>
      </c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3" t="s">
        <v>177</v>
      </c>
      <c r="AV365" s="3" t="s">
        <v>178</v>
      </c>
      <c r="AW365" s="3" t="s">
        <v>121</v>
      </c>
      <c r="AX365" s="4"/>
      <c r="AY365" s="2" t="s">
        <v>122</v>
      </c>
      <c r="AZ365" s="3" t="s">
        <v>76</v>
      </c>
      <c r="BA365" s="3" t="s">
        <v>77</v>
      </c>
      <c r="BB365" s="3">
        <f t="shared" si="15"/>
        <v>31.524999999999999</v>
      </c>
      <c r="BC365" s="3">
        <f t="shared" si="16"/>
        <v>121.95833333</v>
      </c>
      <c r="BD365" s="3">
        <v>18</v>
      </c>
      <c r="BE365" s="3" t="s">
        <v>293</v>
      </c>
    </row>
    <row r="366" spans="1:57" ht="12.75">
      <c r="A366" s="3" t="s">
        <v>108</v>
      </c>
      <c r="B366" s="4"/>
      <c r="C366" s="3" t="s">
        <v>287</v>
      </c>
      <c r="D366" s="3" t="s">
        <v>288</v>
      </c>
      <c r="E366" s="3" t="s">
        <v>289</v>
      </c>
      <c r="F366" s="3">
        <v>2016</v>
      </c>
      <c r="G366" s="2" t="s">
        <v>61</v>
      </c>
      <c r="H366" s="3" t="s">
        <v>112</v>
      </c>
      <c r="I366" s="3" t="s">
        <v>113</v>
      </c>
      <c r="J366" s="4"/>
      <c r="K366" s="3" t="s">
        <v>290</v>
      </c>
      <c r="L366" s="3" t="s">
        <v>291</v>
      </c>
      <c r="M366" s="3" t="s">
        <v>296</v>
      </c>
      <c r="N366" s="2" t="s">
        <v>297</v>
      </c>
      <c r="O366" s="3"/>
      <c r="P366" s="3" t="s">
        <v>146</v>
      </c>
      <c r="Q366" s="3" t="s">
        <v>166</v>
      </c>
      <c r="R366" s="3" t="s">
        <v>298</v>
      </c>
      <c r="S366" s="3" t="s">
        <v>69</v>
      </c>
      <c r="T366" s="3" t="s">
        <v>299</v>
      </c>
      <c r="U366" s="3" t="s">
        <v>71</v>
      </c>
      <c r="V366" s="3" t="s">
        <v>72</v>
      </c>
      <c r="W366" s="3">
        <v>10.555400000000001</v>
      </c>
      <c r="X366" s="4">
        <f t="shared" si="13"/>
        <v>0.43469161482595914</v>
      </c>
      <c r="Y366" s="3">
        <v>9.7199999999999995E-2</v>
      </c>
      <c r="Z366" s="4"/>
      <c r="AA366" s="3">
        <v>20</v>
      </c>
      <c r="AB366" s="3">
        <v>10.0375</v>
      </c>
      <c r="AC366" s="4">
        <f t="shared" si="14"/>
        <v>0.38057876977046418</v>
      </c>
      <c r="AD366" s="3">
        <v>8.5099999999999995E-2</v>
      </c>
      <c r="AE366" s="3">
        <v>20</v>
      </c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3" t="s">
        <v>177</v>
      </c>
      <c r="AV366" s="3" t="s">
        <v>178</v>
      </c>
      <c r="AW366" s="3" t="s">
        <v>121</v>
      </c>
      <c r="AX366" s="4"/>
      <c r="AY366" s="2" t="s">
        <v>122</v>
      </c>
      <c r="AZ366" s="3" t="s">
        <v>76</v>
      </c>
      <c r="BA366" s="3" t="s">
        <v>77</v>
      </c>
      <c r="BB366" s="3">
        <f t="shared" si="15"/>
        <v>31.524999999999999</v>
      </c>
      <c r="BC366" s="3">
        <f t="shared" si="16"/>
        <v>121.95833333</v>
      </c>
      <c r="BD366" s="3">
        <v>18</v>
      </c>
      <c r="BE366" s="3" t="s">
        <v>300</v>
      </c>
    </row>
    <row r="367" spans="1:57" ht="12.75">
      <c r="A367" s="3" t="s">
        <v>108</v>
      </c>
      <c r="B367" s="4"/>
      <c r="C367" s="3" t="s">
        <v>287</v>
      </c>
      <c r="D367" s="3" t="s">
        <v>288</v>
      </c>
      <c r="E367" s="3" t="s">
        <v>289</v>
      </c>
      <c r="F367" s="3">
        <v>2016</v>
      </c>
      <c r="G367" s="2" t="s">
        <v>61</v>
      </c>
      <c r="H367" s="3" t="s">
        <v>112</v>
      </c>
      <c r="I367" s="3" t="s">
        <v>113</v>
      </c>
      <c r="J367" s="4"/>
      <c r="K367" s="3" t="s">
        <v>290</v>
      </c>
      <c r="L367" s="3" t="s">
        <v>291</v>
      </c>
      <c r="M367" s="3" t="s">
        <v>296</v>
      </c>
      <c r="N367" s="2" t="s">
        <v>297</v>
      </c>
      <c r="O367" s="3"/>
      <c r="P367" s="3" t="s">
        <v>146</v>
      </c>
      <c r="Q367" s="3" t="s">
        <v>166</v>
      </c>
      <c r="R367" s="3" t="s">
        <v>298</v>
      </c>
      <c r="S367" s="3" t="s">
        <v>69</v>
      </c>
      <c r="T367" s="3" t="s">
        <v>299</v>
      </c>
      <c r="U367" s="3" t="s">
        <v>71</v>
      </c>
      <c r="V367" s="3" t="s">
        <v>72</v>
      </c>
      <c r="W367" s="3">
        <v>10.9277</v>
      </c>
      <c r="X367" s="4">
        <f t="shared" si="13"/>
        <v>0.43424440123045921</v>
      </c>
      <c r="Y367" s="3">
        <v>9.7100000000000006E-2</v>
      </c>
      <c r="Z367" s="4"/>
      <c r="AA367" s="3">
        <v>20</v>
      </c>
      <c r="AB367" s="3">
        <v>10.2135</v>
      </c>
      <c r="AC367" s="4">
        <f t="shared" si="14"/>
        <v>0.98744761886390719</v>
      </c>
      <c r="AD367" s="3">
        <v>0.2208</v>
      </c>
      <c r="AE367" s="3">
        <v>20</v>
      </c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3" t="s">
        <v>177</v>
      </c>
      <c r="AV367" s="3" t="s">
        <v>178</v>
      </c>
      <c r="AW367" s="3" t="s">
        <v>121</v>
      </c>
      <c r="AX367" s="4"/>
      <c r="AY367" s="2" t="s">
        <v>122</v>
      </c>
      <c r="AZ367" s="3" t="s">
        <v>76</v>
      </c>
      <c r="BA367" s="3" t="s">
        <v>77</v>
      </c>
      <c r="BB367" s="3">
        <f t="shared" si="15"/>
        <v>31.524999999999999</v>
      </c>
      <c r="BC367" s="3">
        <f t="shared" si="16"/>
        <v>121.95833333</v>
      </c>
      <c r="BD367" s="3">
        <v>18</v>
      </c>
      <c r="BE367" s="3" t="s">
        <v>301</v>
      </c>
    </row>
    <row r="368" spans="1:57" ht="12.75">
      <c r="A368" s="3" t="s">
        <v>108</v>
      </c>
      <c r="B368" s="4"/>
      <c r="C368" s="3" t="s">
        <v>287</v>
      </c>
      <c r="D368" s="3" t="s">
        <v>288</v>
      </c>
      <c r="E368" s="3" t="s">
        <v>289</v>
      </c>
      <c r="F368" s="3">
        <v>2016</v>
      </c>
      <c r="G368" s="2" t="s">
        <v>61</v>
      </c>
      <c r="H368" s="3" t="s">
        <v>112</v>
      </c>
      <c r="I368" s="3" t="s">
        <v>113</v>
      </c>
      <c r="J368" s="4"/>
      <c r="K368" s="3" t="s">
        <v>290</v>
      </c>
      <c r="L368" s="3" t="s">
        <v>291</v>
      </c>
      <c r="M368" s="3" t="s">
        <v>302</v>
      </c>
      <c r="N368" s="3" t="s">
        <v>226</v>
      </c>
      <c r="O368" s="3"/>
      <c r="P368" s="3" t="s">
        <v>227</v>
      </c>
      <c r="Q368" s="3" t="s">
        <v>302</v>
      </c>
      <c r="R368" s="4"/>
      <c r="S368" s="3" t="s">
        <v>69</v>
      </c>
      <c r="T368" s="3" t="s">
        <v>101</v>
      </c>
      <c r="U368" s="3" t="s">
        <v>84</v>
      </c>
      <c r="V368" s="3" t="s">
        <v>72</v>
      </c>
      <c r="W368" s="3">
        <v>726</v>
      </c>
      <c r="X368" s="4">
        <f t="shared" si="13"/>
        <v>778.15165616992681</v>
      </c>
      <c r="Y368" s="3">
        <v>174</v>
      </c>
      <c r="Z368" s="4"/>
      <c r="AA368" s="3">
        <v>20</v>
      </c>
      <c r="AB368" s="3">
        <v>472</v>
      </c>
      <c r="AC368" s="4">
        <f t="shared" si="14"/>
        <v>277.27242920997395</v>
      </c>
      <c r="AD368" s="3">
        <v>62</v>
      </c>
      <c r="AE368" s="3">
        <v>20</v>
      </c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3" t="s">
        <v>177</v>
      </c>
      <c r="AV368" s="3" t="s">
        <v>178</v>
      </c>
      <c r="AW368" s="3" t="s">
        <v>121</v>
      </c>
      <c r="AX368" s="4"/>
      <c r="AY368" s="2" t="s">
        <v>122</v>
      </c>
      <c r="AZ368" s="3" t="s">
        <v>76</v>
      </c>
      <c r="BA368" s="3" t="s">
        <v>77</v>
      </c>
      <c r="BB368" s="3">
        <f t="shared" si="15"/>
        <v>31.524999999999999</v>
      </c>
      <c r="BC368" s="3">
        <f t="shared" si="16"/>
        <v>121.95833333</v>
      </c>
      <c r="BD368" s="3">
        <v>18</v>
      </c>
      <c r="BE368" s="3" t="s">
        <v>292</v>
      </c>
    </row>
    <row r="369" spans="1:57" ht="12.75">
      <c r="A369" s="3" t="s">
        <v>108</v>
      </c>
      <c r="B369" s="4"/>
      <c r="C369" s="3" t="s">
        <v>287</v>
      </c>
      <c r="D369" s="3" t="s">
        <v>288</v>
      </c>
      <c r="E369" s="3" t="s">
        <v>289</v>
      </c>
      <c r="F369" s="3">
        <v>2016</v>
      </c>
      <c r="G369" s="2" t="s">
        <v>61</v>
      </c>
      <c r="H369" s="3" t="s">
        <v>112</v>
      </c>
      <c r="I369" s="3" t="s">
        <v>113</v>
      </c>
      <c r="J369" s="4"/>
      <c r="K369" s="3" t="s">
        <v>290</v>
      </c>
      <c r="L369" s="3" t="s">
        <v>291</v>
      </c>
      <c r="M369" s="3" t="s">
        <v>302</v>
      </c>
      <c r="N369" s="3" t="s">
        <v>226</v>
      </c>
      <c r="O369" s="3"/>
      <c r="P369" s="3" t="s">
        <v>227</v>
      </c>
      <c r="Q369" s="3" t="s">
        <v>302</v>
      </c>
      <c r="R369" s="4"/>
      <c r="S369" s="3" t="s">
        <v>69</v>
      </c>
      <c r="T369" s="3" t="s">
        <v>101</v>
      </c>
      <c r="U369" s="3" t="s">
        <v>84</v>
      </c>
      <c r="V369" s="3" t="s">
        <v>72</v>
      </c>
      <c r="W369" s="3">
        <v>926</v>
      </c>
      <c r="X369" s="4">
        <f t="shared" si="13"/>
        <v>898.89932695491552</v>
      </c>
      <c r="Y369" s="3">
        <v>201</v>
      </c>
      <c r="Z369" s="4"/>
      <c r="AA369" s="3">
        <v>20</v>
      </c>
      <c r="AB369" s="3">
        <v>446</v>
      </c>
      <c r="AC369" s="4">
        <f t="shared" si="14"/>
        <v>411.43650785996135</v>
      </c>
      <c r="AD369" s="3">
        <v>92</v>
      </c>
      <c r="AE369" s="3">
        <v>20</v>
      </c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3" t="s">
        <v>177</v>
      </c>
      <c r="AV369" s="3" t="s">
        <v>178</v>
      </c>
      <c r="AW369" s="3" t="s">
        <v>121</v>
      </c>
      <c r="AX369" s="4"/>
      <c r="AY369" s="2" t="s">
        <v>122</v>
      </c>
      <c r="AZ369" s="3" t="s">
        <v>76</v>
      </c>
      <c r="BA369" s="3" t="s">
        <v>77</v>
      </c>
      <c r="BB369" s="3">
        <f t="shared" si="15"/>
        <v>31.524999999999999</v>
      </c>
      <c r="BC369" s="3">
        <f t="shared" si="16"/>
        <v>121.95833333</v>
      </c>
      <c r="BD369" s="3">
        <v>18</v>
      </c>
      <c r="BE369" s="3" t="s">
        <v>293</v>
      </c>
    </row>
    <row r="370" spans="1:57" ht="12.75">
      <c r="A370" s="3" t="s">
        <v>108</v>
      </c>
      <c r="B370" s="4"/>
      <c r="C370" s="3" t="s">
        <v>287</v>
      </c>
      <c r="D370" s="3" t="s">
        <v>288</v>
      </c>
      <c r="E370" s="3" t="s">
        <v>289</v>
      </c>
      <c r="F370" s="3">
        <v>2016</v>
      </c>
      <c r="G370" s="2" t="s">
        <v>61</v>
      </c>
      <c r="H370" s="3" t="s">
        <v>112</v>
      </c>
      <c r="I370" s="3" t="s">
        <v>113</v>
      </c>
      <c r="J370" s="4"/>
      <c r="K370" s="3" t="s">
        <v>290</v>
      </c>
      <c r="L370" s="3" t="s">
        <v>291</v>
      </c>
      <c r="M370" s="3" t="s">
        <v>303</v>
      </c>
      <c r="N370" s="3" t="s">
        <v>304</v>
      </c>
      <c r="O370" s="3"/>
      <c r="P370" s="3" t="s">
        <v>86</v>
      </c>
      <c r="Q370" s="3" t="s">
        <v>87</v>
      </c>
      <c r="R370" s="4"/>
      <c r="S370" s="3" t="s">
        <v>134</v>
      </c>
      <c r="T370" s="3" t="s">
        <v>135</v>
      </c>
      <c r="U370" s="3" t="s">
        <v>84</v>
      </c>
      <c r="V370" s="3" t="s">
        <v>72</v>
      </c>
      <c r="W370" s="3">
        <v>10.43</v>
      </c>
      <c r="X370" s="4">
        <f t="shared" si="13"/>
        <v>14.131949617798671</v>
      </c>
      <c r="Y370" s="3">
        <v>3.16</v>
      </c>
      <c r="Z370" s="4"/>
      <c r="AA370" s="3">
        <v>20</v>
      </c>
      <c r="AB370" s="3">
        <v>7.04</v>
      </c>
      <c r="AC370" s="4">
        <f t="shared" si="14"/>
        <v>1.7888543819998319</v>
      </c>
      <c r="AD370" s="3">
        <v>0.4</v>
      </c>
      <c r="AE370" s="3">
        <v>20</v>
      </c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3" t="s">
        <v>177</v>
      </c>
      <c r="AV370" s="3" t="s">
        <v>178</v>
      </c>
      <c r="AW370" s="3" t="s">
        <v>121</v>
      </c>
      <c r="AX370" s="4"/>
      <c r="AY370" s="2" t="s">
        <v>122</v>
      </c>
      <c r="AZ370" s="3" t="s">
        <v>76</v>
      </c>
      <c r="BA370" s="3" t="s">
        <v>77</v>
      </c>
      <c r="BB370" s="3">
        <f t="shared" si="15"/>
        <v>31.524999999999999</v>
      </c>
      <c r="BC370" s="3">
        <f t="shared" si="16"/>
        <v>121.95833333</v>
      </c>
      <c r="BD370" s="3">
        <v>18</v>
      </c>
      <c r="BE370" s="3" t="s">
        <v>292</v>
      </c>
    </row>
    <row r="371" spans="1:57" ht="12.75">
      <c r="A371" s="3" t="s">
        <v>108</v>
      </c>
      <c r="B371" s="4"/>
      <c r="C371" s="3" t="s">
        <v>287</v>
      </c>
      <c r="D371" s="3" t="s">
        <v>288</v>
      </c>
      <c r="E371" s="3" t="s">
        <v>289</v>
      </c>
      <c r="F371" s="3">
        <v>2016</v>
      </c>
      <c r="G371" s="2" t="s">
        <v>61</v>
      </c>
      <c r="H371" s="3" t="s">
        <v>112</v>
      </c>
      <c r="I371" s="3" t="s">
        <v>113</v>
      </c>
      <c r="J371" s="4"/>
      <c r="K371" s="3" t="s">
        <v>290</v>
      </c>
      <c r="L371" s="3" t="s">
        <v>291</v>
      </c>
      <c r="M371" s="3" t="s">
        <v>303</v>
      </c>
      <c r="N371" s="3" t="s">
        <v>304</v>
      </c>
      <c r="O371" s="3"/>
      <c r="P371" s="3" t="s">
        <v>86</v>
      </c>
      <c r="Q371" s="3" t="s">
        <v>87</v>
      </c>
      <c r="R371" s="4"/>
      <c r="S371" s="3" t="s">
        <v>134</v>
      </c>
      <c r="T371" s="3" t="s">
        <v>135</v>
      </c>
      <c r="U371" s="3" t="s">
        <v>84</v>
      </c>
      <c r="V371" s="3" t="s">
        <v>72</v>
      </c>
      <c r="W371" s="3">
        <v>7.26</v>
      </c>
      <c r="X371" s="4">
        <f t="shared" si="13"/>
        <v>6.6634825729493734</v>
      </c>
      <c r="Y371" s="3">
        <v>1.49</v>
      </c>
      <c r="Z371" s="4"/>
      <c r="AA371" s="3">
        <v>20</v>
      </c>
      <c r="AB371" s="3">
        <v>7.93</v>
      </c>
      <c r="AC371" s="4">
        <f t="shared" si="14"/>
        <v>3.2199378875996971</v>
      </c>
      <c r="AD371" s="3">
        <v>0.72</v>
      </c>
      <c r="AE371" s="3">
        <v>20</v>
      </c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3" t="s">
        <v>177</v>
      </c>
      <c r="AV371" s="3" t="s">
        <v>178</v>
      </c>
      <c r="AW371" s="3" t="s">
        <v>121</v>
      </c>
      <c r="AX371" s="4"/>
      <c r="AY371" s="2" t="s">
        <v>122</v>
      </c>
      <c r="AZ371" s="3" t="s">
        <v>76</v>
      </c>
      <c r="BA371" s="3" t="s">
        <v>77</v>
      </c>
      <c r="BB371" s="3">
        <f t="shared" si="15"/>
        <v>31.524999999999999</v>
      </c>
      <c r="BC371" s="3">
        <f t="shared" si="16"/>
        <v>121.95833333</v>
      </c>
      <c r="BD371" s="3">
        <v>18</v>
      </c>
      <c r="BE371" s="3" t="s">
        <v>293</v>
      </c>
    </row>
    <row r="372" spans="1:57" ht="12.75">
      <c r="A372" s="3" t="s">
        <v>108</v>
      </c>
      <c r="B372" s="4"/>
      <c r="C372" s="3" t="s">
        <v>287</v>
      </c>
      <c r="D372" s="3" t="s">
        <v>288</v>
      </c>
      <c r="E372" s="3" t="s">
        <v>289</v>
      </c>
      <c r="F372" s="3">
        <v>2016</v>
      </c>
      <c r="G372" s="2" t="s">
        <v>61</v>
      </c>
      <c r="H372" s="3" t="s">
        <v>112</v>
      </c>
      <c r="I372" s="3" t="s">
        <v>113</v>
      </c>
      <c r="J372" s="4"/>
      <c r="K372" s="3" t="s">
        <v>290</v>
      </c>
      <c r="L372" s="3" t="s">
        <v>291</v>
      </c>
      <c r="M372" s="3" t="s">
        <v>305</v>
      </c>
      <c r="N372" s="2" t="s">
        <v>306</v>
      </c>
      <c r="O372" s="3"/>
      <c r="P372" s="3" t="s">
        <v>86</v>
      </c>
      <c r="Q372" s="3" t="s">
        <v>307</v>
      </c>
      <c r="R372" s="4"/>
      <c r="S372" s="3" t="s">
        <v>69</v>
      </c>
      <c r="T372" s="3" t="s">
        <v>101</v>
      </c>
      <c r="U372" s="3" t="s">
        <v>84</v>
      </c>
      <c r="V372" s="3" t="s">
        <v>72</v>
      </c>
      <c r="W372" s="3">
        <v>85.8386</v>
      </c>
      <c r="X372" s="4">
        <f t="shared" si="13"/>
        <v>94.438542175321629</v>
      </c>
      <c r="Y372" s="3">
        <v>21.117100000000001</v>
      </c>
      <c r="Z372" s="4"/>
      <c r="AA372" s="3">
        <v>20</v>
      </c>
      <c r="AB372" s="3">
        <v>14.155099999999999</v>
      </c>
      <c r="AC372" s="4">
        <f t="shared" si="14"/>
        <v>17.196704387759883</v>
      </c>
      <c r="AD372" s="3">
        <v>3.8452999999999999</v>
      </c>
      <c r="AE372" s="3">
        <v>20</v>
      </c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3" t="s">
        <v>177</v>
      </c>
      <c r="AV372" s="3" t="s">
        <v>178</v>
      </c>
      <c r="AW372" s="3" t="s">
        <v>121</v>
      </c>
      <c r="AX372" s="4"/>
      <c r="AY372" s="2" t="s">
        <v>122</v>
      </c>
      <c r="AZ372" s="3" t="s">
        <v>76</v>
      </c>
      <c r="BA372" s="3" t="s">
        <v>77</v>
      </c>
      <c r="BB372" s="3">
        <f t="shared" si="15"/>
        <v>31.524999999999999</v>
      </c>
      <c r="BC372" s="3">
        <f t="shared" si="16"/>
        <v>121.95833333</v>
      </c>
      <c r="BD372" s="3">
        <v>18</v>
      </c>
      <c r="BE372" s="3" t="s">
        <v>293</v>
      </c>
    </row>
    <row r="373" spans="1:57" ht="12.75">
      <c r="A373" s="3" t="s">
        <v>108</v>
      </c>
      <c r="B373" s="4"/>
      <c r="C373" s="3" t="s">
        <v>287</v>
      </c>
      <c r="D373" s="3" t="s">
        <v>288</v>
      </c>
      <c r="E373" s="3" t="s">
        <v>289</v>
      </c>
      <c r="F373" s="3">
        <v>2016</v>
      </c>
      <c r="G373" s="2" t="s">
        <v>61</v>
      </c>
      <c r="H373" s="3" t="s">
        <v>112</v>
      </c>
      <c r="I373" s="3" t="s">
        <v>113</v>
      </c>
      <c r="J373" s="4"/>
      <c r="K373" s="3" t="s">
        <v>290</v>
      </c>
      <c r="L373" s="3" t="s">
        <v>291</v>
      </c>
      <c r="M373" s="3" t="s">
        <v>305</v>
      </c>
      <c r="N373" s="2" t="s">
        <v>306</v>
      </c>
      <c r="O373" s="3"/>
      <c r="P373" s="3" t="s">
        <v>86</v>
      </c>
      <c r="Q373" s="3" t="s">
        <v>307</v>
      </c>
      <c r="R373" s="4"/>
      <c r="S373" s="3" t="s">
        <v>69</v>
      </c>
      <c r="T373" s="3" t="s">
        <v>101</v>
      </c>
      <c r="U373" s="3" t="s">
        <v>84</v>
      </c>
      <c r="V373" s="3" t="s">
        <v>72</v>
      </c>
      <c r="W373" s="3">
        <v>107.8817</v>
      </c>
      <c r="X373" s="4">
        <f t="shared" si="13"/>
        <v>86.433418815872386</v>
      </c>
      <c r="Y373" s="3">
        <v>19.327100000000002</v>
      </c>
      <c r="Z373" s="4"/>
      <c r="AA373" s="3">
        <v>20</v>
      </c>
      <c r="AB373" s="3">
        <v>24.084399999999999</v>
      </c>
      <c r="AC373" s="4">
        <f t="shared" si="14"/>
        <v>22.242615385785911</v>
      </c>
      <c r="AD373" s="3">
        <v>4.9736000000000002</v>
      </c>
      <c r="AE373" s="3">
        <v>20</v>
      </c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3" t="s">
        <v>177</v>
      </c>
      <c r="AV373" s="3" t="s">
        <v>178</v>
      </c>
      <c r="AW373" s="3" t="s">
        <v>121</v>
      </c>
      <c r="AX373" s="4"/>
      <c r="AY373" s="2" t="s">
        <v>122</v>
      </c>
      <c r="AZ373" s="3" t="s">
        <v>76</v>
      </c>
      <c r="BA373" s="3" t="s">
        <v>77</v>
      </c>
      <c r="BB373" s="3">
        <f t="shared" si="15"/>
        <v>31.524999999999999</v>
      </c>
      <c r="BC373" s="3">
        <f t="shared" si="16"/>
        <v>121.95833333</v>
      </c>
      <c r="BD373" s="3">
        <v>18</v>
      </c>
      <c r="BE373" s="3" t="s">
        <v>292</v>
      </c>
    </row>
    <row r="374" spans="1:57" ht="12.75">
      <c r="A374" s="3" t="s">
        <v>108</v>
      </c>
      <c r="B374" s="4"/>
      <c r="C374" s="3" t="s">
        <v>287</v>
      </c>
      <c r="D374" s="3" t="s">
        <v>288</v>
      </c>
      <c r="E374" s="3" t="s">
        <v>289</v>
      </c>
      <c r="F374" s="3">
        <v>2016</v>
      </c>
      <c r="G374" s="2" t="s">
        <v>61</v>
      </c>
      <c r="H374" s="3" t="s">
        <v>112</v>
      </c>
      <c r="I374" s="3" t="s">
        <v>113</v>
      </c>
      <c r="J374" s="4"/>
      <c r="K374" s="3" t="s">
        <v>290</v>
      </c>
      <c r="L374" s="3" t="s">
        <v>291</v>
      </c>
      <c r="M374" s="3" t="s">
        <v>308</v>
      </c>
      <c r="N374" s="3" t="s">
        <v>304</v>
      </c>
      <c r="O374" s="3"/>
      <c r="P374" s="3" t="s">
        <v>86</v>
      </c>
      <c r="Q374" s="3" t="s">
        <v>87</v>
      </c>
      <c r="R374" s="4"/>
      <c r="S374" s="3" t="s">
        <v>69</v>
      </c>
      <c r="T374" s="3" t="s">
        <v>101</v>
      </c>
      <c r="U374" s="3" t="s">
        <v>84</v>
      </c>
      <c r="V374" s="3" t="s">
        <v>72</v>
      </c>
      <c r="W374" s="3">
        <v>0.15</v>
      </c>
      <c r="X374" s="4">
        <f t="shared" si="13"/>
        <v>0.22360679774997899</v>
      </c>
      <c r="Y374" s="3">
        <v>0.05</v>
      </c>
      <c r="Z374" s="4"/>
      <c r="AA374" s="3">
        <v>20</v>
      </c>
      <c r="AB374" s="3">
        <v>0.32</v>
      </c>
      <c r="AC374" s="4">
        <f t="shared" si="14"/>
        <v>0.40249223594996214</v>
      </c>
      <c r="AD374" s="3">
        <v>0.09</v>
      </c>
      <c r="AE374" s="3">
        <v>20</v>
      </c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3" t="s">
        <v>177</v>
      </c>
      <c r="AV374" s="3" t="s">
        <v>178</v>
      </c>
      <c r="AW374" s="3" t="s">
        <v>121</v>
      </c>
      <c r="AX374" s="4"/>
      <c r="AY374" s="2" t="s">
        <v>122</v>
      </c>
      <c r="AZ374" s="3" t="s">
        <v>76</v>
      </c>
      <c r="BA374" s="3" t="s">
        <v>77</v>
      </c>
      <c r="BB374" s="3">
        <f t="shared" si="15"/>
        <v>31.524999999999999</v>
      </c>
      <c r="BC374" s="3">
        <f t="shared" si="16"/>
        <v>121.95833333</v>
      </c>
      <c r="BD374" s="3">
        <v>18</v>
      </c>
      <c r="BE374" s="3" t="s">
        <v>293</v>
      </c>
    </row>
    <row r="375" spans="1:57" ht="12.75">
      <c r="A375" s="3" t="s">
        <v>108</v>
      </c>
      <c r="B375" s="4"/>
      <c r="C375" s="3" t="s">
        <v>287</v>
      </c>
      <c r="D375" s="3" t="s">
        <v>288</v>
      </c>
      <c r="E375" s="3" t="s">
        <v>289</v>
      </c>
      <c r="F375" s="3">
        <v>2016</v>
      </c>
      <c r="G375" s="2" t="s">
        <v>61</v>
      </c>
      <c r="H375" s="3" t="s">
        <v>112</v>
      </c>
      <c r="I375" s="3" t="s">
        <v>113</v>
      </c>
      <c r="J375" s="4"/>
      <c r="K375" s="3" t="s">
        <v>290</v>
      </c>
      <c r="L375" s="3" t="s">
        <v>291</v>
      </c>
      <c r="M375" s="3" t="s">
        <v>308</v>
      </c>
      <c r="N375" s="3" t="s">
        <v>304</v>
      </c>
      <c r="O375" s="3"/>
      <c r="P375" s="3" t="s">
        <v>86</v>
      </c>
      <c r="Q375" s="3" t="s">
        <v>87</v>
      </c>
      <c r="R375" s="4"/>
      <c r="S375" s="3" t="s">
        <v>69</v>
      </c>
      <c r="T375" s="3" t="s">
        <v>101</v>
      </c>
      <c r="U375" s="3" t="s">
        <v>84</v>
      </c>
      <c r="V375" s="3" t="s">
        <v>72</v>
      </c>
      <c r="W375" s="3">
        <v>0.44</v>
      </c>
      <c r="X375" s="4">
        <f t="shared" si="13"/>
        <v>3.3988233257996807</v>
      </c>
      <c r="Y375" s="3">
        <v>0.76</v>
      </c>
      <c r="Z375" s="4"/>
      <c r="AA375" s="3">
        <v>20</v>
      </c>
      <c r="AB375" s="3">
        <v>0.85</v>
      </c>
      <c r="AC375" s="4">
        <f t="shared" si="14"/>
        <v>4.8746281909495419</v>
      </c>
      <c r="AD375" s="3">
        <v>1.0900000000000001</v>
      </c>
      <c r="AE375" s="3">
        <v>20</v>
      </c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3" t="s">
        <v>177</v>
      </c>
      <c r="AV375" s="3" t="s">
        <v>178</v>
      </c>
      <c r="AW375" s="3" t="s">
        <v>121</v>
      </c>
      <c r="AX375" s="4"/>
      <c r="AY375" s="2" t="s">
        <v>122</v>
      </c>
      <c r="AZ375" s="3" t="s">
        <v>76</v>
      </c>
      <c r="BA375" s="3" t="s">
        <v>77</v>
      </c>
      <c r="BB375" s="3">
        <f t="shared" si="15"/>
        <v>31.524999999999999</v>
      </c>
      <c r="BC375" s="3">
        <f t="shared" si="16"/>
        <v>121.95833333</v>
      </c>
      <c r="BD375" s="3">
        <v>18</v>
      </c>
      <c r="BE375" s="3" t="s">
        <v>292</v>
      </c>
    </row>
    <row r="376" spans="1:57" ht="12.75">
      <c r="A376" s="3" t="s">
        <v>108</v>
      </c>
      <c r="B376" s="4"/>
      <c r="C376" s="3" t="s">
        <v>287</v>
      </c>
      <c r="D376" s="3" t="s">
        <v>288</v>
      </c>
      <c r="E376" s="3" t="s">
        <v>289</v>
      </c>
      <c r="F376" s="3">
        <v>2016</v>
      </c>
      <c r="G376" s="2" t="s">
        <v>61</v>
      </c>
      <c r="H376" s="3" t="s">
        <v>112</v>
      </c>
      <c r="I376" s="3" t="s">
        <v>113</v>
      </c>
      <c r="J376" s="4"/>
      <c r="K376" s="3" t="s">
        <v>290</v>
      </c>
      <c r="L376" s="3" t="s">
        <v>291</v>
      </c>
      <c r="M376" s="3" t="s">
        <v>309</v>
      </c>
      <c r="N376" s="3" t="s">
        <v>310</v>
      </c>
      <c r="O376" s="3"/>
      <c r="P376" s="3" t="s">
        <v>222</v>
      </c>
      <c r="Q376" s="3" t="s">
        <v>309</v>
      </c>
      <c r="R376" s="4"/>
      <c r="S376" s="3" t="s">
        <v>69</v>
      </c>
      <c r="T376" s="3" t="s">
        <v>101</v>
      </c>
      <c r="U376" s="3" t="s">
        <v>84</v>
      </c>
      <c r="V376" s="3" t="s">
        <v>72</v>
      </c>
      <c r="W376" s="3">
        <v>2.04</v>
      </c>
      <c r="X376" s="4">
        <f t="shared" si="13"/>
        <v>1.9230184606498193</v>
      </c>
      <c r="Y376" s="3">
        <v>0.43</v>
      </c>
      <c r="Z376" s="4"/>
      <c r="AA376" s="3">
        <v>20</v>
      </c>
      <c r="AB376" s="3">
        <v>2.89</v>
      </c>
      <c r="AC376" s="4">
        <f t="shared" si="14"/>
        <v>0.58137767414994534</v>
      </c>
      <c r="AD376" s="3">
        <v>0.13</v>
      </c>
      <c r="AE376" s="3">
        <v>20</v>
      </c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3" t="s">
        <v>177</v>
      </c>
      <c r="AV376" s="3" t="s">
        <v>178</v>
      </c>
      <c r="AW376" s="3" t="s">
        <v>121</v>
      </c>
      <c r="AX376" s="4"/>
      <c r="AY376" s="2" t="s">
        <v>122</v>
      </c>
      <c r="AZ376" s="3" t="s">
        <v>76</v>
      </c>
      <c r="BA376" s="3" t="s">
        <v>77</v>
      </c>
      <c r="BB376" s="3">
        <f t="shared" si="15"/>
        <v>31.524999999999999</v>
      </c>
      <c r="BC376" s="3">
        <f t="shared" si="16"/>
        <v>121.95833333</v>
      </c>
      <c r="BD376" s="3">
        <v>18</v>
      </c>
      <c r="BE376" s="3" t="s">
        <v>293</v>
      </c>
    </row>
    <row r="377" spans="1:57" ht="12.75">
      <c r="A377" s="3" t="s">
        <v>108</v>
      </c>
      <c r="B377" s="4"/>
      <c r="C377" s="3" t="s">
        <v>287</v>
      </c>
      <c r="D377" s="3" t="s">
        <v>288</v>
      </c>
      <c r="E377" s="3" t="s">
        <v>289</v>
      </c>
      <c r="F377" s="3">
        <v>2016</v>
      </c>
      <c r="G377" s="2" t="s">
        <v>61</v>
      </c>
      <c r="H377" s="3" t="s">
        <v>112</v>
      </c>
      <c r="I377" s="3" t="s">
        <v>113</v>
      </c>
      <c r="J377" s="4"/>
      <c r="K377" s="3" t="s">
        <v>290</v>
      </c>
      <c r="L377" s="3" t="s">
        <v>291</v>
      </c>
      <c r="M377" s="3" t="s">
        <v>309</v>
      </c>
      <c r="N377" s="3" t="s">
        <v>310</v>
      </c>
      <c r="O377" s="3"/>
      <c r="P377" s="3" t="s">
        <v>222</v>
      </c>
      <c r="Q377" s="3" t="s">
        <v>309</v>
      </c>
      <c r="R377" s="4"/>
      <c r="S377" s="3" t="s">
        <v>69</v>
      </c>
      <c r="T377" s="3" t="s">
        <v>101</v>
      </c>
      <c r="U377" s="3" t="s">
        <v>84</v>
      </c>
      <c r="V377" s="3" t="s">
        <v>72</v>
      </c>
      <c r="W377" s="3">
        <v>2.48</v>
      </c>
      <c r="X377" s="4">
        <f t="shared" si="13"/>
        <v>1.8335757415498275</v>
      </c>
      <c r="Y377" s="3">
        <v>0.41</v>
      </c>
      <c r="Z377" s="4"/>
      <c r="AA377" s="3">
        <v>20</v>
      </c>
      <c r="AB377" s="3">
        <v>3.08</v>
      </c>
      <c r="AC377" s="4">
        <f t="shared" si="14"/>
        <v>0.58137767414994534</v>
      </c>
      <c r="AD377" s="3">
        <v>0.13</v>
      </c>
      <c r="AE377" s="3">
        <v>20</v>
      </c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3" t="s">
        <v>177</v>
      </c>
      <c r="AV377" s="3" t="s">
        <v>178</v>
      </c>
      <c r="AW377" s="3" t="s">
        <v>121</v>
      </c>
      <c r="AX377" s="4"/>
      <c r="AY377" s="2" t="s">
        <v>122</v>
      </c>
      <c r="AZ377" s="3" t="s">
        <v>76</v>
      </c>
      <c r="BA377" s="3" t="s">
        <v>77</v>
      </c>
      <c r="BB377" s="3">
        <f t="shared" si="15"/>
        <v>31.524999999999999</v>
      </c>
      <c r="BC377" s="3">
        <f t="shared" si="16"/>
        <v>121.95833333</v>
      </c>
      <c r="BD377" s="3">
        <v>18</v>
      </c>
      <c r="BE377" s="3" t="s">
        <v>292</v>
      </c>
    </row>
    <row r="378" spans="1:57" ht="12.75">
      <c r="A378" s="3" t="s">
        <v>108</v>
      </c>
      <c r="B378" s="4"/>
      <c r="C378" s="3" t="s">
        <v>287</v>
      </c>
      <c r="D378" s="3" t="s">
        <v>288</v>
      </c>
      <c r="E378" s="3" t="s">
        <v>289</v>
      </c>
      <c r="F378" s="3">
        <v>2016</v>
      </c>
      <c r="G378" s="2" t="s">
        <v>61</v>
      </c>
      <c r="H378" s="3" t="s">
        <v>112</v>
      </c>
      <c r="I378" s="3" t="s">
        <v>113</v>
      </c>
      <c r="J378" s="4"/>
      <c r="K378" s="3" t="s">
        <v>290</v>
      </c>
      <c r="L378" s="3" t="s">
        <v>291</v>
      </c>
      <c r="M378" s="3" t="s">
        <v>204</v>
      </c>
      <c r="N378" s="2" t="s">
        <v>204</v>
      </c>
      <c r="O378" s="3"/>
      <c r="P378" s="3" t="s">
        <v>132</v>
      </c>
      <c r="Q378" s="3" t="s">
        <v>204</v>
      </c>
      <c r="R378" s="4"/>
      <c r="S378" s="3" t="s">
        <v>134</v>
      </c>
      <c r="T378" s="3" t="s">
        <v>135</v>
      </c>
      <c r="U378" s="3" t="s">
        <v>84</v>
      </c>
      <c r="V378" s="3" t="s">
        <v>72</v>
      </c>
      <c r="W378" s="3">
        <v>7.35</v>
      </c>
      <c r="X378" s="4">
        <f t="shared" si="13"/>
        <v>0.71554175279993271</v>
      </c>
      <c r="Y378" s="3">
        <v>0.16</v>
      </c>
      <c r="Z378" s="4"/>
      <c r="AA378" s="3">
        <v>20</v>
      </c>
      <c r="AB378" s="3">
        <v>7.5</v>
      </c>
      <c r="AC378" s="4">
        <f t="shared" si="14"/>
        <v>0.49193495504995377</v>
      </c>
      <c r="AD378" s="3">
        <v>0.11</v>
      </c>
      <c r="AE378" s="3">
        <v>20</v>
      </c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3" t="s">
        <v>177</v>
      </c>
      <c r="AV378" s="3" t="s">
        <v>178</v>
      </c>
      <c r="AW378" s="3" t="s">
        <v>121</v>
      </c>
      <c r="AX378" s="4"/>
      <c r="AY378" s="2" t="s">
        <v>122</v>
      </c>
      <c r="AZ378" s="3" t="s">
        <v>76</v>
      </c>
      <c r="BA378" s="3" t="s">
        <v>77</v>
      </c>
      <c r="BB378" s="3">
        <f t="shared" si="15"/>
        <v>31.524999999999999</v>
      </c>
      <c r="BC378" s="3">
        <f t="shared" si="16"/>
        <v>121.95833333</v>
      </c>
      <c r="BD378" s="3">
        <v>18</v>
      </c>
      <c r="BE378" s="3" t="s">
        <v>293</v>
      </c>
    </row>
    <row r="379" spans="1:57" ht="12.75">
      <c r="A379" s="3" t="s">
        <v>108</v>
      </c>
      <c r="B379" s="4"/>
      <c r="C379" s="3" t="s">
        <v>287</v>
      </c>
      <c r="D379" s="3" t="s">
        <v>288</v>
      </c>
      <c r="E379" s="3" t="s">
        <v>289</v>
      </c>
      <c r="F379" s="3">
        <v>2016</v>
      </c>
      <c r="G379" s="2" t="s">
        <v>61</v>
      </c>
      <c r="H379" s="3" t="s">
        <v>112</v>
      </c>
      <c r="I379" s="3" t="s">
        <v>113</v>
      </c>
      <c r="J379" s="4"/>
      <c r="K379" s="3" t="s">
        <v>290</v>
      </c>
      <c r="L379" s="3" t="s">
        <v>291</v>
      </c>
      <c r="M379" s="3" t="s">
        <v>204</v>
      </c>
      <c r="N379" s="2" t="s">
        <v>204</v>
      </c>
      <c r="O379" s="3"/>
      <c r="P379" s="3" t="s">
        <v>132</v>
      </c>
      <c r="Q379" s="3" t="s">
        <v>204</v>
      </c>
      <c r="R379" s="4"/>
      <c r="S379" s="3" t="s">
        <v>134</v>
      </c>
      <c r="T379" s="3" t="s">
        <v>135</v>
      </c>
      <c r="U379" s="3" t="s">
        <v>84</v>
      </c>
      <c r="V379" s="3" t="s">
        <v>72</v>
      </c>
      <c r="W379" s="3">
        <v>7.62</v>
      </c>
      <c r="X379" s="4">
        <f t="shared" si="13"/>
        <v>0.98386991009990754</v>
      </c>
      <c r="Y379" s="3">
        <v>0.22</v>
      </c>
      <c r="Z379" s="4"/>
      <c r="AA379" s="3">
        <v>20</v>
      </c>
      <c r="AB379" s="3">
        <v>7.38</v>
      </c>
      <c r="AC379" s="4">
        <f t="shared" si="14"/>
        <v>0.89442719099991597</v>
      </c>
      <c r="AD379" s="3">
        <v>0.2</v>
      </c>
      <c r="AE379" s="3">
        <v>20</v>
      </c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3" t="s">
        <v>177</v>
      </c>
      <c r="AV379" s="3" t="s">
        <v>178</v>
      </c>
      <c r="AW379" s="3" t="s">
        <v>121</v>
      </c>
      <c r="AX379" s="4"/>
      <c r="AY379" s="2" t="s">
        <v>122</v>
      </c>
      <c r="AZ379" s="3" t="s">
        <v>76</v>
      </c>
      <c r="BA379" s="3" t="s">
        <v>77</v>
      </c>
      <c r="BB379" s="3">
        <f t="shared" si="15"/>
        <v>31.524999999999999</v>
      </c>
      <c r="BC379" s="3">
        <f t="shared" si="16"/>
        <v>121.95833333</v>
      </c>
      <c r="BD379" s="3">
        <v>18</v>
      </c>
      <c r="BE379" s="3" t="s">
        <v>292</v>
      </c>
    </row>
    <row r="380" spans="1:57" ht="12.75">
      <c r="A380" s="3" t="s">
        <v>108</v>
      </c>
      <c r="B380" s="4"/>
      <c r="C380" s="3" t="s">
        <v>287</v>
      </c>
      <c r="D380" s="3" t="s">
        <v>288</v>
      </c>
      <c r="E380" s="3" t="s">
        <v>289</v>
      </c>
      <c r="F380" s="3">
        <v>2016</v>
      </c>
      <c r="G380" s="2" t="s">
        <v>61</v>
      </c>
      <c r="H380" s="3" t="s">
        <v>112</v>
      </c>
      <c r="I380" s="3" t="s">
        <v>113</v>
      </c>
      <c r="J380" s="4"/>
      <c r="K380" s="3" t="s">
        <v>290</v>
      </c>
      <c r="L380" s="3" t="s">
        <v>291</v>
      </c>
      <c r="M380" s="3" t="s">
        <v>207</v>
      </c>
      <c r="N380" s="3" t="s">
        <v>311</v>
      </c>
      <c r="O380" s="3"/>
      <c r="P380" s="3" t="s">
        <v>132</v>
      </c>
      <c r="Q380" s="3" t="s">
        <v>207</v>
      </c>
      <c r="R380" s="4"/>
      <c r="S380" s="3" t="s">
        <v>134</v>
      </c>
      <c r="T380" s="3" t="s">
        <v>135</v>
      </c>
      <c r="U380" s="3" t="s">
        <v>84</v>
      </c>
      <c r="V380" s="3" t="s">
        <v>72</v>
      </c>
      <c r="W380" s="3">
        <v>2.75</v>
      </c>
      <c r="X380" s="4">
        <f t="shared" si="13"/>
        <v>2.1466252583997982</v>
      </c>
      <c r="Y380" s="3">
        <v>0.48</v>
      </c>
      <c r="Z380" s="4"/>
      <c r="AA380" s="3">
        <v>20</v>
      </c>
      <c r="AB380" s="3">
        <v>2.42</v>
      </c>
      <c r="AC380" s="4">
        <f t="shared" si="14"/>
        <v>2.1913466179497938</v>
      </c>
      <c r="AD380" s="3">
        <v>0.49</v>
      </c>
      <c r="AE380" s="3">
        <v>20</v>
      </c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3" t="s">
        <v>177</v>
      </c>
      <c r="AV380" s="3" t="s">
        <v>178</v>
      </c>
      <c r="AW380" s="3" t="s">
        <v>121</v>
      </c>
      <c r="AX380" s="4"/>
      <c r="AY380" s="2" t="s">
        <v>122</v>
      </c>
      <c r="AZ380" s="3" t="s">
        <v>76</v>
      </c>
      <c r="BA380" s="3" t="s">
        <v>77</v>
      </c>
      <c r="BB380" s="3">
        <f t="shared" si="15"/>
        <v>31.524999999999999</v>
      </c>
      <c r="BC380" s="3">
        <f t="shared" si="16"/>
        <v>121.95833333</v>
      </c>
      <c r="BD380" s="3">
        <v>18</v>
      </c>
      <c r="BE380" s="3" t="s">
        <v>293</v>
      </c>
    </row>
    <row r="381" spans="1:57" ht="12.75">
      <c r="A381" s="3" t="s">
        <v>108</v>
      </c>
      <c r="B381" s="4"/>
      <c r="C381" s="3" t="s">
        <v>287</v>
      </c>
      <c r="D381" s="3" t="s">
        <v>288</v>
      </c>
      <c r="E381" s="3" t="s">
        <v>289</v>
      </c>
      <c r="F381" s="3">
        <v>2016</v>
      </c>
      <c r="G381" s="2" t="s">
        <v>61</v>
      </c>
      <c r="H381" s="3" t="s">
        <v>112</v>
      </c>
      <c r="I381" s="3" t="s">
        <v>113</v>
      </c>
      <c r="J381" s="4"/>
      <c r="K381" s="3" t="s">
        <v>290</v>
      </c>
      <c r="L381" s="3" t="s">
        <v>291</v>
      </c>
      <c r="M381" s="3" t="s">
        <v>207</v>
      </c>
      <c r="N381" s="3" t="s">
        <v>311</v>
      </c>
      <c r="O381" s="3"/>
      <c r="P381" s="3" t="s">
        <v>132</v>
      </c>
      <c r="Q381" s="3" t="s">
        <v>207</v>
      </c>
      <c r="R381" s="4"/>
      <c r="S381" s="3" t="s">
        <v>134</v>
      </c>
      <c r="T381" s="3" t="s">
        <v>135</v>
      </c>
      <c r="U381" s="3" t="s">
        <v>84</v>
      </c>
      <c r="V381" s="3" t="s">
        <v>72</v>
      </c>
      <c r="W381" s="3">
        <v>3.15</v>
      </c>
      <c r="X381" s="4">
        <f t="shared" si="13"/>
        <v>0.62609903369994124</v>
      </c>
      <c r="Y381" s="3">
        <v>0.14000000000000001</v>
      </c>
      <c r="Z381" s="4"/>
      <c r="AA381" s="3">
        <v>20</v>
      </c>
      <c r="AB381" s="3">
        <v>2.5499999999999998</v>
      </c>
      <c r="AC381" s="4">
        <f t="shared" si="14"/>
        <v>2.2360679774997898</v>
      </c>
      <c r="AD381" s="3">
        <v>0.5</v>
      </c>
      <c r="AE381" s="3">
        <v>20</v>
      </c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3" t="s">
        <v>177</v>
      </c>
      <c r="AV381" s="3" t="s">
        <v>178</v>
      </c>
      <c r="AW381" s="3" t="s">
        <v>121</v>
      </c>
      <c r="AX381" s="4"/>
      <c r="AY381" s="2" t="s">
        <v>122</v>
      </c>
      <c r="AZ381" s="3" t="s">
        <v>76</v>
      </c>
      <c r="BA381" s="3" t="s">
        <v>77</v>
      </c>
      <c r="BB381" s="3">
        <f t="shared" si="15"/>
        <v>31.524999999999999</v>
      </c>
      <c r="BC381" s="3">
        <f t="shared" si="16"/>
        <v>121.95833333</v>
      </c>
      <c r="BD381" s="3">
        <v>18</v>
      </c>
      <c r="BE381" s="3" t="s">
        <v>292</v>
      </c>
    </row>
    <row r="382" spans="1:57" ht="12.75">
      <c r="A382" s="3" t="s">
        <v>108</v>
      </c>
      <c r="B382" s="4"/>
      <c r="C382" s="3" t="s">
        <v>287</v>
      </c>
      <c r="D382" s="3" t="s">
        <v>288</v>
      </c>
      <c r="E382" s="3" t="s">
        <v>289</v>
      </c>
      <c r="F382" s="3">
        <v>2016</v>
      </c>
      <c r="G382" s="2" t="s">
        <v>61</v>
      </c>
      <c r="H382" s="3" t="s">
        <v>112</v>
      </c>
      <c r="I382" s="3" t="s">
        <v>113</v>
      </c>
      <c r="J382" s="4"/>
      <c r="K382" s="3" t="s">
        <v>290</v>
      </c>
      <c r="L382" s="3" t="s">
        <v>291</v>
      </c>
      <c r="M382" s="3" t="s">
        <v>312</v>
      </c>
      <c r="N382" s="3" t="s">
        <v>131</v>
      </c>
      <c r="O382" s="3"/>
      <c r="P382" s="3" t="s">
        <v>132</v>
      </c>
      <c r="Q382" s="3" t="s">
        <v>133</v>
      </c>
      <c r="R382" s="4"/>
      <c r="S382" s="3" t="s">
        <v>134</v>
      </c>
      <c r="T382" s="3" t="s">
        <v>135</v>
      </c>
      <c r="U382" s="4"/>
      <c r="V382" s="3" t="s">
        <v>72</v>
      </c>
      <c r="W382" s="3">
        <v>77.59</v>
      </c>
      <c r="X382" s="4">
        <f t="shared" si="13"/>
        <v>4.4721359549995796</v>
      </c>
      <c r="Y382" s="3">
        <v>1</v>
      </c>
      <c r="Z382" s="4"/>
      <c r="AA382" s="3">
        <v>20</v>
      </c>
      <c r="AB382" s="3">
        <v>77.03</v>
      </c>
      <c r="AC382" s="4">
        <f t="shared" si="14"/>
        <v>14.131949617798671</v>
      </c>
      <c r="AD382" s="3">
        <v>3.16</v>
      </c>
      <c r="AE382" s="3">
        <v>20</v>
      </c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3" t="s">
        <v>177</v>
      </c>
      <c r="AV382" s="3" t="s">
        <v>178</v>
      </c>
      <c r="AW382" s="3" t="s">
        <v>121</v>
      </c>
      <c r="AX382" s="4"/>
      <c r="AY382" s="2" t="s">
        <v>122</v>
      </c>
      <c r="AZ382" s="3" t="s">
        <v>76</v>
      </c>
      <c r="BA382" s="3" t="s">
        <v>77</v>
      </c>
      <c r="BB382" s="3">
        <f t="shared" si="15"/>
        <v>31.524999999999999</v>
      </c>
      <c r="BC382" s="3">
        <f t="shared" si="16"/>
        <v>121.95833333</v>
      </c>
      <c r="BD382" s="3">
        <v>18</v>
      </c>
      <c r="BE382" s="3" t="s">
        <v>292</v>
      </c>
    </row>
    <row r="383" spans="1:57" ht="12.75">
      <c r="A383" s="3" t="s">
        <v>108</v>
      </c>
      <c r="B383" s="4"/>
      <c r="C383" s="3" t="s">
        <v>287</v>
      </c>
      <c r="D383" s="3" t="s">
        <v>288</v>
      </c>
      <c r="E383" s="3" t="s">
        <v>289</v>
      </c>
      <c r="F383" s="3">
        <v>2016</v>
      </c>
      <c r="G383" s="2" t="s">
        <v>61</v>
      </c>
      <c r="H383" s="3" t="s">
        <v>112</v>
      </c>
      <c r="I383" s="3" t="s">
        <v>113</v>
      </c>
      <c r="J383" s="4"/>
      <c r="K383" s="3" t="s">
        <v>290</v>
      </c>
      <c r="L383" s="3" t="s">
        <v>291</v>
      </c>
      <c r="M383" s="3" t="s">
        <v>312</v>
      </c>
      <c r="N383" s="3" t="s">
        <v>131</v>
      </c>
      <c r="O383" s="3"/>
      <c r="P383" s="3" t="s">
        <v>132</v>
      </c>
      <c r="Q383" s="3" t="s">
        <v>133</v>
      </c>
      <c r="R383" s="4"/>
      <c r="S383" s="3" t="s">
        <v>134</v>
      </c>
      <c r="T383" s="3" t="s">
        <v>135</v>
      </c>
      <c r="U383" s="4"/>
      <c r="V383" s="3" t="s">
        <v>72</v>
      </c>
      <c r="W383" s="3">
        <v>79.3</v>
      </c>
      <c r="X383" s="4">
        <f t="shared" si="13"/>
        <v>10.285912696499032</v>
      </c>
      <c r="Y383" s="3">
        <v>2.2999999999999998</v>
      </c>
      <c r="Z383" s="4"/>
      <c r="AA383" s="3">
        <v>20</v>
      </c>
      <c r="AB383" s="3">
        <v>80.53</v>
      </c>
      <c r="AC383" s="4">
        <f t="shared" si="14"/>
        <v>21.913466179497942</v>
      </c>
      <c r="AD383" s="3">
        <v>4.9000000000000004</v>
      </c>
      <c r="AE383" s="3">
        <v>20</v>
      </c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3" t="s">
        <v>177</v>
      </c>
      <c r="AV383" s="3" t="s">
        <v>178</v>
      </c>
      <c r="AW383" s="3" t="s">
        <v>121</v>
      </c>
      <c r="AX383" s="4"/>
      <c r="AY383" s="2" t="s">
        <v>122</v>
      </c>
      <c r="AZ383" s="3" t="s">
        <v>76</v>
      </c>
      <c r="BA383" s="3" t="s">
        <v>77</v>
      </c>
      <c r="BB383" s="3">
        <f t="shared" si="15"/>
        <v>31.524999999999999</v>
      </c>
      <c r="BC383" s="3">
        <f t="shared" si="16"/>
        <v>121.95833333</v>
      </c>
      <c r="BD383" s="3">
        <v>18</v>
      </c>
      <c r="BE383" s="3" t="s">
        <v>293</v>
      </c>
    </row>
    <row r="384" spans="1:57" ht="12.75">
      <c r="A384" s="3" t="s">
        <v>108</v>
      </c>
      <c r="B384" s="4"/>
      <c r="C384" s="3" t="s">
        <v>287</v>
      </c>
      <c r="D384" s="3" t="s">
        <v>288</v>
      </c>
      <c r="E384" s="3" t="s">
        <v>289</v>
      </c>
      <c r="F384" s="3">
        <v>2016</v>
      </c>
      <c r="G384" s="2" t="s">
        <v>61</v>
      </c>
      <c r="H384" s="3" t="s">
        <v>112</v>
      </c>
      <c r="I384" s="3" t="s">
        <v>113</v>
      </c>
      <c r="J384" s="4"/>
      <c r="K384" s="3" t="s">
        <v>290</v>
      </c>
      <c r="L384" s="3" t="s">
        <v>291</v>
      </c>
      <c r="M384" s="3" t="s">
        <v>313</v>
      </c>
      <c r="N384" s="3" t="s">
        <v>206</v>
      </c>
      <c r="O384" s="3"/>
      <c r="P384" s="3" t="s">
        <v>82</v>
      </c>
      <c r="Q384" s="3" t="s">
        <v>83</v>
      </c>
      <c r="R384" s="4"/>
      <c r="S384" s="3" t="s">
        <v>69</v>
      </c>
      <c r="T384" s="3" t="s">
        <v>101</v>
      </c>
      <c r="U384" s="3" t="s">
        <v>84</v>
      </c>
      <c r="V384" s="3" t="s">
        <v>72</v>
      </c>
      <c r="W384" s="3">
        <v>27.47</v>
      </c>
      <c r="X384" s="4">
        <f t="shared" si="13"/>
        <v>6.1715476178994191</v>
      </c>
      <c r="Y384" s="3">
        <v>1.38</v>
      </c>
      <c r="Z384" s="4"/>
      <c r="AA384" s="3">
        <v>20</v>
      </c>
      <c r="AB384" s="3">
        <v>20.100000000000001</v>
      </c>
      <c r="AC384" s="4">
        <f t="shared" si="14"/>
        <v>4.6063000336495667</v>
      </c>
      <c r="AD384" s="3">
        <v>1.03</v>
      </c>
      <c r="AE384" s="3">
        <v>20</v>
      </c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3" t="s">
        <v>177</v>
      </c>
      <c r="AV384" s="3" t="s">
        <v>178</v>
      </c>
      <c r="AW384" s="3" t="s">
        <v>121</v>
      </c>
      <c r="AX384" s="4"/>
      <c r="AY384" s="2" t="s">
        <v>122</v>
      </c>
      <c r="AZ384" s="3" t="s">
        <v>76</v>
      </c>
      <c r="BA384" s="3" t="s">
        <v>77</v>
      </c>
      <c r="BB384" s="3">
        <f t="shared" si="15"/>
        <v>31.524999999999999</v>
      </c>
      <c r="BC384" s="3">
        <f t="shared" si="16"/>
        <v>121.95833333</v>
      </c>
      <c r="BD384" s="3">
        <v>18</v>
      </c>
      <c r="BE384" s="3" t="s">
        <v>293</v>
      </c>
    </row>
    <row r="385" spans="1:57" ht="12.75">
      <c r="A385" s="3" t="s">
        <v>108</v>
      </c>
      <c r="B385" s="4"/>
      <c r="C385" s="3" t="s">
        <v>287</v>
      </c>
      <c r="D385" s="3" t="s">
        <v>288</v>
      </c>
      <c r="E385" s="3" t="s">
        <v>289</v>
      </c>
      <c r="F385" s="3">
        <v>2016</v>
      </c>
      <c r="G385" s="2" t="s">
        <v>61</v>
      </c>
      <c r="H385" s="3" t="s">
        <v>112</v>
      </c>
      <c r="I385" s="3" t="s">
        <v>113</v>
      </c>
      <c r="J385" s="4"/>
      <c r="K385" s="3" t="s">
        <v>290</v>
      </c>
      <c r="L385" s="3" t="s">
        <v>291</v>
      </c>
      <c r="M385" s="3" t="s">
        <v>313</v>
      </c>
      <c r="N385" s="3" t="s">
        <v>206</v>
      </c>
      <c r="O385" s="3"/>
      <c r="P385" s="3" t="s">
        <v>82</v>
      </c>
      <c r="Q385" s="3" t="s">
        <v>83</v>
      </c>
      <c r="R385" s="4"/>
      <c r="S385" s="3" t="s">
        <v>69</v>
      </c>
      <c r="T385" s="3" t="s">
        <v>101</v>
      </c>
      <c r="U385" s="3" t="s">
        <v>84</v>
      </c>
      <c r="V385" s="3" t="s">
        <v>72</v>
      </c>
      <c r="W385" s="3">
        <v>26.8</v>
      </c>
      <c r="X385" s="4">
        <f t="shared" si="13"/>
        <v>10.01758453919906</v>
      </c>
      <c r="Y385" s="3">
        <v>2.2400000000000002</v>
      </c>
      <c r="Z385" s="4"/>
      <c r="AA385" s="3">
        <v>20</v>
      </c>
      <c r="AB385" s="3">
        <v>20.76</v>
      </c>
      <c r="AC385" s="4">
        <f t="shared" si="14"/>
        <v>5.0535136291495242</v>
      </c>
      <c r="AD385" s="3">
        <v>1.1299999999999999</v>
      </c>
      <c r="AE385" s="3">
        <v>20</v>
      </c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3" t="s">
        <v>177</v>
      </c>
      <c r="AV385" s="3" t="s">
        <v>178</v>
      </c>
      <c r="AW385" s="3" t="s">
        <v>121</v>
      </c>
      <c r="AX385" s="4"/>
      <c r="AY385" s="2" t="s">
        <v>122</v>
      </c>
      <c r="AZ385" s="3" t="s">
        <v>76</v>
      </c>
      <c r="BA385" s="3" t="s">
        <v>77</v>
      </c>
      <c r="BB385" s="3">
        <f t="shared" si="15"/>
        <v>31.524999999999999</v>
      </c>
      <c r="BC385" s="3">
        <f t="shared" si="16"/>
        <v>121.95833333</v>
      </c>
      <c r="BD385" s="3">
        <v>18</v>
      </c>
      <c r="BE385" s="3" t="s">
        <v>292</v>
      </c>
    </row>
    <row r="386" spans="1:57" ht="12.75">
      <c r="A386" s="3" t="s">
        <v>108</v>
      </c>
      <c r="B386" s="4"/>
      <c r="C386" s="3" t="s">
        <v>287</v>
      </c>
      <c r="D386" s="3" t="s">
        <v>288</v>
      </c>
      <c r="E386" s="3" t="s">
        <v>289</v>
      </c>
      <c r="F386" s="3">
        <v>2016</v>
      </c>
      <c r="G386" s="2" t="s">
        <v>61</v>
      </c>
      <c r="H386" s="3" t="s">
        <v>112</v>
      </c>
      <c r="I386" s="3" t="s">
        <v>113</v>
      </c>
      <c r="J386" s="4"/>
      <c r="K386" s="3" t="s">
        <v>290</v>
      </c>
      <c r="L386" s="3" t="s">
        <v>291</v>
      </c>
      <c r="M386" s="3" t="s">
        <v>314</v>
      </c>
      <c r="N386" s="3" t="s">
        <v>206</v>
      </c>
      <c r="O386" s="3"/>
      <c r="P386" s="3" t="s">
        <v>86</v>
      </c>
      <c r="Q386" s="3" t="s">
        <v>87</v>
      </c>
      <c r="R386" s="4"/>
      <c r="S386" s="3" t="s">
        <v>69</v>
      </c>
      <c r="T386" s="3" t="s">
        <v>101</v>
      </c>
      <c r="U386" s="3" t="s">
        <v>84</v>
      </c>
      <c r="V386" s="3" t="s">
        <v>72</v>
      </c>
      <c r="W386" s="3">
        <v>1.75</v>
      </c>
      <c r="X386" s="4">
        <f t="shared" si="13"/>
        <v>0.93914855054991164</v>
      </c>
      <c r="Y386" s="3">
        <v>0.21</v>
      </c>
      <c r="Z386" s="4"/>
      <c r="AA386" s="3">
        <v>20</v>
      </c>
      <c r="AB386" s="3">
        <v>1.45</v>
      </c>
      <c r="AC386" s="4">
        <f t="shared" si="14"/>
        <v>0.89442719099991597</v>
      </c>
      <c r="AD386" s="3">
        <v>0.2</v>
      </c>
      <c r="AE386" s="3">
        <v>20</v>
      </c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3" t="s">
        <v>177</v>
      </c>
      <c r="AV386" s="3" t="s">
        <v>178</v>
      </c>
      <c r="AW386" s="3" t="s">
        <v>121</v>
      </c>
      <c r="AX386" s="4"/>
      <c r="AY386" s="2" t="s">
        <v>122</v>
      </c>
      <c r="AZ386" s="3" t="s">
        <v>76</v>
      </c>
      <c r="BA386" s="3" t="s">
        <v>77</v>
      </c>
      <c r="BB386" s="3">
        <f t="shared" si="15"/>
        <v>31.524999999999999</v>
      </c>
      <c r="BC386" s="3">
        <f t="shared" si="16"/>
        <v>121.95833333</v>
      </c>
      <c r="BD386" s="3">
        <v>18</v>
      </c>
      <c r="BE386" s="3" t="s">
        <v>292</v>
      </c>
    </row>
    <row r="387" spans="1:57" ht="12.75">
      <c r="A387" s="3" t="s">
        <v>108</v>
      </c>
      <c r="B387" s="4"/>
      <c r="C387" s="3" t="s">
        <v>287</v>
      </c>
      <c r="D387" s="3" t="s">
        <v>288</v>
      </c>
      <c r="E387" s="3" t="s">
        <v>289</v>
      </c>
      <c r="F387" s="3">
        <v>2016</v>
      </c>
      <c r="G387" s="2" t="s">
        <v>61</v>
      </c>
      <c r="H387" s="3" t="s">
        <v>112</v>
      </c>
      <c r="I387" s="3" t="s">
        <v>113</v>
      </c>
      <c r="J387" s="4"/>
      <c r="K387" s="3" t="s">
        <v>290</v>
      </c>
      <c r="L387" s="3" t="s">
        <v>291</v>
      </c>
      <c r="M387" s="3" t="s">
        <v>314</v>
      </c>
      <c r="N387" s="3" t="s">
        <v>206</v>
      </c>
      <c r="O387" s="3"/>
      <c r="P387" s="3" t="s">
        <v>86</v>
      </c>
      <c r="Q387" s="3" t="s">
        <v>87</v>
      </c>
      <c r="R387" s="4"/>
      <c r="S387" s="3" t="s">
        <v>69</v>
      </c>
      <c r="T387" s="3" t="s">
        <v>101</v>
      </c>
      <c r="U387" s="3" t="s">
        <v>84</v>
      </c>
      <c r="V387" s="3" t="s">
        <v>72</v>
      </c>
      <c r="W387" s="3">
        <v>1.83</v>
      </c>
      <c r="X387" s="4">
        <f t="shared" si="13"/>
        <v>0.44721359549995798</v>
      </c>
      <c r="Y387" s="3">
        <v>0.1</v>
      </c>
      <c r="Z387" s="4"/>
      <c r="AA387" s="3">
        <v>20</v>
      </c>
      <c r="AB387" s="3">
        <v>1.29</v>
      </c>
      <c r="AC387" s="4">
        <f t="shared" si="14"/>
        <v>1.3416407864998738</v>
      </c>
      <c r="AD387" s="3">
        <v>0.3</v>
      </c>
      <c r="AE387" s="3">
        <v>20</v>
      </c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3" t="s">
        <v>177</v>
      </c>
      <c r="AV387" s="3" t="s">
        <v>178</v>
      </c>
      <c r="AW387" s="3" t="s">
        <v>121</v>
      </c>
      <c r="AX387" s="4"/>
      <c r="AY387" s="2" t="s">
        <v>122</v>
      </c>
      <c r="AZ387" s="3" t="s">
        <v>76</v>
      </c>
      <c r="BA387" s="3" t="s">
        <v>77</v>
      </c>
      <c r="BB387" s="3">
        <f t="shared" si="15"/>
        <v>31.524999999999999</v>
      </c>
      <c r="BC387" s="3">
        <f t="shared" si="16"/>
        <v>121.95833333</v>
      </c>
      <c r="BD387" s="3">
        <v>18</v>
      </c>
      <c r="BE387" s="3" t="s">
        <v>293</v>
      </c>
    </row>
    <row r="388" spans="1:57" ht="12.75">
      <c r="A388" s="3" t="s">
        <v>315</v>
      </c>
      <c r="B388" s="4"/>
      <c r="C388" s="3" t="s">
        <v>316</v>
      </c>
      <c r="D388" s="3" t="s">
        <v>317</v>
      </c>
      <c r="E388" s="3" t="s">
        <v>318</v>
      </c>
      <c r="F388" s="3">
        <v>2017</v>
      </c>
      <c r="G388" s="2" t="s">
        <v>61</v>
      </c>
      <c r="H388" s="3" t="s">
        <v>112</v>
      </c>
      <c r="I388" s="3" t="s">
        <v>319</v>
      </c>
      <c r="J388" s="3" t="s">
        <v>114</v>
      </c>
      <c r="K388" s="3" t="s">
        <v>320</v>
      </c>
      <c r="L388" s="3">
        <v>2014</v>
      </c>
      <c r="M388" s="3" t="s">
        <v>321</v>
      </c>
      <c r="N388" s="3" t="s">
        <v>182</v>
      </c>
      <c r="O388" s="3"/>
      <c r="P388" s="3" t="s">
        <v>118</v>
      </c>
      <c r="Q388" s="3" t="s">
        <v>160</v>
      </c>
      <c r="R388" s="4"/>
      <c r="S388" s="3" t="s">
        <v>69</v>
      </c>
      <c r="T388" s="3" t="s">
        <v>101</v>
      </c>
      <c r="U388" s="3" t="s">
        <v>71</v>
      </c>
      <c r="V388" s="3" t="s">
        <v>72</v>
      </c>
      <c r="W388" s="3">
        <v>616</v>
      </c>
      <c r="X388" s="4">
        <f t="shared" si="13"/>
        <v>252.87941790505607</v>
      </c>
      <c r="Y388" s="3">
        <v>146</v>
      </c>
      <c r="Z388" s="4"/>
      <c r="AA388" s="3">
        <v>3</v>
      </c>
      <c r="AB388" s="3">
        <v>290</v>
      </c>
      <c r="AC388" s="4">
        <f t="shared" si="14"/>
        <v>140.29611541307906</v>
      </c>
      <c r="AD388" s="3">
        <v>81</v>
      </c>
      <c r="AE388" s="3">
        <v>3</v>
      </c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3" t="s">
        <v>73</v>
      </c>
      <c r="AV388" s="3" t="s">
        <v>74</v>
      </c>
      <c r="AW388" s="3" t="s">
        <v>121</v>
      </c>
      <c r="AX388" s="4"/>
      <c r="AY388" s="3" t="s">
        <v>122</v>
      </c>
      <c r="AZ388" s="3" t="s">
        <v>76</v>
      </c>
      <c r="BA388" s="3" t="s">
        <v>77</v>
      </c>
      <c r="BB388" s="3">
        <v>26.01</v>
      </c>
      <c r="BC388" s="3">
        <v>119.57</v>
      </c>
      <c r="BD388" s="3">
        <v>2</v>
      </c>
      <c r="BE388" s="4"/>
    </row>
    <row r="389" spans="1:57" ht="12.75">
      <c r="A389" s="3" t="s">
        <v>315</v>
      </c>
      <c r="B389" s="4"/>
      <c r="C389" s="3" t="s">
        <v>316</v>
      </c>
      <c r="D389" s="3" t="s">
        <v>317</v>
      </c>
      <c r="E389" s="3" t="s">
        <v>318</v>
      </c>
      <c r="F389" s="3">
        <v>2017</v>
      </c>
      <c r="G389" s="2" t="s">
        <v>61</v>
      </c>
      <c r="H389" s="3" t="s">
        <v>112</v>
      </c>
      <c r="I389" s="3" t="s">
        <v>319</v>
      </c>
      <c r="J389" s="3" t="s">
        <v>114</v>
      </c>
      <c r="K389" s="3" t="s">
        <v>320</v>
      </c>
      <c r="L389" s="3">
        <v>2014</v>
      </c>
      <c r="M389" s="3" t="s">
        <v>321</v>
      </c>
      <c r="N389" s="3" t="s">
        <v>182</v>
      </c>
      <c r="O389" s="3"/>
      <c r="P389" s="3" t="s">
        <v>118</v>
      </c>
      <c r="Q389" s="3" t="s">
        <v>160</v>
      </c>
      <c r="R389" s="4"/>
      <c r="S389" s="3" t="s">
        <v>69</v>
      </c>
      <c r="T389" s="3" t="s">
        <v>101</v>
      </c>
      <c r="U389" s="3" t="s">
        <v>71</v>
      </c>
      <c r="V389" s="3" t="s">
        <v>72</v>
      </c>
      <c r="W389" s="3">
        <v>1051</v>
      </c>
      <c r="X389" s="4">
        <f t="shared" si="13"/>
        <v>471.11781965873462</v>
      </c>
      <c r="Y389" s="3">
        <v>272</v>
      </c>
      <c r="Z389" s="4"/>
      <c r="AA389" s="3">
        <v>3</v>
      </c>
      <c r="AB389" s="3">
        <v>290</v>
      </c>
      <c r="AC389" s="4">
        <f t="shared" si="14"/>
        <v>140.29611541307906</v>
      </c>
      <c r="AD389" s="3">
        <v>81</v>
      </c>
      <c r="AE389" s="3">
        <v>3</v>
      </c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3" t="s">
        <v>73</v>
      </c>
      <c r="AV389" s="3" t="s">
        <v>74</v>
      </c>
      <c r="AW389" s="3" t="s">
        <v>121</v>
      </c>
      <c r="AX389" s="4"/>
      <c r="AY389" s="3" t="s">
        <v>122</v>
      </c>
      <c r="AZ389" s="3" t="s">
        <v>76</v>
      </c>
      <c r="BA389" s="3" t="s">
        <v>77</v>
      </c>
      <c r="BB389" s="3">
        <v>26.01</v>
      </c>
      <c r="BC389" s="3">
        <v>119.57</v>
      </c>
      <c r="BD389" s="3">
        <v>6</v>
      </c>
      <c r="BE389" s="4"/>
    </row>
    <row r="390" spans="1:57" ht="12.75">
      <c r="A390" s="3" t="s">
        <v>315</v>
      </c>
      <c r="B390" s="4"/>
      <c r="C390" s="3" t="s">
        <v>316</v>
      </c>
      <c r="D390" s="3" t="s">
        <v>317</v>
      </c>
      <c r="E390" s="3" t="s">
        <v>318</v>
      </c>
      <c r="F390" s="3">
        <v>2017</v>
      </c>
      <c r="G390" s="2" t="s">
        <v>61</v>
      </c>
      <c r="H390" s="3" t="s">
        <v>112</v>
      </c>
      <c r="I390" s="3" t="s">
        <v>319</v>
      </c>
      <c r="J390" s="3" t="s">
        <v>114</v>
      </c>
      <c r="K390" s="3" t="s">
        <v>320</v>
      </c>
      <c r="L390" s="3">
        <v>2014</v>
      </c>
      <c r="M390" s="3" t="s">
        <v>321</v>
      </c>
      <c r="N390" s="3" t="s">
        <v>182</v>
      </c>
      <c r="O390" s="3"/>
      <c r="P390" s="3" t="s">
        <v>118</v>
      </c>
      <c r="Q390" s="3" t="s">
        <v>160</v>
      </c>
      <c r="R390" s="4"/>
      <c r="S390" s="3" t="s">
        <v>69</v>
      </c>
      <c r="T390" s="3" t="s">
        <v>101</v>
      </c>
      <c r="U390" s="3" t="s">
        <v>71</v>
      </c>
      <c r="V390" s="3" t="s">
        <v>72</v>
      </c>
      <c r="W390" s="3">
        <v>1450</v>
      </c>
      <c r="X390" s="4">
        <f t="shared" si="13"/>
        <v>420.88834623923714</v>
      </c>
      <c r="Y390" s="3">
        <v>243</v>
      </c>
      <c r="Z390" s="4"/>
      <c r="AA390" s="3">
        <v>3</v>
      </c>
      <c r="AB390" s="3">
        <v>290</v>
      </c>
      <c r="AC390" s="4">
        <f t="shared" si="14"/>
        <v>140.29611541307906</v>
      </c>
      <c r="AD390" s="3">
        <v>81</v>
      </c>
      <c r="AE390" s="3">
        <v>3</v>
      </c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3" t="s">
        <v>73</v>
      </c>
      <c r="AV390" s="3" t="s">
        <v>74</v>
      </c>
      <c r="AW390" s="3" t="s">
        <v>121</v>
      </c>
      <c r="AX390" s="4"/>
      <c r="AY390" s="3" t="s">
        <v>122</v>
      </c>
      <c r="AZ390" s="3" t="s">
        <v>76</v>
      </c>
      <c r="BA390" s="3" t="s">
        <v>77</v>
      </c>
      <c r="BB390" s="3">
        <v>26.01</v>
      </c>
      <c r="BC390" s="3">
        <v>119.57</v>
      </c>
      <c r="BD390" s="3">
        <v>10</v>
      </c>
      <c r="BE390" s="4"/>
    </row>
    <row r="391" spans="1:57" ht="12.75">
      <c r="A391" s="3" t="s">
        <v>315</v>
      </c>
      <c r="B391" s="4"/>
      <c r="C391" s="3" t="s">
        <v>316</v>
      </c>
      <c r="D391" s="3" t="s">
        <v>317</v>
      </c>
      <c r="E391" s="3" t="s">
        <v>318</v>
      </c>
      <c r="F391" s="3">
        <v>2017</v>
      </c>
      <c r="G391" s="2" t="s">
        <v>61</v>
      </c>
      <c r="H391" s="3" t="s">
        <v>112</v>
      </c>
      <c r="I391" s="3" t="s">
        <v>319</v>
      </c>
      <c r="J391" s="3" t="s">
        <v>114</v>
      </c>
      <c r="K391" s="3" t="s">
        <v>320</v>
      </c>
      <c r="L391" s="3">
        <v>2014</v>
      </c>
      <c r="M391" s="3" t="s">
        <v>322</v>
      </c>
      <c r="N391" s="3" t="s">
        <v>182</v>
      </c>
      <c r="O391" s="3"/>
      <c r="P391" s="3" t="s">
        <v>118</v>
      </c>
      <c r="Q391" s="3" t="s">
        <v>160</v>
      </c>
      <c r="R391" s="4"/>
      <c r="S391" s="3" t="s">
        <v>69</v>
      </c>
      <c r="T391" s="3" t="s">
        <v>101</v>
      </c>
      <c r="U391" s="3" t="s">
        <v>71</v>
      </c>
      <c r="V391" s="3" t="s">
        <v>72</v>
      </c>
      <c r="W391" s="3">
        <v>2143</v>
      </c>
      <c r="X391" s="4">
        <f t="shared" si="13"/>
        <v>552.52420761447183</v>
      </c>
      <c r="Y391" s="3">
        <v>319</v>
      </c>
      <c r="Z391" s="4"/>
      <c r="AA391" s="3">
        <v>3</v>
      </c>
      <c r="AB391" s="3">
        <v>643</v>
      </c>
      <c r="AC391" s="4">
        <f t="shared" si="14"/>
        <v>247.68326548234944</v>
      </c>
      <c r="AD391" s="3">
        <v>143</v>
      </c>
      <c r="AE391" s="3">
        <v>3</v>
      </c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3" t="s">
        <v>73</v>
      </c>
      <c r="AV391" s="3" t="s">
        <v>74</v>
      </c>
      <c r="AW391" s="3" t="s">
        <v>121</v>
      </c>
      <c r="AX391" s="4"/>
      <c r="AY391" s="3" t="s">
        <v>122</v>
      </c>
      <c r="AZ391" s="3" t="s">
        <v>76</v>
      </c>
      <c r="BA391" s="3" t="s">
        <v>77</v>
      </c>
      <c r="BB391" s="3">
        <v>26.01</v>
      </c>
      <c r="BC391" s="3">
        <v>119.57</v>
      </c>
      <c r="BD391" s="3">
        <v>2</v>
      </c>
      <c r="BE391" s="4"/>
    </row>
    <row r="392" spans="1:57" ht="12.75">
      <c r="A392" s="3" t="s">
        <v>315</v>
      </c>
      <c r="B392" s="4"/>
      <c r="C392" s="3" t="s">
        <v>316</v>
      </c>
      <c r="D392" s="3" t="s">
        <v>317</v>
      </c>
      <c r="E392" s="3" t="s">
        <v>318</v>
      </c>
      <c r="F392" s="3">
        <v>2017</v>
      </c>
      <c r="G392" s="2" t="s">
        <v>61</v>
      </c>
      <c r="H392" s="3" t="s">
        <v>112</v>
      </c>
      <c r="I392" s="3" t="s">
        <v>319</v>
      </c>
      <c r="J392" s="3" t="s">
        <v>114</v>
      </c>
      <c r="K392" s="3" t="s">
        <v>320</v>
      </c>
      <c r="L392" s="3">
        <v>2014</v>
      </c>
      <c r="M392" s="3" t="s">
        <v>322</v>
      </c>
      <c r="N392" s="3" t="s">
        <v>182</v>
      </c>
      <c r="O392" s="3"/>
      <c r="P392" s="3" t="s">
        <v>118</v>
      </c>
      <c r="Q392" s="3" t="s">
        <v>160</v>
      </c>
      <c r="R392" s="4"/>
      <c r="S392" s="3" t="s">
        <v>69</v>
      </c>
      <c r="T392" s="3" t="s">
        <v>101</v>
      </c>
      <c r="U392" s="3" t="s">
        <v>71</v>
      </c>
      <c r="V392" s="3" t="s">
        <v>72</v>
      </c>
      <c r="W392" s="3">
        <v>3744</v>
      </c>
      <c r="X392" s="4">
        <f t="shared" si="13"/>
        <v>659.91135768374227</v>
      </c>
      <c r="Y392" s="3">
        <v>381</v>
      </c>
      <c r="Z392" s="4"/>
      <c r="AA392" s="3">
        <v>3</v>
      </c>
      <c r="AB392" s="3">
        <v>643</v>
      </c>
      <c r="AC392" s="4">
        <f t="shared" si="14"/>
        <v>247.68326548234944</v>
      </c>
      <c r="AD392" s="3">
        <v>143</v>
      </c>
      <c r="AE392" s="3">
        <v>3</v>
      </c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3" t="s">
        <v>73</v>
      </c>
      <c r="AV392" s="3" t="s">
        <v>74</v>
      </c>
      <c r="AW392" s="3" t="s">
        <v>121</v>
      </c>
      <c r="AX392" s="4"/>
      <c r="AY392" s="3" t="s">
        <v>122</v>
      </c>
      <c r="AZ392" s="3" t="s">
        <v>76</v>
      </c>
      <c r="BA392" s="3" t="s">
        <v>77</v>
      </c>
      <c r="BB392" s="3">
        <v>26.01</v>
      </c>
      <c r="BC392" s="3">
        <v>119.57</v>
      </c>
      <c r="BD392" s="3">
        <v>6</v>
      </c>
      <c r="BE392" s="4"/>
    </row>
    <row r="393" spans="1:57" ht="12.75">
      <c r="A393" s="3" t="s">
        <v>315</v>
      </c>
      <c r="B393" s="4"/>
      <c r="C393" s="3" t="s">
        <v>316</v>
      </c>
      <c r="D393" s="3" t="s">
        <v>317</v>
      </c>
      <c r="E393" s="3" t="s">
        <v>318</v>
      </c>
      <c r="F393" s="3">
        <v>2017</v>
      </c>
      <c r="G393" s="2" t="s">
        <v>61</v>
      </c>
      <c r="H393" s="3" t="s">
        <v>112</v>
      </c>
      <c r="I393" s="3" t="s">
        <v>319</v>
      </c>
      <c r="J393" s="3" t="s">
        <v>114</v>
      </c>
      <c r="K393" s="3" t="s">
        <v>320</v>
      </c>
      <c r="L393" s="3">
        <v>2014</v>
      </c>
      <c r="M393" s="3" t="s">
        <v>322</v>
      </c>
      <c r="N393" s="3" t="s">
        <v>182</v>
      </c>
      <c r="O393" s="3"/>
      <c r="P393" s="3" t="s">
        <v>118</v>
      </c>
      <c r="Q393" s="3" t="s">
        <v>160</v>
      </c>
      <c r="R393" s="4"/>
      <c r="S393" s="3" t="s">
        <v>69</v>
      </c>
      <c r="T393" s="3" t="s">
        <v>101</v>
      </c>
      <c r="U393" s="3" t="s">
        <v>71</v>
      </c>
      <c r="V393" s="3" t="s">
        <v>72</v>
      </c>
      <c r="W393" s="3">
        <v>5164</v>
      </c>
      <c r="X393" s="4">
        <f t="shared" si="13"/>
        <v>741.31774563947943</v>
      </c>
      <c r="Y393" s="3">
        <v>428</v>
      </c>
      <c r="Z393" s="4"/>
      <c r="AA393" s="3">
        <v>3</v>
      </c>
      <c r="AB393" s="3">
        <v>643</v>
      </c>
      <c r="AC393" s="4">
        <f t="shared" si="14"/>
        <v>247.68326548234944</v>
      </c>
      <c r="AD393" s="3">
        <v>143</v>
      </c>
      <c r="AE393" s="3">
        <v>3</v>
      </c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3" t="s">
        <v>73</v>
      </c>
      <c r="AV393" s="3" t="s">
        <v>74</v>
      </c>
      <c r="AW393" s="3" t="s">
        <v>121</v>
      </c>
      <c r="AX393" s="4"/>
      <c r="AY393" s="3" t="s">
        <v>122</v>
      </c>
      <c r="AZ393" s="3" t="s">
        <v>76</v>
      </c>
      <c r="BA393" s="3" t="s">
        <v>77</v>
      </c>
      <c r="BB393" s="3">
        <v>26.01</v>
      </c>
      <c r="BC393" s="3">
        <v>119.57</v>
      </c>
      <c r="BD393" s="3">
        <v>10</v>
      </c>
      <c r="BE393" s="4"/>
    </row>
    <row r="394" spans="1:57" ht="12.75">
      <c r="A394" s="3" t="s">
        <v>315</v>
      </c>
      <c r="B394" s="4"/>
      <c r="C394" s="3" t="s">
        <v>316</v>
      </c>
      <c r="D394" s="3" t="s">
        <v>317</v>
      </c>
      <c r="E394" s="3" t="s">
        <v>318</v>
      </c>
      <c r="F394" s="3">
        <v>2017</v>
      </c>
      <c r="G394" s="2" t="s">
        <v>61</v>
      </c>
      <c r="H394" s="3" t="s">
        <v>112</v>
      </c>
      <c r="I394" s="3" t="s">
        <v>319</v>
      </c>
      <c r="J394" s="3" t="s">
        <v>114</v>
      </c>
      <c r="K394" s="3" t="s">
        <v>320</v>
      </c>
      <c r="L394" s="3">
        <v>2014</v>
      </c>
      <c r="M394" s="3" t="s">
        <v>187</v>
      </c>
      <c r="N394" s="3" t="s">
        <v>182</v>
      </c>
      <c r="O394" s="3"/>
      <c r="P394" s="3" t="s">
        <v>118</v>
      </c>
      <c r="Q394" s="3" t="s">
        <v>187</v>
      </c>
      <c r="R394" s="4"/>
      <c r="S394" s="3" t="s">
        <v>69</v>
      </c>
      <c r="T394" s="3" t="s">
        <v>101</v>
      </c>
      <c r="U394" s="3" t="s">
        <v>71</v>
      </c>
      <c r="V394" s="3" t="s">
        <v>72</v>
      </c>
      <c r="W394" s="3">
        <v>2200</v>
      </c>
      <c r="X394" s="4">
        <f t="shared" si="13"/>
        <v>628.73444314750247</v>
      </c>
      <c r="Y394" s="3">
        <v>363</v>
      </c>
      <c r="Z394" s="4"/>
      <c r="AA394" s="3">
        <v>3</v>
      </c>
      <c r="AB394" s="3">
        <v>3192</v>
      </c>
      <c r="AC394" s="4">
        <f t="shared" si="14"/>
        <v>495.36653096469888</v>
      </c>
      <c r="AD394" s="3">
        <v>286</v>
      </c>
      <c r="AE394" s="3">
        <v>3</v>
      </c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3" t="s">
        <v>73</v>
      </c>
      <c r="AV394" s="3" t="s">
        <v>74</v>
      </c>
      <c r="AW394" s="3" t="s">
        <v>121</v>
      </c>
      <c r="AX394" s="4"/>
      <c r="AY394" s="3" t="s">
        <v>122</v>
      </c>
      <c r="AZ394" s="3" t="s">
        <v>76</v>
      </c>
      <c r="BA394" s="3" t="s">
        <v>77</v>
      </c>
      <c r="BB394" s="3">
        <v>26.01</v>
      </c>
      <c r="BC394" s="3">
        <v>119.57</v>
      </c>
      <c r="BD394" s="3">
        <v>2</v>
      </c>
      <c r="BE394" s="4"/>
    </row>
    <row r="395" spans="1:57" ht="12.75">
      <c r="A395" s="3" t="s">
        <v>315</v>
      </c>
      <c r="B395" s="4"/>
      <c r="C395" s="3" t="s">
        <v>316</v>
      </c>
      <c r="D395" s="3" t="s">
        <v>317</v>
      </c>
      <c r="E395" s="3" t="s">
        <v>318</v>
      </c>
      <c r="F395" s="3">
        <v>2017</v>
      </c>
      <c r="G395" s="2" t="s">
        <v>61</v>
      </c>
      <c r="H395" s="3" t="s">
        <v>112</v>
      </c>
      <c r="I395" s="3" t="s">
        <v>319</v>
      </c>
      <c r="J395" s="3" t="s">
        <v>114</v>
      </c>
      <c r="K395" s="3" t="s">
        <v>320</v>
      </c>
      <c r="L395" s="3">
        <v>2014</v>
      </c>
      <c r="M395" s="3" t="s">
        <v>187</v>
      </c>
      <c r="N395" s="3" t="s">
        <v>182</v>
      </c>
      <c r="O395" s="3"/>
      <c r="P395" s="3" t="s">
        <v>118</v>
      </c>
      <c r="Q395" s="3" t="s">
        <v>187</v>
      </c>
      <c r="R395" s="4"/>
      <c r="S395" s="3" t="s">
        <v>69</v>
      </c>
      <c r="T395" s="3" t="s">
        <v>101</v>
      </c>
      <c r="U395" s="3" t="s">
        <v>71</v>
      </c>
      <c r="V395" s="3" t="s">
        <v>72</v>
      </c>
      <c r="W395" s="3">
        <v>4196</v>
      </c>
      <c r="X395" s="4">
        <f t="shared" si="13"/>
        <v>723.99723756379069</v>
      </c>
      <c r="Y395" s="3">
        <v>418</v>
      </c>
      <c r="Z395" s="4"/>
      <c r="AA395" s="3">
        <v>3</v>
      </c>
      <c r="AB395" s="3">
        <v>3192</v>
      </c>
      <c r="AC395" s="4">
        <f t="shared" si="14"/>
        <v>495.36653096469888</v>
      </c>
      <c r="AD395" s="3">
        <v>286</v>
      </c>
      <c r="AE395" s="3">
        <v>3</v>
      </c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3" t="s">
        <v>73</v>
      </c>
      <c r="AV395" s="3" t="s">
        <v>74</v>
      </c>
      <c r="AW395" s="3" t="s">
        <v>121</v>
      </c>
      <c r="AX395" s="4"/>
      <c r="AY395" s="3" t="s">
        <v>122</v>
      </c>
      <c r="AZ395" s="3" t="s">
        <v>76</v>
      </c>
      <c r="BA395" s="3" t="s">
        <v>77</v>
      </c>
      <c r="BB395" s="3">
        <v>26.01</v>
      </c>
      <c r="BC395" s="3">
        <v>119.57</v>
      </c>
      <c r="BD395" s="3">
        <v>6</v>
      </c>
      <c r="BE395" s="4"/>
    </row>
    <row r="396" spans="1:57" ht="12.75">
      <c r="A396" s="3" t="s">
        <v>315</v>
      </c>
      <c r="B396" s="4"/>
      <c r="C396" s="3" t="s">
        <v>316</v>
      </c>
      <c r="D396" s="3" t="s">
        <v>317</v>
      </c>
      <c r="E396" s="3" t="s">
        <v>318</v>
      </c>
      <c r="F396" s="3">
        <v>2017</v>
      </c>
      <c r="G396" s="2" t="s">
        <v>61</v>
      </c>
      <c r="H396" s="3" t="s">
        <v>112</v>
      </c>
      <c r="I396" s="3" t="s">
        <v>319</v>
      </c>
      <c r="J396" s="3" t="s">
        <v>114</v>
      </c>
      <c r="K396" s="3" t="s">
        <v>320</v>
      </c>
      <c r="L396" s="3">
        <v>2014</v>
      </c>
      <c r="M396" s="3" t="s">
        <v>187</v>
      </c>
      <c r="N396" s="3" t="s">
        <v>182</v>
      </c>
      <c r="O396" s="3"/>
      <c r="P396" s="3" t="s">
        <v>118</v>
      </c>
      <c r="Q396" s="3" t="s">
        <v>187</v>
      </c>
      <c r="R396" s="4"/>
      <c r="S396" s="3" t="s">
        <v>69</v>
      </c>
      <c r="T396" s="3" t="s">
        <v>101</v>
      </c>
      <c r="U396" s="3" t="s">
        <v>71</v>
      </c>
      <c r="V396" s="3" t="s">
        <v>72</v>
      </c>
      <c r="W396" s="3">
        <v>5786</v>
      </c>
      <c r="X396" s="4">
        <f t="shared" si="13"/>
        <v>746.51389806218606</v>
      </c>
      <c r="Y396" s="3">
        <v>431</v>
      </c>
      <c r="Z396" s="4"/>
      <c r="AA396" s="3">
        <v>3</v>
      </c>
      <c r="AB396" s="3">
        <v>3192</v>
      </c>
      <c r="AC396" s="4">
        <f t="shared" si="14"/>
        <v>495.36653096469888</v>
      </c>
      <c r="AD396" s="3">
        <v>286</v>
      </c>
      <c r="AE396" s="3">
        <v>3</v>
      </c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3" t="s">
        <v>73</v>
      </c>
      <c r="AV396" s="3" t="s">
        <v>74</v>
      </c>
      <c r="AW396" s="3" t="s">
        <v>121</v>
      </c>
      <c r="AX396" s="4"/>
      <c r="AY396" s="3" t="s">
        <v>122</v>
      </c>
      <c r="AZ396" s="3" t="s">
        <v>76</v>
      </c>
      <c r="BA396" s="3" t="s">
        <v>77</v>
      </c>
      <c r="BB396" s="3">
        <v>26.01</v>
      </c>
      <c r="BC396" s="3">
        <v>119.57</v>
      </c>
      <c r="BD396" s="3">
        <v>10</v>
      </c>
      <c r="BE396" s="4"/>
    </row>
    <row r="397" spans="1:57" ht="12.75">
      <c r="A397" s="3" t="s">
        <v>315</v>
      </c>
      <c r="B397" s="4"/>
      <c r="C397" s="3" t="s">
        <v>316</v>
      </c>
      <c r="D397" s="3" t="s">
        <v>317</v>
      </c>
      <c r="E397" s="3" t="s">
        <v>318</v>
      </c>
      <c r="F397" s="3">
        <v>2017</v>
      </c>
      <c r="G397" s="2" t="s">
        <v>61</v>
      </c>
      <c r="H397" s="3" t="s">
        <v>112</v>
      </c>
      <c r="I397" s="3" t="s">
        <v>319</v>
      </c>
      <c r="J397" s="3" t="s">
        <v>114</v>
      </c>
      <c r="K397" s="3" t="s">
        <v>320</v>
      </c>
      <c r="L397" s="3">
        <v>2014</v>
      </c>
      <c r="M397" s="3" t="s">
        <v>225</v>
      </c>
      <c r="N397" s="3" t="s">
        <v>226</v>
      </c>
      <c r="O397" s="3" t="s">
        <v>323</v>
      </c>
      <c r="P397" s="3" t="s">
        <v>227</v>
      </c>
      <c r="Q397" s="3" t="s">
        <v>225</v>
      </c>
      <c r="R397" s="4"/>
      <c r="S397" s="3" t="s">
        <v>134</v>
      </c>
      <c r="T397" s="3" t="s">
        <v>135</v>
      </c>
      <c r="U397" s="3" t="s">
        <v>84</v>
      </c>
      <c r="V397" s="3" t="s">
        <v>72</v>
      </c>
      <c r="W397" s="3">
        <v>11.293100000000001</v>
      </c>
      <c r="X397" s="4">
        <f t="shared" si="13"/>
        <v>0.12003112096452319</v>
      </c>
      <c r="Y397" s="3">
        <v>6.93E-2</v>
      </c>
      <c r="Z397" s="4"/>
      <c r="AA397" s="3">
        <v>3</v>
      </c>
      <c r="AB397" s="3">
        <v>10.885999999999999</v>
      </c>
      <c r="AC397" s="4">
        <f t="shared" si="14"/>
        <v>0.22811109135682114</v>
      </c>
      <c r="AD397" s="3">
        <v>0.13170000000000001</v>
      </c>
      <c r="AE397" s="3">
        <v>3</v>
      </c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3" t="s">
        <v>73</v>
      </c>
      <c r="AV397" s="3" t="s">
        <v>74</v>
      </c>
      <c r="AW397" s="3" t="s">
        <v>121</v>
      </c>
      <c r="AX397" s="4"/>
      <c r="AY397" s="3" t="s">
        <v>122</v>
      </c>
      <c r="AZ397" s="3" t="s">
        <v>76</v>
      </c>
      <c r="BA397" s="3" t="s">
        <v>77</v>
      </c>
      <c r="BB397" s="3">
        <v>26.01</v>
      </c>
      <c r="BC397" s="3">
        <v>119.57</v>
      </c>
      <c r="BD397" s="3">
        <v>2</v>
      </c>
      <c r="BE397" s="3" t="s">
        <v>324</v>
      </c>
    </row>
    <row r="398" spans="1:57" ht="12.75">
      <c r="A398" s="3" t="s">
        <v>315</v>
      </c>
      <c r="B398" s="4"/>
      <c r="C398" s="3" t="s">
        <v>316</v>
      </c>
      <c r="D398" s="3" t="s">
        <v>317</v>
      </c>
      <c r="E398" s="3" t="s">
        <v>318</v>
      </c>
      <c r="F398" s="3">
        <v>2017</v>
      </c>
      <c r="G398" s="2" t="s">
        <v>61</v>
      </c>
      <c r="H398" s="3" t="s">
        <v>112</v>
      </c>
      <c r="I398" s="3" t="s">
        <v>319</v>
      </c>
      <c r="J398" s="3" t="s">
        <v>114</v>
      </c>
      <c r="K398" s="3" t="s">
        <v>320</v>
      </c>
      <c r="L398" s="3">
        <v>2014</v>
      </c>
      <c r="M398" s="3" t="s">
        <v>225</v>
      </c>
      <c r="N398" s="3" t="s">
        <v>226</v>
      </c>
      <c r="O398" s="3" t="s">
        <v>323</v>
      </c>
      <c r="P398" s="3" t="s">
        <v>227</v>
      </c>
      <c r="Q398" s="3" t="s">
        <v>225</v>
      </c>
      <c r="R398" s="4"/>
      <c r="S398" s="3" t="s">
        <v>134</v>
      </c>
      <c r="T398" s="3" t="s">
        <v>135</v>
      </c>
      <c r="U398" s="3" t="s">
        <v>84</v>
      </c>
      <c r="V398" s="3" t="s">
        <v>72</v>
      </c>
      <c r="W398" s="3">
        <v>11.176</v>
      </c>
      <c r="X398" s="4">
        <f t="shared" si="13"/>
        <v>0.63999277339670013</v>
      </c>
      <c r="Y398" s="3">
        <v>0.3695</v>
      </c>
      <c r="Z398" s="4"/>
      <c r="AA398" s="3">
        <v>3</v>
      </c>
      <c r="AB398" s="3">
        <v>10.885999999999999</v>
      </c>
      <c r="AC398" s="4">
        <f t="shared" si="14"/>
        <v>0.22811109135682114</v>
      </c>
      <c r="AD398" s="3">
        <v>0.13170000000000001</v>
      </c>
      <c r="AE398" s="3">
        <v>3</v>
      </c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3" t="s">
        <v>73</v>
      </c>
      <c r="AV398" s="3" t="s">
        <v>74</v>
      </c>
      <c r="AW398" s="3" t="s">
        <v>121</v>
      </c>
      <c r="AX398" s="4"/>
      <c r="AY398" s="3" t="s">
        <v>122</v>
      </c>
      <c r="AZ398" s="3" t="s">
        <v>76</v>
      </c>
      <c r="BA398" s="3" t="s">
        <v>77</v>
      </c>
      <c r="BB398" s="3">
        <v>26.01</v>
      </c>
      <c r="BC398" s="3">
        <v>119.57</v>
      </c>
      <c r="BD398" s="3">
        <v>6</v>
      </c>
      <c r="BE398" s="3" t="s">
        <v>324</v>
      </c>
    </row>
    <row r="399" spans="1:57" ht="12.75">
      <c r="A399" s="3" t="s">
        <v>315</v>
      </c>
      <c r="B399" s="4"/>
      <c r="C399" s="3" t="s">
        <v>316</v>
      </c>
      <c r="D399" s="3" t="s">
        <v>317</v>
      </c>
      <c r="E399" s="3" t="s">
        <v>318</v>
      </c>
      <c r="F399" s="3">
        <v>2017</v>
      </c>
      <c r="G399" s="2" t="s">
        <v>61</v>
      </c>
      <c r="H399" s="3" t="s">
        <v>112</v>
      </c>
      <c r="I399" s="3" t="s">
        <v>319</v>
      </c>
      <c r="J399" s="3" t="s">
        <v>114</v>
      </c>
      <c r="K399" s="3" t="s">
        <v>320</v>
      </c>
      <c r="L399" s="3">
        <v>2014</v>
      </c>
      <c r="M399" s="3" t="s">
        <v>225</v>
      </c>
      <c r="N399" s="3" t="s">
        <v>226</v>
      </c>
      <c r="O399" s="3" t="s">
        <v>323</v>
      </c>
      <c r="P399" s="3" t="s">
        <v>227</v>
      </c>
      <c r="Q399" s="3" t="s">
        <v>225</v>
      </c>
      <c r="R399" s="4"/>
      <c r="S399" s="3" t="s">
        <v>134</v>
      </c>
      <c r="T399" s="3" t="s">
        <v>135</v>
      </c>
      <c r="U399" s="3" t="s">
        <v>84</v>
      </c>
      <c r="V399" s="3" t="s">
        <v>72</v>
      </c>
      <c r="W399" s="3">
        <v>11.2669</v>
      </c>
      <c r="X399" s="4">
        <f t="shared" si="13"/>
        <v>0.88040142548726019</v>
      </c>
      <c r="Y399" s="3">
        <v>0.50829999999999997</v>
      </c>
      <c r="Z399" s="4"/>
      <c r="AA399" s="3">
        <v>3</v>
      </c>
      <c r="AB399" s="3">
        <v>10.885999999999999</v>
      </c>
      <c r="AC399" s="4">
        <f t="shared" si="14"/>
        <v>0.22811109135682114</v>
      </c>
      <c r="AD399" s="3">
        <v>0.13170000000000001</v>
      </c>
      <c r="AE399" s="3">
        <v>3</v>
      </c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3" t="s">
        <v>73</v>
      </c>
      <c r="AV399" s="3" t="s">
        <v>74</v>
      </c>
      <c r="AW399" s="3" t="s">
        <v>121</v>
      </c>
      <c r="AX399" s="4"/>
      <c r="AY399" s="3" t="s">
        <v>122</v>
      </c>
      <c r="AZ399" s="3" t="s">
        <v>76</v>
      </c>
      <c r="BA399" s="3" t="s">
        <v>77</v>
      </c>
      <c r="BB399" s="3">
        <v>26.01</v>
      </c>
      <c r="BC399" s="3">
        <v>119.57</v>
      </c>
      <c r="BD399" s="3">
        <v>10</v>
      </c>
      <c r="BE399" s="3" t="s">
        <v>324</v>
      </c>
    </row>
    <row r="400" spans="1:57" ht="12.75">
      <c r="A400" s="3" t="s">
        <v>315</v>
      </c>
      <c r="B400" s="4"/>
      <c r="C400" s="3" t="s">
        <v>316</v>
      </c>
      <c r="D400" s="3" t="s">
        <v>317</v>
      </c>
      <c r="E400" s="3" t="s">
        <v>318</v>
      </c>
      <c r="F400" s="3">
        <v>2017</v>
      </c>
      <c r="G400" s="2" t="s">
        <v>61</v>
      </c>
      <c r="H400" s="3" t="s">
        <v>112</v>
      </c>
      <c r="I400" s="3" t="s">
        <v>319</v>
      </c>
      <c r="J400" s="3" t="s">
        <v>114</v>
      </c>
      <c r="K400" s="3" t="s">
        <v>320</v>
      </c>
      <c r="L400" s="3">
        <v>2014</v>
      </c>
      <c r="M400" s="3" t="s">
        <v>225</v>
      </c>
      <c r="N400" s="3" t="s">
        <v>226</v>
      </c>
      <c r="O400" s="3" t="s">
        <v>325</v>
      </c>
      <c r="P400" s="3" t="s">
        <v>227</v>
      </c>
      <c r="Q400" s="3" t="s">
        <v>225</v>
      </c>
      <c r="R400" s="4"/>
      <c r="S400" s="3" t="s">
        <v>134</v>
      </c>
      <c r="T400" s="3" t="s">
        <v>135</v>
      </c>
      <c r="U400" s="3" t="s">
        <v>84</v>
      </c>
      <c r="V400" s="3" t="s">
        <v>72</v>
      </c>
      <c r="W400" s="3">
        <v>11.0525</v>
      </c>
      <c r="X400" s="4">
        <f t="shared" si="13"/>
        <v>1.1209832826585773</v>
      </c>
      <c r="Y400" s="3">
        <v>0.6472</v>
      </c>
      <c r="Z400" s="4"/>
      <c r="AA400" s="3">
        <v>3</v>
      </c>
      <c r="AB400" s="3">
        <v>10.661</v>
      </c>
      <c r="AC400" s="4">
        <f t="shared" si="14"/>
        <v>0.64033918355821384</v>
      </c>
      <c r="AD400" s="3">
        <v>0.36969999999999997</v>
      </c>
      <c r="AE400" s="3">
        <v>3</v>
      </c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3" t="s">
        <v>73</v>
      </c>
      <c r="AV400" s="3" t="s">
        <v>74</v>
      </c>
      <c r="AW400" s="3" t="s">
        <v>121</v>
      </c>
      <c r="AX400" s="4"/>
      <c r="AY400" s="3" t="s">
        <v>122</v>
      </c>
      <c r="AZ400" s="3" t="s">
        <v>76</v>
      </c>
      <c r="BA400" s="3" t="s">
        <v>77</v>
      </c>
      <c r="BB400" s="3">
        <v>26.01</v>
      </c>
      <c r="BC400" s="3">
        <v>119.57</v>
      </c>
      <c r="BD400" s="3">
        <v>2</v>
      </c>
      <c r="BE400" s="3" t="s">
        <v>324</v>
      </c>
    </row>
    <row r="401" spans="1:57" ht="12.75">
      <c r="A401" s="3" t="s">
        <v>315</v>
      </c>
      <c r="B401" s="4"/>
      <c r="C401" s="3" t="s">
        <v>316</v>
      </c>
      <c r="D401" s="3" t="s">
        <v>317</v>
      </c>
      <c r="E401" s="3" t="s">
        <v>318</v>
      </c>
      <c r="F401" s="3">
        <v>2017</v>
      </c>
      <c r="G401" s="2" t="s">
        <v>61</v>
      </c>
      <c r="H401" s="3" t="s">
        <v>112</v>
      </c>
      <c r="I401" s="3" t="s">
        <v>319</v>
      </c>
      <c r="J401" s="3" t="s">
        <v>114</v>
      </c>
      <c r="K401" s="3" t="s">
        <v>320</v>
      </c>
      <c r="L401" s="3">
        <v>2014</v>
      </c>
      <c r="M401" s="3" t="s">
        <v>225</v>
      </c>
      <c r="N401" s="3" t="s">
        <v>226</v>
      </c>
      <c r="O401" s="3" t="s">
        <v>325</v>
      </c>
      <c r="P401" s="3" t="s">
        <v>227</v>
      </c>
      <c r="Q401" s="3" t="s">
        <v>225</v>
      </c>
      <c r="R401" s="4"/>
      <c r="S401" s="3" t="s">
        <v>134</v>
      </c>
      <c r="T401" s="3" t="s">
        <v>135</v>
      </c>
      <c r="U401" s="3" t="s">
        <v>84</v>
      </c>
      <c r="V401" s="3" t="s">
        <v>72</v>
      </c>
      <c r="W401" s="3">
        <v>11.4209</v>
      </c>
      <c r="X401" s="4">
        <f t="shared" si="13"/>
        <v>0.80020747309682128</v>
      </c>
      <c r="Y401" s="3">
        <v>0.46200000000000002</v>
      </c>
      <c r="Z401" s="4"/>
      <c r="AA401" s="3">
        <v>3</v>
      </c>
      <c r="AB401" s="3">
        <v>10.661</v>
      </c>
      <c r="AC401" s="4">
        <f t="shared" si="14"/>
        <v>0.64033918355821384</v>
      </c>
      <c r="AD401" s="3">
        <v>0.36969999999999997</v>
      </c>
      <c r="AE401" s="3">
        <v>3</v>
      </c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3" t="s">
        <v>73</v>
      </c>
      <c r="AV401" s="3" t="s">
        <v>74</v>
      </c>
      <c r="AW401" s="3" t="s">
        <v>121</v>
      </c>
      <c r="AX401" s="4"/>
      <c r="AY401" s="3" t="s">
        <v>122</v>
      </c>
      <c r="AZ401" s="3" t="s">
        <v>76</v>
      </c>
      <c r="BA401" s="3" t="s">
        <v>77</v>
      </c>
      <c r="BB401" s="3">
        <v>26.01</v>
      </c>
      <c r="BC401" s="3">
        <v>119.57</v>
      </c>
      <c r="BD401" s="3">
        <v>6</v>
      </c>
      <c r="BE401" s="3" t="s">
        <v>324</v>
      </c>
    </row>
    <row r="402" spans="1:57" ht="12.75">
      <c r="A402" s="3" t="s">
        <v>315</v>
      </c>
      <c r="B402" s="4"/>
      <c r="C402" s="3" t="s">
        <v>316</v>
      </c>
      <c r="D402" s="3" t="s">
        <v>317</v>
      </c>
      <c r="E402" s="3" t="s">
        <v>318</v>
      </c>
      <c r="F402" s="3">
        <v>2017</v>
      </c>
      <c r="G402" s="2" t="s">
        <v>61</v>
      </c>
      <c r="H402" s="3" t="s">
        <v>112</v>
      </c>
      <c r="I402" s="3" t="s">
        <v>319</v>
      </c>
      <c r="J402" s="3" t="s">
        <v>114</v>
      </c>
      <c r="K402" s="3" t="s">
        <v>320</v>
      </c>
      <c r="L402" s="3">
        <v>2014</v>
      </c>
      <c r="M402" s="3" t="s">
        <v>225</v>
      </c>
      <c r="N402" s="3" t="s">
        <v>226</v>
      </c>
      <c r="O402" s="3" t="s">
        <v>325</v>
      </c>
      <c r="P402" s="3" t="s">
        <v>227</v>
      </c>
      <c r="Q402" s="3" t="s">
        <v>225</v>
      </c>
      <c r="R402" s="4"/>
      <c r="S402" s="3" t="s">
        <v>134</v>
      </c>
      <c r="T402" s="3" t="s">
        <v>135</v>
      </c>
      <c r="U402" s="3" t="s">
        <v>84</v>
      </c>
      <c r="V402" s="3" t="s">
        <v>72</v>
      </c>
      <c r="W402" s="3">
        <v>11.557700000000001</v>
      </c>
      <c r="X402" s="4">
        <f t="shared" si="13"/>
        <v>0.56049164132928864</v>
      </c>
      <c r="Y402" s="3">
        <v>0.3236</v>
      </c>
      <c r="Z402" s="4"/>
      <c r="AA402" s="3">
        <v>3</v>
      </c>
      <c r="AB402" s="3">
        <v>10.661</v>
      </c>
      <c r="AC402" s="4">
        <f t="shared" si="14"/>
        <v>0.64033918355821384</v>
      </c>
      <c r="AD402" s="3">
        <v>0.36969999999999997</v>
      </c>
      <c r="AE402" s="3">
        <v>3</v>
      </c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3" t="s">
        <v>73</v>
      </c>
      <c r="AV402" s="3" t="s">
        <v>74</v>
      </c>
      <c r="AW402" s="3" t="s">
        <v>121</v>
      </c>
      <c r="AX402" s="4"/>
      <c r="AY402" s="3" t="s">
        <v>122</v>
      </c>
      <c r="AZ402" s="3" t="s">
        <v>76</v>
      </c>
      <c r="BA402" s="3" t="s">
        <v>77</v>
      </c>
      <c r="BB402" s="3">
        <v>26.01</v>
      </c>
      <c r="BC402" s="3">
        <v>119.57</v>
      </c>
      <c r="BD402" s="3">
        <v>10</v>
      </c>
      <c r="BE402" s="3" t="s">
        <v>324</v>
      </c>
    </row>
    <row r="403" spans="1:57" ht="12.75">
      <c r="A403" s="3" t="s">
        <v>315</v>
      </c>
      <c r="B403" s="4"/>
      <c r="C403" s="3" t="s">
        <v>316</v>
      </c>
      <c r="D403" s="3" t="s">
        <v>317</v>
      </c>
      <c r="E403" s="3" t="s">
        <v>318</v>
      </c>
      <c r="F403" s="3">
        <v>2017</v>
      </c>
      <c r="G403" s="2" t="s">
        <v>61</v>
      </c>
      <c r="H403" s="3" t="s">
        <v>112</v>
      </c>
      <c r="I403" s="3" t="s">
        <v>319</v>
      </c>
      <c r="J403" s="3" t="s">
        <v>114</v>
      </c>
      <c r="K403" s="3" t="s">
        <v>320</v>
      </c>
      <c r="L403" s="3">
        <v>2014</v>
      </c>
      <c r="M403" s="3" t="s">
        <v>225</v>
      </c>
      <c r="N403" s="3" t="s">
        <v>226</v>
      </c>
      <c r="O403" s="10">
        <v>43758</v>
      </c>
      <c r="P403" s="3" t="s">
        <v>227</v>
      </c>
      <c r="Q403" s="3" t="s">
        <v>225</v>
      </c>
      <c r="R403" s="4"/>
      <c r="S403" s="3" t="s">
        <v>134</v>
      </c>
      <c r="T403" s="3" t="s">
        <v>135</v>
      </c>
      <c r="U403" s="3" t="s">
        <v>84</v>
      </c>
      <c r="V403" s="3" t="s">
        <v>72</v>
      </c>
      <c r="W403" s="3">
        <v>10.895899999999999</v>
      </c>
      <c r="X403" s="4">
        <f t="shared" si="13"/>
        <v>0.96059537787769922</v>
      </c>
      <c r="Y403" s="3">
        <v>0.55459999999999998</v>
      </c>
      <c r="Z403" s="4"/>
      <c r="AA403" s="3">
        <v>3</v>
      </c>
      <c r="AB403" s="3">
        <v>10.805</v>
      </c>
      <c r="AC403" s="4">
        <f t="shared" si="14"/>
        <v>0.64051238863897086</v>
      </c>
      <c r="AD403" s="3">
        <v>0.36980000000000002</v>
      </c>
      <c r="AE403" s="3">
        <v>3</v>
      </c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3" t="s">
        <v>73</v>
      </c>
      <c r="AV403" s="3" t="s">
        <v>74</v>
      </c>
      <c r="AW403" s="3" t="s">
        <v>121</v>
      </c>
      <c r="AX403" s="4"/>
      <c r="AY403" s="3" t="s">
        <v>122</v>
      </c>
      <c r="AZ403" s="3" t="s">
        <v>76</v>
      </c>
      <c r="BA403" s="3" t="s">
        <v>77</v>
      </c>
      <c r="BB403" s="3">
        <v>26.01</v>
      </c>
      <c r="BC403" s="3">
        <v>119.57</v>
      </c>
      <c r="BD403" s="3">
        <v>2</v>
      </c>
      <c r="BE403" s="3" t="s">
        <v>324</v>
      </c>
    </row>
    <row r="404" spans="1:57" ht="12.75">
      <c r="A404" s="3" t="s">
        <v>315</v>
      </c>
      <c r="B404" s="4"/>
      <c r="C404" s="3" t="s">
        <v>316</v>
      </c>
      <c r="D404" s="3" t="s">
        <v>317</v>
      </c>
      <c r="E404" s="3" t="s">
        <v>318</v>
      </c>
      <c r="F404" s="3">
        <v>2017</v>
      </c>
      <c r="G404" s="2" t="s">
        <v>61</v>
      </c>
      <c r="H404" s="3" t="s">
        <v>112</v>
      </c>
      <c r="I404" s="3" t="s">
        <v>319</v>
      </c>
      <c r="J404" s="3" t="s">
        <v>114</v>
      </c>
      <c r="K404" s="3" t="s">
        <v>320</v>
      </c>
      <c r="L404" s="3">
        <v>2014</v>
      </c>
      <c r="M404" s="3" t="s">
        <v>225</v>
      </c>
      <c r="N404" s="3" t="s">
        <v>226</v>
      </c>
      <c r="O404" s="10">
        <v>43758</v>
      </c>
      <c r="P404" s="3" t="s">
        <v>227</v>
      </c>
      <c r="Q404" s="3" t="s">
        <v>225</v>
      </c>
      <c r="R404" s="4"/>
      <c r="S404" s="3" t="s">
        <v>134</v>
      </c>
      <c r="T404" s="3" t="s">
        <v>135</v>
      </c>
      <c r="U404" s="3" t="s">
        <v>84</v>
      </c>
      <c r="V404" s="3" t="s">
        <v>72</v>
      </c>
      <c r="W404" s="3">
        <v>11.1023</v>
      </c>
      <c r="X404" s="4">
        <f t="shared" si="13"/>
        <v>0.6801763521322981</v>
      </c>
      <c r="Y404" s="3">
        <v>0.39269999999999999</v>
      </c>
      <c r="Z404" s="4"/>
      <c r="AA404" s="3">
        <v>3</v>
      </c>
      <c r="AB404" s="3">
        <v>10.805</v>
      </c>
      <c r="AC404" s="4">
        <f t="shared" si="14"/>
        <v>0.64051238863897086</v>
      </c>
      <c r="AD404" s="3">
        <v>0.36980000000000002</v>
      </c>
      <c r="AE404" s="3">
        <v>3</v>
      </c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3" t="s">
        <v>73</v>
      </c>
      <c r="AV404" s="3" t="s">
        <v>74</v>
      </c>
      <c r="AW404" s="3" t="s">
        <v>121</v>
      </c>
      <c r="AX404" s="4"/>
      <c r="AY404" s="3" t="s">
        <v>122</v>
      </c>
      <c r="AZ404" s="3" t="s">
        <v>76</v>
      </c>
      <c r="BA404" s="3" t="s">
        <v>77</v>
      </c>
      <c r="BB404" s="3">
        <v>26.01</v>
      </c>
      <c r="BC404" s="3">
        <v>119.57</v>
      </c>
      <c r="BD404" s="3">
        <v>6</v>
      </c>
      <c r="BE404" s="3" t="s">
        <v>324</v>
      </c>
    </row>
    <row r="405" spans="1:57" ht="12.75">
      <c r="A405" s="3" t="s">
        <v>315</v>
      </c>
      <c r="B405" s="4"/>
      <c r="C405" s="3" t="s">
        <v>316</v>
      </c>
      <c r="D405" s="3" t="s">
        <v>317</v>
      </c>
      <c r="E405" s="3" t="s">
        <v>318</v>
      </c>
      <c r="F405" s="3">
        <v>2017</v>
      </c>
      <c r="G405" s="2" t="s">
        <v>61</v>
      </c>
      <c r="H405" s="3" t="s">
        <v>112</v>
      </c>
      <c r="I405" s="3" t="s">
        <v>319</v>
      </c>
      <c r="J405" s="3" t="s">
        <v>114</v>
      </c>
      <c r="K405" s="3" t="s">
        <v>320</v>
      </c>
      <c r="L405" s="3">
        <v>2014</v>
      </c>
      <c r="M405" s="3" t="s">
        <v>225</v>
      </c>
      <c r="N405" s="3" t="s">
        <v>226</v>
      </c>
      <c r="O405" s="10">
        <v>43758</v>
      </c>
      <c r="P405" s="3" t="s">
        <v>227</v>
      </c>
      <c r="Q405" s="3" t="s">
        <v>225</v>
      </c>
      <c r="R405" s="4"/>
      <c r="S405" s="3" t="s">
        <v>134</v>
      </c>
      <c r="T405" s="3" t="s">
        <v>135</v>
      </c>
      <c r="U405" s="3" t="s">
        <v>84</v>
      </c>
      <c r="V405" s="3" t="s">
        <v>72</v>
      </c>
      <c r="W405" s="3">
        <v>11.493600000000001</v>
      </c>
      <c r="X405" s="4">
        <f t="shared" si="13"/>
        <v>0.31990978415797161</v>
      </c>
      <c r="Y405" s="3">
        <v>0.1847</v>
      </c>
      <c r="Z405" s="4"/>
      <c r="AA405" s="3">
        <v>3</v>
      </c>
      <c r="AB405" s="3">
        <v>10.805</v>
      </c>
      <c r="AC405" s="4">
        <f t="shared" si="14"/>
        <v>0.64051238863897086</v>
      </c>
      <c r="AD405" s="3">
        <v>0.36980000000000002</v>
      </c>
      <c r="AE405" s="3">
        <v>3</v>
      </c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3" t="s">
        <v>73</v>
      </c>
      <c r="AV405" s="3" t="s">
        <v>74</v>
      </c>
      <c r="AW405" s="3" t="s">
        <v>121</v>
      </c>
      <c r="AX405" s="4"/>
      <c r="AY405" s="3" t="s">
        <v>122</v>
      </c>
      <c r="AZ405" s="3" t="s">
        <v>76</v>
      </c>
      <c r="BA405" s="3" t="s">
        <v>77</v>
      </c>
      <c r="BB405" s="3">
        <v>26.01</v>
      </c>
      <c r="BC405" s="3">
        <v>119.57</v>
      </c>
      <c r="BD405" s="3">
        <v>10</v>
      </c>
      <c r="BE405" s="3" t="s">
        <v>324</v>
      </c>
    </row>
    <row r="406" spans="1:57" ht="12.75">
      <c r="A406" s="3" t="s">
        <v>315</v>
      </c>
      <c r="B406" s="4"/>
      <c r="C406" s="3" t="s">
        <v>316</v>
      </c>
      <c r="D406" s="3" t="s">
        <v>317</v>
      </c>
      <c r="E406" s="3" t="s">
        <v>318</v>
      </c>
      <c r="F406" s="3">
        <v>2017</v>
      </c>
      <c r="G406" s="2" t="s">
        <v>61</v>
      </c>
      <c r="H406" s="3" t="s">
        <v>112</v>
      </c>
      <c r="I406" s="3" t="s">
        <v>319</v>
      </c>
      <c r="J406" s="3" t="s">
        <v>114</v>
      </c>
      <c r="K406" s="3" t="s">
        <v>320</v>
      </c>
      <c r="L406" s="3">
        <v>2014</v>
      </c>
      <c r="M406" s="3" t="s">
        <v>225</v>
      </c>
      <c r="N406" s="3" t="s">
        <v>226</v>
      </c>
      <c r="O406" s="3" t="s">
        <v>326</v>
      </c>
      <c r="P406" s="3" t="s">
        <v>227</v>
      </c>
      <c r="Q406" s="3" t="s">
        <v>225</v>
      </c>
      <c r="R406" s="4"/>
      <c r="S406" s="3" t="s">
        <v>134</v>
      </c>
      <c r="T406" s="3" t="s">
        <v>135</v>
      </c>
      <c r="U406" s="3" t="s">
        <v>84</v>
      </c>
      <c r="V406" s="3" t="s">
        <v>72</v>
      </c>
      <c r="W406" s="3">
        <v>10.6972</v>
      </c>
      <c r="X406" s="4">
        <f t="shared" si="13"/>
        <v>0.84073746199393296</v>
      </c>
      <c r="Y406" s="3">
        <v>0.4854</v>
      </c>
      <c r="Z406" s="4"/>
      <c r="AA406" s="3">
        <v>3</v>
      </c>
      <c r="AB406" s="3">
        <v>10.352</v>
      </c>
      <c r="AC406" s="4">
        <f t="shared" si="14"/>
        <v>0.92041179914210136</v>
      </c>
      <c r="AD406" s="3">
        <v>0.53139999999999998</v>
      </c>
      <c r="AE406" s="3">
        <v>3</v>
      </c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3" t="s">
        <v>73</v>
      </c>
      <c r="AV406" s="3" t="s">
        <v>74</v>
      </c>
      <c r="AW406" s="3" t="s">
        <v>121</v>
      </c>
      <c r="AX406" s="4"/>
      <c r="AY406" s="3" t="s">
        <v>122</v>
      </c>
      <c r="AZ406" s="3" t="s">
        <v>76</v>
      </c>
      <c r="BA406" s="3" t="s">
        <v>77</v>
      </c>
      <c r="BB406" s="3">
        <v>26.01</v>
      </c>
      <c r="BC406" s="3">
        <v>119.57</v>
      </c>
      <c r="BD406" s="3">
        <v>2</v>
      </c>
      <c r="BE406" s="3" t="s">
        <v>324</v>
      </c>
    </row>
    <row r="407" spans="1:57" ht="12.75">
      <c r="A407" s="3" t="s">
        <v>315</v>
      </c>
      <c r="B407" s="4"/>
      <c r="C407" s="3" t="s">
        <v>316</v>
      </c>
      <c r="D407" s="3" t="s">
        <v>317</v>
      </c>
      <c r="E407" s="3" t="s">
        <v>318</v>
      </c>
      <c r="F407" s="3">
        <v>2017</v>
      </c>
      <c r="G407" s="2" t="s">
        <v>61</v>
      </c>
      <c r="H407" s="3" t="s">
        <v>112</v>
      </c>
      <c r="I407" s="3" t="s">
        <v>319</v>
      </c>
      <c r="J407" s="3" t="s">
        <v>114</v>
      </c>
      <c r="K407" s="3" t="s">
        <v>320</v>
      </c>
      <c r="L407" s="3">
        <v>2014</v>
      </c>
      <c r="M407" s="3" t="s">
        <v>225</v>
      </c>
      <c r="N407" s="3" t="s">
        <v>226</v>
      </c>
      <c r="O407" s="3" t="s">
        <v>326</v>
      </c>
      <c r="P407" s="3" t="s">
        <v>227</v>
      </c>
      <c r="Q407" s="3" t="s">
        <v>225</v>
      </c>
      <c r="R407" s="4"/>
      <c r="S407" s="3" t="s">
        <v>134</v>
      </c>
      <c r="T407" s="3" t="s">
        <v>135</v>
      </c>
      <c r="U407" s="3" t="s">
        <v>84</v>
      </c>
      <c r="V407" s="3" t="s">
        <v>72</v>
      </c>
      <c r="W407" s="3">
        <v>11.2735</v>
      </c>
      <c r="X407" s="4">
        <f t="shared" si="13"/>
        <v>0.39993053146765373</v>
      </c>
      <c r="Y407" s="3">
        <v>0.23089999999999999</v>
      </c>
      <c r="Z407" s="4"/>
      <c r="AA407" s="3">
        <v>3</v>
      </c>
      <c r="AB407" s="3">
        <v>10.352</v>
      </c>
      <c r="AC407" s="4">
        <f t="shared" si="14"/>
        <v>0.92041179914210136</v>
      </c>
      <c r="AD407" s="3">
        <v>0.53139999999999998</v>
      </c>
      <c r="AE407" s="3">
        <v>3</v>
      </c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3" t="s">
        <v>73</v>
      </c>
      <c r="AV407" s="3" t="s">
        <v>74</v>
      </c>
      <c r="AW407" s="3" t="s">
        <v>121</v>
      </c>
      <c r="AX407" s="4"/>
      <c r="AY407" s="3" t="s">
        <v>122</v>
      </c>
      <c r="AZ407" s="3" t="s">
        <v>76</v>
      </c>
      <c r="BA407" s="3" t="s">
        <v>77</v>
      </c>
      <c r="BB407" s="3">
        <v>26.01</v>
      </c>
      <c r="BC407" s="3">
        <v>119.57</v>
      </c>
      <c r="BD407" s="3">
        <v>6</v>
      </c>
      <c r="BE407" s="3" t="s">
        <v>324</v>
      </c>
    </row>
    <row r="408" spans="1:57" ht="12.75">
      <c r="A408" s="3" t="s">
        <v>315</v>
      </c>
      <c r="B408" s="4"/>
      <c r="C408" s="3" t="s">
        <v>316</v>
      </c>
      <c r="D408" s="3" t="s">
        <v>317</v>
      </c>
      <c r="E408" s="3" t="s">
        <v>318</v>
      </c>
      <c r="F408" s="3">
        <v>2017</v>
      </c>
      <c r="G408" s="2" t="s">
        <v>61</v>
      </c>
      <c r="H408" s="3" t="s">
        <v>112</v>
      </c>
      <c r="I408" s="3" t="s">
        <v>319</v>
      </c>
      <c r="J408" s="3" t="s">
        <v>114</v>
      </c>
      <c r="K408" s="3" t="s">
        <v>320</v>
      </c>
      <c r="L408" s="3">
        <v>2014</v>
      </c>
      <c r="M408" s="3" t="s">
        <v>225</v>
      </c>
      <c r="N408" s="3" t="s">
        <v>226</v>
      </c>
      <c r="O408" s="3" t="s">
        <v>326</v>
      </c>
      <c r="P408" s="3" t="s">
        <v>227</v>
      </c>
      <c r="Q408" s="3" t="s">
        <v>225</v>
      </c>
      <c r="R408" s="4"/>
      <c r="S408" s="3" t="s">
        <v>134</v>
      </c>
      <c r="T408" s="3" t="s">
        <v>135</v>
      </c>
      <c r="U408" s="3" t="s">
        <v>84</v>
      </c>
      <c r="V408" s="3" t="s">
        <v>72</v>
      </c>
      <c r="W408" s="3">
        <v>11.5953</v>
      </c>
      <c r="X408" s="4">
        <f t="shared" si="13"/>
        <v>0.88074783564877401</v>
      </c>
      <c r="Y408" s="3">
        <v>0.50849999999999995</v>
      </c>
      <c r="Z408" s="4"/>
      <c r="AA408" s="3">
        <v>3</v>
      </c>
      <c r="AB408" s="3">
        <v>10.352</v>
      </c>
      <c r="AC408" s="4">
        <f t="shared" si="14"/>
        <v>0.92041179914210136</v>
      </c>
      <c r="AD408" s="3">
        <v>0.53139999999999998</v>
      </c>
      <c r="AE408" s="3">
        <v>3</v>
      </c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3" t="s">
        <v>73</v>
      </c>
      <c r="AV408" s="3" t="s">
        <v>74</v>
      </c>
      <c r="AW408" s="3" t="s">
        <v>121</v>
      </c>
      <c r="AX408" s="4"/>
      <c r="AY408" s="3" t="s">
        <v>122</v>
      </c>
      <c r="AZ408" s="3" t="s">
        <v>76</v>
      </c>
      <c r="BA408" s="3" t="s">
        <v>77</v>
      </c>
      <c r="BB408" s="3">
        <v>26.01</v>
      </c>
      <c r="BC408" s="3">
        <v>119.57</v>
      </c>
      <c r="BD408" s="3">
        <v>10</v>
      </c>
      <c r="BE408" s="3" t="s">
        <v>324</v>
      </c>
    </row>
    <row r="409" spans="1:57" ht="12.75">
      <c r="A409" s="3" t="s">
        <v>315</v>
      </c>
      <c r="B409" s="4"/>
      <c r="C409" s="3" t="s">
        <v>316</v>
      </c>
      <c r="D409" s="3" t="s">
        <v>317</v>
      </c>
      <c r="E409" s="3" t="s">
        <v>318</v>
      </c>
      <c r="F409" s="3">
        <v>2017</v>
      </c>
      <c r="G409" s="2" t="s">
        <v>61</v>
      </c>
      <c r="H409" s="3" t="s">
        <v>112</v>
      </c>
      <c r="I409" s="3" t="s">
        <v>319</v>
      </c>
      <c r="J409" s="3" t="s">
        <v>114</v>
      </c>
      <c r="K409" s="3" t="s">
        <v>320</v>
      </c>
      <c r="L409" s="3">
        <v>2014</v>
      </c>
      <c r="M409" s="3" t="s">
        <v>225</v>
      </c>
      <c r="N409" s="3" t="s">
        <v>226</v>
      </c>
      <c r="O409" s="3" t="s">
        <v>327</v>
      </c>
      <c r="P409" s="3" t="s">
        <v>227</v>
      </c>
      <c r="Q409" s="3" t="s">
        <v>225</v>
      </c>
      <c r="R409" s="4"/>
      <c r="S409" s="3" t="s">
        <v>134</v>
      </c>
      <c r="T409" s="3" t="s">
        <v>135</v>
      </c>
      <c r="U409" s="3" t="s">
        <v>84</v>
      </c>
      <c r="V409" s="3" t="s">
        <v>72</v>
      </c>
      <c r="W409" s="3">
        <v>11.3719</v>
      </c>
      <c r="X409" s="4">
        <f t="shared" si="13"/>
        <v>0.72018672578713916</v>
      </c>
      <c r="Y409" s="3">
        <v>0.4158</v>
      </c>
      <c r="Z409" s="4"/>
      <c r="AA409" s="3">
        <v>3</v>
      </c>
      <c r="AB409" s="3">
        <v>10.611000000000001</v>
      </c>
      <c r="AC409" s="4">
        <f t="shared" si="14"/>
        <v>0.96059537787769922</v>
      </c>
      <c r="AD409" s="3">
        <v>0.55459999999999998</v>
      </c>
      <c r="AE409" s="3">
        <v>3</v>
      </c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3" t="s">
        <v>73</v>
      </c>
      <c r="AV409" s="3" t="s">
        <v>74</v>
      </c>
      <c r="AW409" s="3" t="s">
        <v>121</v>
      </c>
      <c r="AX409" s="4"/>
      <c r="AY409" s="3" t="s">
        <v>122</v>
      </c>
      <c r="AZ409" s="3" t="s">
        <v>76</v>
      </c>
      <c r="BA409" s="3" t="s">
        <v>77</v>
      </c>
      <c r="BB409" s="3">
        <v>26.01</v>
      </c>
      <c r="BC409" s="3">
        <v>119.57</v>
      </c>
      <c r="BD409" s="3">
        <v>2</v>
      </c>
      <c r="BE409" s="3" t="s">
        <v>324</v>
      </c>
    </row>
    <row r="410" spans="1:57" ht="12.75">
      <c r="A410" s="3" t="s">
        <v>315</v>
      </c>
      <c r="B410" s="4"/>
      <c r="C410" s="3" t="s">
        <v>316</v>
      </c>
      <c r="D410" s="3" t="s">
        <v>317</v>
      </c>
      <c r="E410" s="3" t="s">
        <v>318</v>
      </c>
      <c r="F410" s="3">
        <v>2017</v>
      </c>
      <c r="G410" s="2" t="s">
        <v>61</v>
      </c>
      <c r="H410" s="3" t="s">
        <v>112</v>
      </c>
      <c r="I410" s="3" t="s">
        <v>319</v>
      </c>
      <c r="J410" s="3" t="s">
        <v>114</v>
      </c>
      <c r="K410" s="3" t="s">
        <v>320</v>
      </c>
      <c r="L410" s="3">
        <v>2014</v>
      </c>
      <c r="M410" s="3" t="s">
        <v>225</v>
      </c>
      <c r="N410" s="3" t="s">
        <v>226</v>
      </c>
      <c r="O410" s="3" t="s">
        <v>327</v>
      </c>
      <c r="P410" s="3" t="s">
        <v>227</v>
      </c>
      <c r="Q410" s="3" t="s">
        <v>225</v>
      </c>
      <c r="R410" s="4"/>
      <c r="S410" s="3" t="s">
        <v>134</v>
      </c>
      <c r="T410" s="3" t="s">
        <v>135</v>
      </c>
      <c r="U410" s="3" t="s">
        <v>84</v>
      </c>
      <c r="V410" s="3" t="s">
        <v>72</v>
      </c>
      <c r="W410" s="3">
        <v>11.069699999999999</v>
      </c>
      <c r="X410" s="4">
        <f t="shared" si="13"/>
        <v>0.8805746305680171</v>
      </c>
      <c r="Y410" s="3">
        <v>0.50839999999999996</v>
      </c>
      <c r="Z410" s="4"/>
      <c r="AA410" s="3">
        <v>3</v>
      </c>
      <c r="AB410" s="3">
        <v>10.611000000000001</v>
      </c>
      <c r="AC410" s="4">
        <f t="shared" si="14"/>
        <v>0.96059537787769922</v>
      </c>
      <c r="AD410" s="3">
        <v>0.55459999999999998</v>
      </c>
      <c r="AE410" s="3">
        <v>3</v>
      </c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3" t="s">
        <v>73</v>
      </c>
      <c r="AV410" s="3" t="s">
        <v>74</v>
      </c>
      <c r="AW410" s="3" t="s">
        <v>121</v>
      </c>
      <c r="AX410" s="4"/>
      <c r="AY410" s="3" t="s">
        <v>122</v>
      </c>
      <c r="AZ410" s="3" t="s">
        <v>76</v>
      </c>
      <c r="BA410" s="3" t="s">
        <v>77</v>
      </c>
      <c r="BB410" s="3">
        <v>26.01</v>
      </c>
      <c r="BC410" s="3">
        <v>119.57</v>
      </c>
      <c r="BD410" s="3">
        <v>6</v>
      </c>
      <c r="BE410" s="3" t="s">
        <v>324</v>
      </c>
    </row>
    <row r="411" spans="1:57" ht="12.75">
      <c r="A411" s="3" t="s">
        <v>315</v>
      </c>
      <c r="B411" s="4"/>
      <c r="C411" s="3" t="s">
        <v>316</v>
      </c>
      <c r="D411" s="3" t="s">
        <v>317</v>
      </c>
      <c r="E411" s="3" t="s">
        <v>318</v>
      </c>
      <c r="F411" s="3">
        <v>2017</v>
      </c>
      <c r="G411" s="2" t="s">
        <v>61</v>
      </c>
      <c r="H411" s="3" t="s">
        <v>112</v>
      </c>
      <c r="I411" s="3" t="s">
        <v>319</v>
      </c>
      <c r="J411" s="3" t="s">
        <v>114</v>
      </c>
      <c r="K411" s="3" t="s">
        <v>320</v>
      </c>
      <c r="L411" s="3">
        <v>2014</v>
      </c>
      <c r="M411" s="3" t="s">
        <v>225</v>
      </c>
      <c r="N411" s="3" t="s">
        <v>226</v>
      </c>
      <c r="O411" s="3" t="s">
        <v>327</v>
      </c>
      <c r="P411" s="3" t="s">
        <v>227</v>
      </c>
      <c r="Q411" s="3" t="s">
        <v>225</v>
      </c>
      <c r="R411" s="4"/>
      <c r="S411" s="3" t="s">
        <v>134</v>
      </c>
      <c r="T411" s="3" t="s">
        <v>135</v>
      </c>
      <c r="U411" s="3" t="s">
        <v>84</v>
      </c>
      <c r="V411" s="3" t="s">
        <v>72</v>
      </c>
      <c r="W411" s="3">
        <v>11.3917</v>
      </c>
      <c r="X411" s="4">
        <f t="shared" si="13"/>
        <v>1.1208100775778205</v>
      </c>
      <c r="Y411" s="3">
        <v>0.64710000000000001</v>
      </c>
      <c r="Z411" s="4"/>
      <c r="AA411" s="3">
        <v>3</v>
      </c>
      <c r="AB411" s="3">
        <v>10.611000000000001</v>
      </c>
      <c r="AC411" s="4">
        <f t="shared" si="14"/>
        <v>0.96059537787769922</v>
      </c>
      <c r="AD411" s="3">
        <v>0.55459999999999998</v>
      </c>
      <c r="AE411" s="3">
        <v>3</v>
      </c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3" t="s">
        <v>73</v>
      </c>
      <c r="AV411" s="3" t="s">
        <v>74</v>
      </c>
      <c r="AW411" s="3" t="s">
        <v>121</v>
      </c>
      <c r="AX411" s="4"/>
      <c r="AY411" s="3" t="s">
        <v>122</v>
      </c>
      <c r="AZ411" s="3" t="s">
        <v>76</v>
      </c>
      <c r="BA411" s="3" t="s">
        <v>77</v>
      </c>
      <c r="BB411" s="3">
        <v>26.01</v>
      </c>
      <c r="BC411" s="3">
        <v>119.57</v>
      </c>
      <c r="BD411" s="3">
        <v>10</v>
      </c>
      <c r="BE411" s="3" t="s">
        <v>324</v>
      </c>
    </row>
    <row r="412" spans="1:57" ht="12.75">
      <c r="A412" s="3" t="s">
        <v>315</v>
      </c>
      <c r="B412" s="4"/>
      <c r="C412" s="3" t="s">
        <v>316</v>
      </c>
      <c r="D412" s="3" t="s">
        <v>317</v>
      </c>
      <c r="E412" s="3" t="s">
        <v>318</v>
      </c>
      <c r="F412" s="3">
        <v>2017</v>
      </c>
      <c r="G412" s="2" t="s">
        <v>61</v>
      </c>
      <c r="H412" s="3" t="s">
        <v>112</v>
      </c>
      <c r="I412" s="3" t="s">
        <v>319</v>
      </c>
      <c r="J412" s="3" t="s">
        <v>114</v>
      </c>
      <c r="K412" s="3" t="s">
        <v>320</v>
      </c>
      <c r="L412" s="3">
        <v>2014</v>
      </c>
      <c r="M412" s="3" t="s">
        <v>225</v>
      </c>
      <c r="N412" s="3" t="s">
        <v>226</v>
      </c>
      <c r="O412" s="3"/>
      <c r="P412" s="3" t="s">
        <v>227</v>
      </c>
      <c r="Q412" s="3" t="s">
        <v>225</v>
      </c>
      <c r="R412" s="4"/>
      <c r="S412" s="3" t="s">
        <v>69</v>
      </c>
      <c r="T412" s="3" t="s">
        <v>101</v>
      </c>
      <c r="U412" s="3" t="s">
        <v>71</v>
      </c>
      <c r="V412" s="3" t="s">
        <v>72</v>
      </c>
      <c r="W412" s="3">
        <v>46.13</v>
      </c>
      <c r="X412" s="4">
        <f t="shared" si="13"/>
        <v>5.5772036003717851</v>
      </c>
      <c r="Y412" s="3">
        <v>3.22</v>
      </c>
      <c r="Z412" s="4"/>
      <c r="AA412" s="3">
        <v>3</v>
      </c>
      <c r="AB412" s="3">
        <v>30.5</v>
      </c>
      <c r="AC412" s="4">
        <f t="shared" si="14"/>
        <v>3.4121400909106878</v>
      </c>
      <c r="AD412" s="3">
        <v>1.97</v>
      </c>
      <c r="AE412" s="3">
        <v>3</v>
      </c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3" t="s">
        <v>73</v>
      </c>
      <c r="AV412" s="3" t="s">
        <v>74</v>
      </c>
      <c r="AW412" s="3" t="s">
        <v>121</v>
      </c>
      <c r="AX412" s="4"/>
      <c r="AY412" s="3" t="s">
        <v>122</v>
      </c>
      <c r="AZ412" s="3" t="s">
        <v>76</v>
      </c>
      <c r="BA412" s="3" t="s">
        <v>77</v>
      </c>
      <c r="BB412" s="3">
        <v>26.01</v>
      </c>
      <c r="BC412" s="3">
        <v>119.57</v>
      </c>
      <c r="BD412" s="3">
        <v>2</v>
      </c>
      <c r="BE412" s="4"/>
    </row>
    <row r="413" spans="1:57" ht="12.75">
      <c r="A413" s="3" t="s">
        <v>315</v>
      </c>
      <c r="B413" s="4"/>
      <c r="C413" s="3" t="s">
        <v>316</v>
      </c>
      <c r="D413" s="3" t="s">
        <v>317</v>
      </c>
      <c r="E413" s="3" t="s">
        <v>318</v>
      </c>
      <c r="F413" s="3">
        <v>2017</v>
      </c>
      <c r="G413" s="2" t="s">
        <v>61</v>
      </c>
      <c r="H413" s="3" t="s">
        <v>112</v>
      </c>
      <c r="I413" s="3" t="s">
        <v>319</v>
      </c>
      <c r="J413" s="3" t="s">
        <v>114</v>
      </c>
      <c r="K413" s="3" t="s">
        <v>320</v>
      </c>
      <c r="L413" s="3">
        <v>2014</v>
      </c>
      <c r="M413" s="3" t="s">
        <v>225</v>
      </c>
      <c r="N413" s="3" t="s">
        <v>226</v>
      </c>
      <c r="O413" s="3"/>
      <c r="P413" s="3" t="s">
        <v>227</v>
      </c>
      <c r="Q413" s="3" t="s">
        <v>225</v>
      </c>
      <c r="R413" s="4"/>
      <c r="S413" s="3" t="s">
        <v>69</v>
      </c>
      <c r="T413" s="3" t="s">
        <v>101</v>
      </c>
      <c r="U413" s="3" t="s">
        <v>71</v>
      </c>
      <c r="V413" s="3" t="s">
        <v>72</v>
      </c>
      <c r="W413" s="3">
        <v>44.96</v>
      </c>
      <c r="X413" s="4">
        <f t="shared" si="13"/>
        <v>4.7458192127387235</v>
      </c>
      <c r="Y413" s="3">
        <v>2.74</v>
      </c>
      <c r="Z413" s="4"/>
      <c r="AA413" s="3">
        <v>3</v>
      </c>
      <c r="AB413" s="3">
        <v>30.5</v>
      </c>
      <c r="AC413" s="4">
        <f t="shared" si="14"/>
        <v>3.4121400909106878</v>
      </c>
      <c r="AD413" s="3">
        <v>1.97</v>
      </c>
      <c r="AE413" s="3">
        <v>3</v>
      </c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3" t="s">
        <v>73</v>
      </c>
      <c r="AV413" s="3" t="s">
        <v>74</v>
      </c>
      <c r="AW413" s="3" t="s">
        <v>121</v>
      </c>
      <c r="AX413" s="4"/>
      <c r="AY413" s="3" t="s">
        <v>122</v>
      </c>
      <c r="AZ413" s="3" t="s">
        <v>76</v>
      </c>
      <c r="BA413" s="3" t="s">
        <v>77</v>
      </c>
      <c r="BB413" s="3">
        <v>26.01</v>
      </c>
      <c r="BC413" s="3">
        <v>119.57</v>
      </c>
      <c r="BD413" s="3">
        <v>6</v>
      </c>
      <c r="BE413" s="4"/>
    </row>
    <row r="414" spans="1:57" ht="12.75">
      <c r="A414" s="3" t="s">
        <v>315</v>
      </c>
      <c r="B414" s="4"/>
      <c r="C414" s="3" t="s">
        <v>316</v>
      </c>
      <c r="D414" s="3" t="s">
        <v>317</v>
      </c>
      <c r="E414" s="3" t="s">
        <v>318</v>
      </c>
      <c r="F414" s="3">
        <v>2017</v>
      </c>
      <c r="G414" s="2" t="s">
        <v>61</v>
      </c>
      <c r="H414" s="3" t="s">
        <v>112</v>
      </c>
      <c r="I414" s="3" t="s">
        <v>319</v>
      </c>
      <c r="J414" s="3" t="s">
        <v>114</v>
      </c>
      <c r="K414" s="3" t="s">
        <v>320</v>
      </c>
      <c r="L414" s="3">
        <v>2014</v>
      </c>
      <c r="M414" s="3" t="s">
        <v>225</v>
      </c>
      <c r="N414" s="3" t="s">
        <v>226</v>
      </c>
      <c r="O414" s="3"/>
      <c r="P414" s="3" t="s">
        <v>227</v>
      </c>
      <c r="Q414" s="3" t="s">
        <v>225</v>
      </c>
      <c r="R414" s="4"/>
      <c r="S414" s="3" t="s">
        <v>69</v>
      </c>
      <c r="T414" s="3" t="s">
        <v>101</v>
      </c>
      <c r="U414" s="3" t="s">
        <v>71</v>
      </c>
      <c r="V414" s="3" t="s">
        <v>72</v>
      </c>
      <c r="W414" s="3">
        <v>47.15</v>
      </c>
      <c r="X414" s="4">
        <f t="shared" si="13"/>
        <v>4.693857688511657</v>
      </c>
      <c r="Y414" s="3">
        <v>2.71</v>
      </c>
      <c r="Z414" s="4"/>
      <c r="AA414" s="3">
        <v>3</v>
      </c>
      <c r="AB414" s="3">
        <v>30.5</v>
      </c>
      <c r="AC414" s="4">
        <f t="shared" si="14"/>
        <v>3.4121400909106878</v>
      </c>
      <c r="AD414" s="3">
        <v>1.97</v>
      </c>
      <c r="AE414" s="3">
        <v>3</v>
      </c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3" t="s">
        <v>73</v>
      </c>
      <c r="AV414" s="3" t="s">
        <v>74</v>
      </c>
      <c r="AW414" s="3" t="s">
        <v>121</v>
      </c>
      <c r="AX414" s="4"/>
      <c r="AY414" s="3" t="s">
        <v>122</v>
      </c>
      <c r="AZ414" s="3" t="s">
        <v>76</v>
      </c>
      <c r="BA414" s="3" t="s">
        <v>77</v>
      </c>
      <c r="BB414" s="3">
        <v>26.01</v>
      </c>
      <c r="BC414" s="3">
        <v>119.57</v>
      </c>
      <c r="BD414" s="3">
        <v>10</v>
      </c>
      <c r="BE414" s="4"/>
    </row>
    <row r="415" spans="1:57" ht="12.75">
      <c r="A415" s="3" t="s">
        <v>315</v>
      </c>
      <c r="B415" s="4"/>
      <c r="C415" s="3" t="s">
        <v>316</v>
      </c>
      <c r="D415" s="3" t="s">
        <v>317</v>
      </c>
      <c r="E415" s="3" t="s">
        <v>318</v>
      </c>
      <c r="F415" s="3">
        <v>2017</v>
      </c>
      <c r="G415" s="2" t="s">
        <v>61</v>
      </c>
      <c r="H415" s="3" t="s">
        <v>112</v>
      </c>
      <c r="I415" s="3" t="s">
        <v>319</v>
      </c>
      <c r="J415" s="3" t="s">
        <v>114</v>
      </c>
      <c r="K415" s="3" t="s">
        <v>320</v>
      </c>
      <c r="L415" s="3">
        <v>2014</v>
      </c>
      <c r="M415" s="3" t="s">
        <v>295</v>
      </c>
      <c r="N415" s="3" t="s">
        <v>131</v>
      </c>
      <c r="O415" s="3"/>
      <c r="P415" s="3" t="s">
        <v>132</v>
      </c>
      <c r="Q415" s="3" t="s">
        <v>133</v>
      </c>
      <c r="R415" s="4"/>
      <c r="S415" s="3" t="s">
        <v>134</v>
      </c>
      <c r="T415" s="3" t="s">
        <v>135</v>
      </c>
      <c r="U415" s="2" t="s">
        <v>84</v>
      </c>
      <c r="V415" s="3" t="s">
        <v>72</v>
      </c>
      <c r="W415" s="3">
        <v>24.82</v>
      </c>
      <c r="X415" s="4">
        <f t="shared" si="13"/>
        <v>6.3516926877801634</v>
      </c>
      <c r="Y415" s="3">
        <v>1.64</v>
      </c>
      <c r="Z415" s="4"/>
      <c r="AA415" s="3">
        <v>15</v>
      </c>
      <c r="AB415" s="3">
        <v>24.81</v>
      </c>
      <c r="AC415" s="4">
        <f t="shared" si="14"/>
        <v>80.015835932645231</v>
      </c>
      <c r="AD415" s="3">
        <v>20.66</v>
      </c>
      <c r="AE415" s="3">
        <v>15</v>
      </c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3" t="s">
        <v>73</v>
      </c>
      <c r="AV415" s="3" t="s">
        <v>74</v>
      </c>
      <c r="AW415" s="3" t="s">
        <v>121</v>
      </c>
      <c r="AX415" s="4"/>
      <c r="AY415" s="3" t="s">
        <v>122</v>
      </c>
      <c r="AZ415" s="3" t="s">
        <v>76</v>
      </c>
      <c r="BA415" s="3" t="s">
        <v>77</v>
      </c>
      <c r="BB415" s="3">
        <v>26.01</v>
      </c>
      <c r="BC415" s="3">
        <v>119.57</v>
      </c>
      <c r="BD415" s="3">
        <v>2</v>
      </c>
      <c r="BE415" s="4"/>
    </row>
    <row r="416" spans="1:57" ht="12.75">
      <c r="A416" s="3" t="s">
        <v>315</v>
      </c>
      <c r="B416" s="4"/>
      <c r="C416" s="3" t="s">
        <v>316</v>
      </c>
      <c r="D416" s="3" t="s">
        <v>317</v>
      </c>
      <c r="E416" s="3" t="s">
        <v>318</v>
      </c>
      <c r="F416" s="3">
        <v>2017</v>
      </c>
      <c r="G416" s="2" t="s">
        <v>61</v>
      </c>
      <c r="H416" s="3" t="s">
        <v>112</v>
      </c>
      <c r="I416" s="3" t="s">
        <v>319</v>
      </c>
      <c r="J416" s="3" t="s">
        <v>114</v>
      </c>
      <c r="K416" s="3" t="s">
        <v>320</v>
      </c>
      <c r="L416" s="3">
        <v>2014</v>
      </c>
      <c r="M416" s="3" t="s">
        <v>295</v>
      </c>
      <c r="N416" s="3" t="s">
        <v>131</v>
      </c>
      <c r="O416" s="3"/>
      <c r="P416" s="3" t="s">
        <v>132</v>
      </c>
      <c r="Q416" s="3" t="s">
        <v>133</v>
      </c>
      <c r="R416" s="4"/>
      <c r="S416" s="3" t="s">
        <v>134</v>
      </c>
      <c r="T416" s="3" t="s">
        <v>135</v>
      </c>
      <c r="U416" s="2" t="s">
        <v>84</v>
      </c>
      <c r="V416" s="3" t="s">
        <v>72</v>
      </c>
      <c r="W416" s="3">
        <v>26.83</v>
      </c>
      <c r="X416" s="4">
        <f t="shared" si="13"/>
        <v>9.9148373662909872</v>
      </c>
      <c r="Y416" s="3">
        <v>2.56</v>
      </c>
      <c r="Z416" s="4"/>
      <c r="AA416" s="3">
        <v>15</v>
      </c>
      <c r="AB416" s="3">
        <v>24.81</v>
      </c>
      <c r="AC416" s="4">
        <f t="shared" si="14"/>
        <v>80.015835932645231</v>
      </c>
      <c r="AD416" s="3">
        <v>20.66</v>
      </c>
      <c r="AE416" s="3">
        <v>15</v>
      </c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3" t="s">
        <v>73</v>
      </c>
      <c r="AV416" s="3" t="s">
        <v>74</v>
      </c>
      <c r="AW416" s="3" t="s">
        <v>121</v>
      </c>
      <c r="AX416" s="4"/>
      <c r="AY416" s="3" t="s">
        <v>122</v>
      </c>
      <c r="AZ416" s="3" t="s">
        <v>76</v>
      </c>
      <c r="BA416" s="3" t="s">
        <v>77</v>
      </c>
      <c r="BB416" s="3">
        <v>26.01</v>
      </c>
      <c r="BC416" s="3">
        <v>119.57</v>
      </c>
      <c r="BD416" s="3">
        <v>6</v>
      </c>
      <c r="BE416" s="4"/>
    </row>
    <row r="417" spans="1:57" ht="12.75">
      <c r="A417" s="3" t="s">
        <v>315</v>
      </c>
      <c r="B417" s="4"/>
      <c r="C417" s="3" t="s">
        <v>316</v>
      </c>
      <c r="D417" s="3" t="s">
        <v>317</v>
      </c>
      <c r="E417" s="3" t="s">
        <v>318</v>
      </c>
      <c r="F417" s="3">
        <v>2017</v>
      </c>
      <c r="G417" s="2" t="s">
        <v>61</v>
      </c>
      <c r="H417" s="3" t="s">
        <v>112</v>
      </c>
      <c r="I417" s="3" t="s">
        <v>319</v>
      </c>
      <c r="J417" s="3" t="s">
        <v>114</v>
      </c>
      <c r="K417" s="3" t="s">
        <v>320</v>
      </c>
      <c r="L417" s="3">
        <v>2014</v>
      </c>
      <c r="M417" s="3" t="s">
        <v>295</v>
      </c>
      <c r="N417" s="3" t="s">
        <v>131</v>
      </c>
      <c r="O417" s="3"/>
      <c r="P417" s="3" t="s">
        <v>132</v>
      </c>
      <c r="Q417" s="3" t="s">
        <v>133</v>
      </c>
      <c r="R417" s="4"/>
      <c r="S417" s="3" t="s">
        <v>134</v>
      </c>
      <c r="T417" s="3" t="s">
        <v>135</v>
      </c>
      <c r="U417" s="2" t="s">
        <v>84</v>
      </c>
      <c r="V417" s="3" t="s">
        <v>72</v>
      </c>
      <c r="W417" s="3">
        <v>27.98</v>
      </c>
      <c r="X417" s="4">
        <f t="shared" si="13"/>
        <v>5.57709601853868</v>
      </c>
      <c r="Y417" s="3">
        <v>1.44</v>
      </c>
      <c r="Z417" s="4"/>
      <c r="AA417" s="3">
        <v>15</v>
      </c>
      <c r="AB417" s="3">
        <v>24.81</v>
      </c>
      <c r="AC417" s="4">
        <f t="shared" si="14"/>
        <v>80.015835932645231</v>
      </c>
      <c r="AD417" s="3">
        <v>20.66</v>
      </c>
      <c r="AE417" s="3">
        <v>15</v>
      </c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3" t="s">
        <v>73</v>
      </c>
      <c r="AV417" s="3" t="s">
        <v>74</v>
      </c>
      <c r="AW417" s="3" t="s">
        <v>121</v>
      </c>
      <c r="AX417" s="4"/>
      <c r="AY417" s="3" t="s">
        <v>122</v>
      </c>
      <c r="AZ417" s="3" t="s">
        <v>76</v>
      </c>
      <c r="BA417" s="3" t="s">
        <v>77</v>
      </c>
      <c r="BB417" s="3">
        <v>26.01</v>
      </c>
      <c r="BC417" s="3">
        <v>119.57</v>
      </c>
      <c r="BD417" s="3">
        <v>10</v>
      </c>
      <c r="BE417" s="4"/>
    </row>
    <row r="418" spans="1:57" ht="12.75">
      <c r="A418" s="3" t="s">
        <v>315</v>
      </c>
      <c r="B418" s="4"/>
      <c r="C418" s="3" t="s">
        <v>316</v>
      </c>
      <c r="D418" s="3" t="s">
        <v>317</v>
      </c>
      <c r="E418" s="3" t="s">
        <v>318</v>
      </c>
      <c r="F418" s="3">
        <v>2017</v>
      </c>
      <c r="G418" s="2" t="s">
        <v>61</v>
      </c>
      <c r="H418" s="3" t="s">
        <v>112</v>
      </c>
      <c r="I418" s="3" t="s">
        <v>319</v>
      </c>
      <c r="J418" s="3" t="s">
        <v>114</v>
      </c>
      <c r="K418" s="3" t="s">
        <v>320</v>
      </c>
      <c r="L418" s="3">
        <v>2014</v>
      </c>
      <c r="M418" s="3" t="s">
        <v>328</v>
      </c>
      <c r="N418" s="3" t="s">
        <v>310</v>
      </c>
      <c r="O418" s="3" t="s">
        <v>323</v>
      </c>
      <c r="P418" s="3" t="s">
        <v>82</v>
      </c>
      <c r="Q418" s="3" t="s">
        <v>83</v>
      </c>
      <c r="R418" s="4"/>
      <c r="S418" s="3" t="s">
        <v>134</v>
      </c>
      <c r="T418" s="3" t="s">
        <v>135</v>
      </c>
      <c r="U418" s="3" t="s">
        <v>84</v>
      </c>
      <c r="V418" s="3" t="s">
        <v>72</v>
      </c>
      <c r="W418" s="3">
        <v>36.14</v>
      </c>
      <c r="X418" s="4">
        <f t="shared" si="13"/>
        <v>1.543950089866897</v>
      </c>
      <c r="Y418" s="3">
        <v>0.89139999999999997</v>
      </c>
      <c r="Z418" s="4"/>
      <c r="AA418" s="3">
        <v>3</v>
      </c>
      <c r="AB418" s="3">
        <v>41.704000000000001</v>
      </c>
      <c r="AC418" s="4">
        <f t="shared" si="14"/>
        <v>1.9296778047124863</v>
      </c>
      <c r="AD418" s="3">
        <v>1.1141000000000001</v>
      </c>
      <c r="AE418" s="3">
        <v>3</v>
      </c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3" t="s">
        <v>73</v>
      </c>
      <c r="AV418" s="3" t="s">
        <v>74</v>
      </c>
      <c r="AW418" s="3" t="s">
        <v>121</v>
      </c>
      <c r="AX418" s="4"/>
      <c r="AY418" s="3" t="s">
        <v>122</v>
      </c>
      <c r="AZ418" s="3" t="s">
        <v>76</v>
      </c>
      <c r="BA418" s="3" t="s">
        <v>77</v>
      </c>
      <c r="BB418" s="3">
        <v>26.01</v>
      </c>
      <c r="BC418" s="3">
        <v>119.57</v>
      </c>
      <c r="BD418" s="3">
        <v>2</v>
      </c>
      <c r="BE418" s="3" t="s">
        <v>329</v>
      </c>
    </row>
    <row r="419" spans="1:57" ht="12.75">
      <c r="A419" s="3" t="s">
        <v>315</v>
      </c>
      <c r="B419" s="4"/>
      <c r="C419" s="3" t="s">
        <v>316</v>
      </c>
      <c r="D419" s="3" t="s">
        <v>317</v>
      </c>
      <c r="E419" s="3" t="s">
        <v>318</v>
      </c>
      <c r="F419" s="3">
        <v>2017</v>
      </c>
      <c r="G419" s="2" t="s">
        <v>61</v>
      </c>
      <c r="H419" s="3" t="s">
        <v>112</v>
      </c>
      <c r="I419" s="3" t="s">
        <v>319</v>
      </c>
      <c r="J419" s="3" t="s">
        <v>114</v>
      </c>
      <c r="K419" s="3" t="s">
        <v>320</v>
      </c>
      <c r="L419" s="3">
        <v>2014</v>
      </c>
      <c r="M419" s="3" t="s">
        <v>328</v>
      </c>
      <c r="N419" s="3" t="s">
        <v>310</v>
      </c>
      <c r="O419" s="3" t="s">
        <v>323</v>
      </c>
      <c r="P419" s="3" t="s">
        <v>82</v>
      </c>
      <c r="Q419" s="3" t="s">
        <v>83</v>
      </c>
      <c r="R419" s="4"/>
      <c r="S419" s="3" t="s">
        <v>134</v>
      </c>
      <c r="T419" s="3" t="s">
        <v>135</v>
      </c>
      <c r="U419" s="3" t="s">
        <v>84</v>
      </c>
      <c r="V419" s="3" t="s">
        <v>72</v>
      </c>
      <c r="W419" s="3">
        <v>41.049700000000001</v>
      </c>
      <c r="X419" s="4">
        <f t="shared" si="13"/>
        <v>8.2999874698700591</v>
      </c>
      <c r="Y419" s="3">
        <v>4.7919999999999998</v>
      </c>
      <c r="Z419" s="4"/>
      <c r="AA419" s="3">
        <v>3</v>
      </c>
      <c r="AB419" s="3">
        <v>41.704000000000001</v>
      </c>
      <c r="AC419" s="4">
        <f t="shared" si="14"/>
        <v>1.9296778047124863</v>
      </c>
      <c r="AD419" s="3">
        <v>1.1141000000000001</v>
      </c>
      <c r="AE419" s="3">
        <v>3</v>
      </c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3" t="s">
        <v>73</v>
      </c>
      <c r="AV419" s="3" t="s">
        <v>74</v>
      </c>
      <c r="AW419" s="3" t="s">
        <v>121</v>
      </c>
      <c r="AX419" s="4"/>
      <c r="AY419" s="3" t="s">
        <v>122</v>
      </c>
      <c r="AZ419" s="3" t="s">
        <v>76</v>
      </c>
      <c r="BA419" s="3" t="s">
        <v>77</v>
      </c>
      <c r="BB419" s="3">
        <v>26.01</v>
      </c>
      <c r="BC419" s="3">
        <v>119.57</v>
      </c>
      <c r="BD419" s="3">
        <v>6</v>
      </c>
      <c r="BE419" s="3" t="s">
        <v>329</v>
      </c>
    </row>
    <row r="420" spans="1:57" ht="12.75">
      <c r="A420" s="3" t="s">
        <v>315</v>
      </c>
      <c r="B420" s="4"/>
      <c r="C420" s="3" t="s">
        <v>316</v>
      </c>
      <c r="D420" s="3" t="s">
        <v>317</v>
      </c>
      <c r="E420" s="3" t="s">
        <v>318</v>
      </c>
      <c r="F420" s="3">
        <v>2017</v>
      </c>
      <c r="G420" s="2" t="s">
        <v>61</v>
      </c>
      <c r="H420" s="3" t="s">
        <v>112</v>
      </c>
      <c r="I420" s="3" t="s">
        <v>319</v>
      </c>
      <c r="J420" s="3" t="s">
        <v>114</v>
      </c>
      <c r="K420" s="3" t="s">
        <v>320</v>
      </c>
      <c r="L420" s="3">
        <v>2014</v>
      </c>
      <c r="M420" s="3" t="s">
        <v>328</v>
      </c>
      <c r="N420" s="3" t="s">
        <v>310</v>
      </c>
      <c r="O420" s="3" t="s">
        <v>323</v>
      </c>
      <c r="P420" s="3" t="s">
        <v>82</v>
      </c>
      <c r="Q420" s="3" t="s">
        <v>83</v>
      </c>
      <c r="R420" s="4"/>
      <c r="S420" s="3" t="s">
        <v>134</v>
      </c>
      <c r="T420" s="3" t="s">
        <v>135</v>
      </c>
      <c r="U420" s="3" t="s">
        <v>84</v>
      </c>
      <c r="V420" s="3" t="s">
        <v>72</v>
      </c>
      <c r="W420" s="3">
        <v>40.389299999999999</v>
      </c>
      <c r="X420" s="4">
        <f t="shared" si="13"/>
        <v>5.2115676748939945</v>
      </c>
      <c r="Y420" s="3">
        <v>3.0089000000000001</v>
      </c>
      <c r="Z420" s="4"/>
      <c r="AA420" s="3">
        <v>3</v>
      </c>
      <c r="AB420" s="3">
        <v>41.704000000000001</v>
      </c>
      <c r="AC420" s="4">
        <f t="shared" si="14"/>
        <v>1.9296778047124863</v>
      </c>
      <c r="AD420" s="3">
        <v>1.1141000000000001</v>
      </c>
      <c r="AE420" s="3">
        <v>3</v>
      </c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3" t="s">
        <v>73</v>
      </c>
      <c r="AV420" s="3" t="s">
        <v>74</v>
      </c>
      <c r="AW420" s="3" t="s">
        <v>121</v>
      </c>
      <c r="AX420" s="4"/>
      <c r="AY420" s="3" t="s">
        <v>122</v>
      </c>
      <c r="AZ420" s="3" t="s">
        <v>76</v>
      </c>
      <c r="BA420" s="3" t="s">
        <v>77</v>
      </c>
      <c r="BB420" s="3">
        <v>26.01</v>
      </c>
      <c r="BC420" s="3">
        <v>119.57</v>
      </c>
      <c r="BD420" s="3">
        <v>10</v>
      </c>
      <c r="BE420" s="3" t="s">
        <v>329</v>
      </c>
    </row>
    <row r="421" spans="1:57" ht="12.75">
      <c r="A421" s="3" t="s">
        <v>315</v>
      </c>
      <c r="B421" s="4"/>
      <c r="C421" s="3" t="s">
        <v>316</v>
      </c>
      <c r="D421" s="3" t="s">
        <v>317</v>
      </c>
      <c r="E421" s="3" t="s">
        <v>318</v>
      </c>
      <c r="F421" s="3">
        <v>2017</v>
      </c>
      <c r="G421" s="2" t="s">
        <v>61</v>
      </c>
      <c r="H421" s="3" t="s">
        <v>112</v>
      </c>
      <c r="I421" s="3" t="s">
        <v>319</v>
      </c>
      <c r="J421" s="3" t="s">
        <v>114</v>
      </c>
      <c r="K421" s="3" t="s">
        <v>320</v>
      </c>
      <c r="L421" s="3">
        <v>2014</v>
      </c>
      <c r="M421" s="3" t="s">
        <v>328</v>
      </c>
      <c r="N421" s="3" t="s">
        <v>310</v>
      </c>
      <c r="O421" s="3" t="s">
        <v>325</v>
      </c>
      <c r="P421" s="3" t="s">
        <v>82</v>
      </c>
      <c r="Q421" s="3" t="s">
        <v>83</v>
      </c>
      <c r="R421" s="4"/>
      <c r="S421" s="3" t="s">
        <v>134</v>
      </c>
      <c r="T421" s="3" t="s">
        <v>135</v>
      </c>
      <c r="U421" s="3" t="s">
        <v>84</v>
      </c>
      <c r="V421" s="3" t="s">
        <v>72</v>
      </c>
      <c r="W421" s="3">
        <v>25.488800000000001</v>
      </c>
      <c r="X421" s="4">
        <f t="shared" si="13"/>
        <v>7.5278392198558537</v>
      </c>
      <c r="Y421" s="3">
        <v>4.3461999999999996</v>
      </c>
      <c r="Z421" s="4"/>
      <c r="AA421" s="3">
        <v>3</v>
      </c>
      <c r="AB421" s="3">
        <v>32.167000000000002</v>
      </c>
      <c r="AC421" s="4">
        <f t="shared" si="14"/>
        <v>5.7893798242989716</v>
      </c>
      <c r="AD421" s="3">
        <v>3.3424999999999998</v>
      </c>
      <c r="AE421" s="3">
        <v>3</v>
      </c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3" t="s">
        <v>73</v>
      </c>
      <c r="AV421" s="3" t="s">
        <v>74</v>
      </c>
      <c r="AW421" s="3" t="s">
        <v>121</v>
      </c>
      <c r="AX421" s="4"/>
      <c r="AY421" s="3" t="s">
        <v>122</v>
      </c>
      <c r="AZ421" s="3" t="s">
        <v>76</v>
      </c>
      <c r="BA421" s="3" t="s">
        <v>77</v>
      </c>
      <c r="BB421" s="3">
        <v>26.01</v>
      </c>
      <c r="BC421" s="3">
        <v>119.57</v>
      </c>
      <c r="BD421" s="3">
        <v>2</v>
      </c>
      <c r="BE421" s="3" t="s">
        <v>329</v>
      </c>
    </row>
    <row r="422" spans="1:57" ht="12.75">
      <c r="A422" s="3" t="s">
        <v>315</v>
      </c>
      <c r="B422" s="4"/>
      <c r="C422" s="3" t="s">
        <v>316</v>
      </c>
      <c r="D422" s="3" t="s">
        <v>317</v>
      </c>
      <c r="E422" s="3" t="s">
        <v>318</v>
      </c>
      <c r="F422" s="3">
        <v>2017</v>
      </c>
      <c r="G422" s="2" t="s">
        <v>61</v>
      </c>
      <c r="H422" s="3" t="s">
        <v>112</v>
      </c>
      <c r="I422" s="3" t="s">
        <v>319</v>
      </c>
      <c r="J422" s="3" t="s">
        <v>114</v>
      </c>
      <c r="K422" s="3" t="s">
        <v>320</v>
      </c>
      <c r="L422" s="3">
        <v>2014</v>
      </c>
      <c r="M422" s="3" t="s">
        <v>328</v>
      </c>
      <c r="N422" s="3" t="s">
        <v>310</v>
      </c>
      <c r="O422" s="3" t="s">
        <v>325</v>
      </c>
      <c r="P422" s="3" t="s">
        <v>82</v>
      </c>
      <c r="Q422" s="3" t="s">
        <v>83</v>
      </c>
      <c r="R422" s="4"/>
      <c r="S422" s="3" t="s">
        <v>134</v>
      </c>
      <c r="T422" s="3" t="s">
        <v>135</v>
      </c>
      <c r="U422" s="3" t="s">
        <v>84</v>
      </c>
      <c r="V422" s="3" t="s">
        <v>72</v>
      </c>
      <c r="W422" s="3">
        <v>30.733799999999999</v>
      </c>
      <c r="X422" s="4">
        <f t="shared" si="13"/>
        <v>8.4922451095102041</v>
      </c>
      <c r="Y422" s="3">
        <v>4.9029999999999996</v>
      </c>
      <c r="Z422" s="4"/>
      <c r="AA422" s="3">
        <v>3</v>
      </c>
      <c r="AB422" s="3">
        <v>32.167000000000002</v>
      </c>
      <c r="AC422" s="4">
        <f t="shared" si="14"/>
        <v>5.7893798242989716</v>
      </c>
      <c r="AD422" s="3">
        <v>3.3424999999999998</v>
      </c>
      <c r="AE422" s="3">
        <v>3</v>
      </c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3" t="s">
        <v>73</v>
      </c>
      <c r="AV422" s="3" t="s">
        <v>74</v>
      </c>
      <c r="AW422" s="3" t="s">
        <v>121</v>
      </c>
      <c r="AX422" s="4"/>
      <c r="AY422" s="3" t="s">
        <v>122</v>
      </c>
      <c r="AZ422" s="3" t="s">
        <v>76</v>
      </c>
      <c r="BA422" s="3" t="s">
        <v>77</v>
      </c>
      <c r="BB422" s="3">
        <v>26.01</v>
      </c>
      <c r="BC422" s="3">
        <v>119.57</v>
      </c>
      <c r="BD422" s="3">
        <v>6</v>
      </c>
      <c r="BE422" s="3" t="s">
        <v>329</v>
      </c>
    </row>
    <row r="423" spans="1:57" ht="12.75">
      <c r="A423" s="3" t="s">
        <v>315</v>
      </c>
      <c r="B423" s="4"/>
      <c r="C423" s="3" t="s">
        <v>316</v>
      </c>
      <c r="D423" s="3" t="s">
        <v>317</v>
      </c>
      <c r="E423" s="3" t="s">
        <v>318</v>
      </c>
      <c r="F423" s="3">
        <v>2017</v>
      </c>
      <c r="G423" s="2" t="s">
        <v>61</v>
      </c>
      <c r="H423" s="3" t="s">
        <v>112</v>
      </c>
      <c r="I423" s="3" t="s">
        <v>319</v>
      </c>
      <c r="J423" s="3" t="s">
        <v>114</v>
      </c>
      <c r="K423" s="3" t="s">
        <v>320</v>
      </c>
      <c r="L423" s="3">
        <v>2014</v>
      </c>
      <c r="M423" s="3" t="s">
        <v>328</v>
      </c>
      <c r="N423" s="3" t="s">
        <v>310</v>
      </c>
      <c r="O423" s="3" t="s">
        <v>325</v>
      </c>
      <c r="P423" s="3" t="s">
        <v>82</v>
      </c>
      <c r="Q423" s="3" t="s">
        <v>83</v>
      </c>
      <c r="R423" s="4"/>
      <c r="S423" s="3" t="s">
        <v>134</v>
      </c>
      <c r="T423" s="3" t="s">
        <v>135</v>
      </c>
      <c r="U423" s="3" t="s">
        <v>84</v>
      </c>
      <c r="V423" s="3" t="s">
        <v>72</v>
      </c>
      <c r="W423" s="3">
        <v>31.631699999999999</v>
      </c>
      <c r="X423" s="4">
        <f t="shared" si="13"/>
        <v>8.299814264789303</v>
      </c>
      <c r="Y423" s="3">
        <v>4.7919</v>
      </c>
      <c r="Z423" s="4"/>
      <c r="AA423" s="3">
        <v>3</v>
      </c>
      <c r="AB423" s="3">
        <v>32.167000000000002</v>
      </c>
      <c r="AC423" s="4">
        <f t="shared" si="14"/>
        <v>5.7893798242989716</v>
      </c>
      <c r="AD423" s="3">
        <v>3.3424999999999998</v>
      </c>
      <c r="AE423" s="3">
        <v>3</v>
      </c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3" t="s">
        <v>73</v>
      </c>
      <c r="AV423" s="3" t="s">
        <v>74</v>
      </c>
      <c r="AW423" s="3" t="s">
        <v>121</v>
      </c>
      <c r="AX423" s="4"/>
      <c r="AY423" s="3" t="s">
        <v>122</v>
      </c>
      <c r="AZ423" s="3" t="s">
        <v>76</v>
      </c>
      <c r="BA423" s="3" t="s">
        <v>77</v>
      </c>
      <c r="BB423" s="3">
        <v>26.01</v>
      </c>
      <c r="BC423" s="3">
        <v>119.57</v>
      </c>
      <c r="BD423" s="3">
        <v>10</v>
      </c>
      <c r="BE423" s="3" t="s">
        <v>329</v>
      </c>
    </row>
    <row r="424" spans="1:57" ht="12.75">
      <c r="A424" s="3" t="s">
        <v>315</v>
      </c>
      <c r="B424" s="4"/>
      <c r="C424" s="3" t="s">
        <v>316</v>
      </c>
      <c r="D424" s="3" t="s">
        <v>317</v>
      </c>
      <c r="E424" s="3" t="s">
        <v>318</v>
      </c>
      <c r="F424" s="3">
        <v>2017</v>
      </c>
      <c r="G424" s="2" t="s">
        <v>61</v>
      </c>
      <c r="H424" s="3" t="s">
        <v>112</v>
      </c>
      <c r="I424" s="3" t="s">
        <v>319</v>
      </c>
      <c r="J424" s="3" t="s">
        <v>114</v>
      </c>
      <c r="K424" s="3" t="s">
        <v>320</v>
      </c>
      <c r="L424" s="3">
        <v>2014</v>
      </c>
      <c r="M424" s="3" t="s">
        <v>328</v>
      </c>
      <c r="N424" s="3" t="s">
        <v>310</v>
      </c>
      <c r="O424" s="10">
        <v>43758</v>
      </c>
      <c r="P424" s="3" t="s">
        <v>82</v>
      </c>
      <c r="Q424" s="3" t="s">
        <v>83</v>
      </c>
      <c r="R424" s="4"/>
      <c r="S424" s="3" t="s">
        <v>134</v>
      </c>
      <c r="T424" s="3" t="s">
        <v>135</v>
      </c>
      <c r="U424" s="3" t="s">
        <v>84</v>
      </c>
      <c r="V424" s="3" t="s">
        <v>72</v>
      </c>
      <c r="W424" s="3">
        <v>50.536799999999999</v>
      </c>
      <c r="X424" s="4">
        <f t="shared" si="13"/>
        <v>12.736115998215467</v>
      </c>
      <c r="Y424" s="3">
        <v>7.3532000000000002</v>
      </c>
      <c r="Z424" s="4"/>
      <c r="AA424" s="3">
        <v>3</v>
      </c>
      <c r="AB424" s="3">
        <v>53.649000000000001</v>
      </c>
      <c r="AC424" s="4">
        <f t="shared" si="14"/>
        <v>13.894511578317534</v>
      </c>
      <c r="AD424" s="3">
        <v>8.0220000000000002</v>
      </c>
      <c r="AE424" s="3">
        <v>3</v>
      </c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3" t="s">
        <v>73</v>
      </c>
      <c r="AV424" s="3" t="s">
        <v>74</v>
      </c>
      <c r="AW424" s="3" t="s">
        <v>121</v>
      </c>
      <c r="AX424" s="4"/>
      <c r="AY424" s="3" t="s">
        <v>122</v>
      </c>
      <c r="AZ424" s="3" t="s">
        <v>76</v>
      </c>
      <c r="BA424" s="3" t="s">
        <v>77</v>
      </c>
      <c r="BB424" s="3">
        <v>26.01</v>
      </c>
      <c r="BC424" s="3">
        <v>119.57</v>
      </c>
      <c r="BD424" s="3">
        <v>2</v>
      </c>
      <c r="BE424" s="3" t="s">
        <v>329</v>
      </c>
    </row>
    <row r="425" spans="1:57" ht="12.75">
      <c r="A425" s="3" t="s">
        <v>315</v>
      </c>
      <c r="B425" s="4"/>
      <c r="C425" s="3" t="s">
        <v>316</v>
      </c>
      <c r="D425" s="3" t="s">
        <v>317</v>
      </c>
      <c r="E425" s="3" t="s">
        <v>318</v>
      </c>
      <c r="F425" s="3">
        <v>2017</v>
      </c>
      <c r="G425" s="2" t="s">
        <v>61</v>
      </c>
      <c r="H425" s="3" t="s">
        <v>112</v>
      </c>
      <c r="I425" s="3" t="s">
        <v>319</v>
      </c>
      <c r="J425" s="3" t="s">
        <v>114</v>
      </c>
      <c r="K425" s="3" t="s">
        <v>320</v>
      </c>
      <c r="L425" s="3">
        <v>2014</v>
      </c>
      <c r="M425" s="3" t="s">
        <v>328</v>
      </c>
      <c r="N425" s="3" t="s">
        <v>310</v>
      </c>
      <c r="O425" s="10">
        <v>43758</v>
      </c>
      <c r="P425" s="3" t="s">
        <v>82</v>
      </c>
      <c r="Q425" s="3" t="s">
        <v>83</v>
      </c>
      <c r="R425" s="4"/>
      <c r="S425" s="3" t="s">
        <v>134</v>
      </c>
      <c r="T425" s="3" t="s">
        <v>135</v>
      </c>
      <c r="U425" s="3" t="s">
        <v>84</v>
      </c>
      <c r="V425" s="3" t="s">
        <v>72</v>
      </c>
      <c r="W425" s="3">
        <v>56.113399999999999</v>
      </c>
      <c r="X425" s="4">
        <f t="shared" si="13"/>
        <v>7.3329835040043552</v>
      </c>
      <c r="Y425" s="3">
        <v>4.2336999999999998</v>
      </c>
      <c r="Z425" s="4"/>
      <c r="AA425" s="3">
        <v>3</v>
      </c>
      <c r="AB425" s="3">
        <v>53.649000000000001</v>
      </c>
      <c r="AC425" s="4">
        <f t="shared" si="14"/>
        <v>13.894511578317534</v>
      </c>
      <c r="AD425" s="3">
        <v>8.0220000000000002</v>
      </c>
      <c r="AE425" s="3">
        <v>3</v>
      </c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3" t="s">
        <v>73</v>
      </c>
      <c r="AV425" s="3" t="s">
        <v>74</v>
      </c>
      <c r="AW425" s="3" t="s">
        <v>121</v>
      </c>
      <c r="AX425" s="4"/>
      <c r="AY425" s="3" t="s">
        <v>122</v>
      </c>
      <c r="AZ425" s="3" t="s">
        <v>76</v>
      </c>
      <c r="BA425" s="3" t="s">
        <v>77</v>
      </c>
      <c r="BB425" s="3">
        <v>26.01</v>
      </c>
      <c r="BC425" s="3">
        <v>119.57</v>
      </c>
      <c r="BD425" s="3">
        <v>6</v>
      </c>
      <c r="BE425" s="3" t="s">
        <v>329</v>
      </c>
    </row>
    <row r="426" spans="1:57" ht="12.75">
      <c r="A426" s="3" t="s">
        <v>315</v>
      </c>
      <c r="B426" s="4"/>
      <c r="C426" s="3" t="s">
        <v>316</v>
      </c>
      <c r="D426" s="3" t="s">
        <v>317</v>
      </c>
      <c r="E426" s="3" t="s">
        <v>318</v>
      </c>
      <c r="F426" s="3">
        <v>2017</v>
      </c>
      <c r="G426" s="2" t="s">
        <v>61</v>
      </c>
      <c r="H426" s="3" t="s">
        <v>112</v>
      </c>
      <c r="I426" s="3" t="s">
        <v>319</v>
      </c>
      <c r="J426" s="3" t="s">
        <v>114</v>
      </c>
      <c r="K426" s="3" t="s">
        <v>320</v>
      </c>
      <c r="L426" s="3">
        <v>2014</v>
      </c>
      <c r="M426" s="3" t="s">
        <v>328</v>
      </c>
      <c r="N426" s="3" t="s">
        <v>310</v>
      </c>
      <c r="O426" s="10">
        <v>43758</v>
      </c>
      <c r="P426" s="3" t="s">
        <v>82</v>
      </c>
      <c r="Q426" s="3" t="s">
        <v>83</v>
      </c>
      <c r="R426" s="4"/>
      <c r="S426" s="3" t="s">
        <v>134</v>
      </c>
      <c r="T426" s="3" t="s">
        <v>135</v>
      </c>
      <c r="U426" s="3" t="s">
        <v>84</v>
      </c>
      <c r="V426" s="3" t="s">
        <v>72</v>
      </c>
      <c r="W426" s="3">
        <v>62.138300000000001</v>
      </c>
      <c r="X426" s="4">
        <f t="shared" si="13"/>
        <v>8.4931111349139901</v>
      </c>
      <c r="Y426" s="3">
        <v>4.9035000000000002</v>
      </c>
      <c r="Z426" s="4"/>
      <c r="AA426" s="3">
        <v>3</v>
      </c>
      <c r="AB426" s="3">
        <v>53.649000000000001</v>
      </c>
      <c r="AC426" s="4">
        <f t="shared" si="14"/>
        <v>13.894511578317534</v>
      </c>
      <c r="AD426" s="3">
        <v>8.0220000000000002</v>
      </c>
      <c r="AE426" s="3">
        <v>3</v>
      </c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3" t="s">
        <v>73</v>
      </c>
      <c r="AV426" s="3" t="s">
        <v>74</v>
      </c>
      <c r="AW426" s="3" t="s">
        <v>121</v>
      </c>
      <c r="AX426" s="4"/>
      <c r="AY426" s="3" t="s">
        <v>122</v>
      </c>
      <c r="AZ426" s="3" t="s">
        <v>76</v>
      </c>
      <c r="BA426" s="3" t="s">
        <v>77</v>
      </c>
      <c r="BB426" s="3">
        <v>26.01</v>
      </c>
      <c r="BC426" s="3">
        <v>119.57</v>
      </c>
      <c r="BD426" s="3">
        <v>10</v>
      </c>
      <c r="BE426" s="3" t="s">
        <v>329</v>
      </c>
    </row>
    <row r="427" spans="1:57" ht="12.75">
      <c r="A427" s="3" t="s">
        <v>315</v>
      </c>
      <c r="B427" s="4"/>
      <c r="C427" s="3" t="s">
        <v>316</v>
      </c>
      <c r="D427" s="3" t="s">
        <v>317</v>
      </c>
      <c r="E427" s="3" t="s">
        <v>318</v>
      </c>
      <c r="F427" s="3">
        <v>2017</v>
      </c>
      <c r="G427" s="2" t="s">
        <v>61</v>
      </c>
      <c r="H427" s="3" t="s">
        <v>112</v>
      </c>
      <c r="I427" s="3" t="s">
        <v>319</v>
      </c>
      <c r="J427" s="3" t="s">
        <v>114</v>
      </c>
      <c r="K427" s="3" t="s">
        <v>320</v>
      </c>
      <c r="L427" s="3">
        <v>2014</v>
      </c>
      <c r="M427" s="3" t="s">
        <v>328</v>
      </c>
      <c r="N427" s="3" t="s">
        <v>310</v>
      </c>
      <c r="O427" s="3" t="s">
        <v>327</v>
      </c>
      <c r="P427" s="3" t="s">
        <v>82</v>
      </c>
      <c r="Q427" s="3" t="s">
        <v>83</v>
      </c>
      <c r="R427" s="4"/>
      <c r="S427" s="3" t="s">
        <v>134</v>
      </c>
      <c r="T427" s="3" t="s">
        <v>135</v>
      </c>
      <c r="U427" s="3" t="s">
        <v>84</v>
      </c>
      <c r="V427" s="3" t="s">
        <v>72</v>
      </c>
      <c r="W427" s="3">
        <v>40.999000000000002</v>
      </c>
      <c r="X427" s="4">
        <f t="shared" si="13"/>
        <v>13.893818757994504</v>
      </c>
      <c r="Y427" s="3">
        <v>8.0215999999999994</v>
      </c>
      <c r="Z427" s="4"/>
      <c r="AA427" s="3">
        <v>3</v>
      </c>
      <c r="AB427" s="3">
        <v>40.768000000000001</v>
      </c>
      <c r="AC427" s="4">
        <f t="shared" si="14"/>
        <v>14.666833033412496</v>
      </c>
      <c r="AD427" s="3">
        <v>8.4679000000000002</v>
      </c>
      <c r="AE427" s="3">
        <v>3</v>
      </c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3" t="s">
        <v>73</v>
      </c>
      <c r="AV427" s="3" t="s">
        <v>74</v>
      </c>
      <c r="AW427" s="3" t="s">
        <v>121</v>
      </c>
      <c r="AX427" s="4"/>
      <c r="AY427" s="3" t="s">
        <v>122</v>
      </c>
      <c r="AZ427" s="3" t="s">
        <v>76</v>
      </c>
      <c r="BA427" s="3" t="s">
        <v>77</v>
      </c>
      <c r="BB427" s="3">
        <v>26.01</v>
      </c>
      <c r="BC427" s="3">
        <v>119.57</v>
      </c>
      <c r="BD427" s="3">
        <v>2</v>
      </c>
      <c r="BE427" s="3" t="s">
        <v>329</v>
      </c>
    </row>
    <row r="428" spans="1:57" ht="12.75">
      <c r="A428" s="3" t="s">
        <v>315</v>
      </c>
      <c r="B428" s="4"/>
      <c r="C428" s="3" t="s">
        <v>316</v>
      </c>
      <c r="D428" s="3" t="s">
        <v>317</v>
      </c>
      <c r="E428" s="3" t="s">
        <v>318</v>
      </c>
      <c r="F428" s="3">
        <v>2017</v>
      </c>
      <c r="G428" s="2" t="s">
        <v>61</v>
      </c>
      <c r="H428" s="3" t="s">
        <v>112</v>
      </c>
      <c r="I428" s="3" t="s">
        <v>319</v>
      </c>
      <c r="J428" s="3" t="s">
        <v>114</v>
      </c>
      <c r="K428" s="3" t="s">
        <v>320</v>
      </c>
      <c r="L428" s="3">
        <v>2014</v>
      </c>
      <c r="M428" s="3" t="s">
        <v>328</v>
      </c>
      <c r="N428" s="3" t="s">
        <v>310</v>
      </c>
      <c r="O428" s="3" t="s">
        <v>327</v>
      </c>
      <c r="P428" s="3" t="s">
        <v>82</v>
      </c>
      <c r="Q428" s="3" t="s">
        <v>83</v>
      </c>
      <c r="R428" s="4"/>
      <c r="S428" s="3" t="s">
        <v>134</v>
      </c>
      <c r="T428" s="3" t="s">
        <v>135</v>
      </c>
      <c r="U428" s="3" t="s">
        <v>84</v>
      </c>
      <c r="V428" s="3" t="s">
        <v>72</v>
      </c>
      <c r="W428" s="3">
        <v>42.343200000000003</v>
      </c>
      <c r="X428" s="4">
        <f t="shared" si="13"/>
        <v>8.1054781641800755</v>
      </c>
      <c r="Y428" s="3">
        <v>4.6797000000000004</v>
      </c>
      <c r="Z428" s="4"/>
      <c r="AA428" s="3">
        <v>3</v>
      </c>
      <c r="AB428" s="3">
        <v>40.768000000000001</v>
      </c>
      <c r="AC428" s="4">
        <f t="shared" si="14"/>
        <v>14.666833033412496</v>
      </c>
      <c r="AD428" s="3">
        <v>8.4679000000000002</v>
      </c>
      <c r="AE428" s="3">
        <v>3</v>
      </c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3" t="s">
        <v>73</v>
      </c>
      <c r="AV428" s="3" t="s">
        <v>74</v>
      </c>
      <c r="AW428" s="3" t="s">
        <v>121</v>
      </c>
      <c r="AX428" s="4"/>
      <c r="AY428" s="3" t="s">
        <v>122</v>
      </c>
      <c r="AZ428" s="3" t="s">
        <v>76</v>
      </c>
      <c r="BA428" s="3" t="s">
        <v>77</v>
      </c>
      <c r="BB428" s="3">
        <v>26.01</v>
      </c>
      <c r="BC428" s="3">
        <v>119.57</v>
      </c>
      <c r="BD428" s="3">
        <v>6</v>
      </c>
      <c r="BE428" s="3" t="s">
        <v>329</v>
      </c>
    </row>
    <row r="429" spans="1:57" ht="12.75">
      <c r="A429" s="3" t="s">
        <v>315</v>
      </c>
      <c r="B429" s="4"/>
      <c r="C429" s="3" t="s">
        <v>316</v>
      </c>
      <c r="D429" s="3" t="s">
        <v>317</v>
      </c>
      <c r="E429" s="3" t="s">
        <v>318</v>
      </c>
      <c r="F429" s="3">
        <v>2017</v>
      </c>
      <c r="G429" s="2" t="s">
        <v>61</v>
      </c>
      <c r="H429" s="3" t="s">
        <v>112</v>
      </c>
      <c r="I429" s="3" t="s">
        <v>319</v>
      </c>
      <c r="J429" s="3" t="s">
        <v>114</v>
      </c>
      <c r="K429" s="3" t="s">
        <v>320</v>
      </c>
      <c r="L429" s="3">
        <v>2014</v>
      </c>
      <c r="M429" s="3" t="s">
        <v>328</v>
      </c>
      <c r="N429" s="3" t="s">
        <v>310</v>
      </c>
      <c r="O429" s="3" t="s">
        <v>327</v>
      </c>
      <c r="P429" s="3" t="s">
        <v>82</v>
      </c>
      <c r="Q429" s="3" t="s">
        <v>83</v>
      </c>
      <c r="R429" s="4"/>
      <c r="S429" s="3" t="s">
        <v>134</v>
      </c>
      <c r="T429" s="3" t="s">
        <v>135</v>
      </c>
      <c r="U429" s="3" t="s">
        <v>84</v>
      </c>
      <c r="V429" s="3" t="s">
        <v>72</v>
      </c>
      <c r="W429" s="3">
        <v>43.465600000000002</v>
      </c>
      <c r="X429" s="4">
        <f t="shared" si="13"/>
        <v>22.773177222996352</v>
      </c>
      <c r="Y429" s="3">
        <v>13.148099999999999</v>
      </c>
      <c r="Z429" s="4"/>
      <c r="AA429" s="3">
        <v>3</v>
      </c>
      <c r="AB429" s="3">
        <v>40.768000000000001</v>
      </c>
      <c r="AC429" s="4">
        <f t="shared" si="14"/>
        <v>14.666833033412496</v>
      </c>
      <c r="AD429" s="3">
        <v>8.4679000000000002</v>
      </c>
      <c r="AE429" s="3">
        <v>3</v>
      </c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3" t="s">
        <v>73</v>
      </c>
      <c r="AV429" s="3" t="s">
        <v>74</v>
      </c>
      <c r="AW429" s="3" t="s">
        <v>121</v>
      </c>
      <c r="AX429" s="4"/>
      <c r="AY429" s="3" t="s">
        <v>122</v>
      </c>
      <c r="AZ429" s="3" t="s">
        <v>76</v>
      </c>
      <c r="BA429" s="3" t="s">
        <v>77</v>
      </c>
      <c r="BB429" s="3">
        <v>26.01</v>
      </c>
      <c r="BC429" s="3">
        <v>119.57</v>
      </c>
      <c r="BD429" s="3">
        <v>10</v>
      </c>
      <c r="BE429" s="3" t="s">
        <v>329</v>
      </c>
    </row>
    <row r="430" spans="1:57" ht="12.75">
      <c r="A430" s="3" t="s">
        <v>315</v>
      </c>
      <c r="B430" s="4"/>
      <c r="C430" s="3" t="s">
        <v>316</v>
      </c>
      <c r="D430" s="3" t="s">
        <v>317</v>
      </c>
      <c r="E430" s="3" t="s">
        <v>318</v>
      </c>
      <c r="F430" s="3">
        <v>2017</v>
      </c>
      <c r="G430" s="2" t="s">
        <v>61</v>
      </c>
      <c r="H430" s="3" t="s">
        <v>112</v>
      </c>
      <c r="I430" s="3" t="s">
        <v>319</v>
      </c>
      <c r="J430" s="3" t="s">
        <v>114</v>
      </c>
      <c r="K430" s="3" t="s">
        <v>320</v>
      </c>
      <c r="L430" s="3">
        <v>2014</v>
      </c>
      <c r="M430" s="3" t="s">
        <v>328</v>
      </c>
      <c r="N430" s="3" t="s">
        <v>310</v>
      </c>
      <c r="O430" s="3" t="s">
        <v>326</v>
      </c>
      <c r="P430" s="3" t="s">
        <v>82</v>
      </c>
      <c r="Q430" s="3" t="s">
        <v>83</v>
      </c>
      <c r="R430" s="4"/>
      <c r="S430" s="3" t="s">
        <v>134</v>
      </c>
      <c r="T430" s="3" t="s">
        <v>135</v>
      </c>
      <c r="U430" s="3" t="s">
        <v>84</v>
      </c>
      <c r="V430" s="3" t="s">
        <v>72</v>
      </c>
      <c r="W430" s="3">
        <v>75.004099999999994</v>
      </c>
      <c r="X430" s="4">
        <f t="shared" si="13"/>
        <v>12.351081103692906</v>
      </c>
      <c r="Y430" s="3">
        <v>7.1308999999999996</v>
      </c>
      <c r="Z430" s="4"/>
      <c r="AA430" s="3">
        <v>3</v>
      </c>
      <c r="AB430" s="3">
        <v>74.105000000000004</v>
      </c>
      <c r="AC430" s="4">
        <f t="shared" si="14"/>
        <v>21.614262027652018</v>
      </c>
      <c r="AD430" s="3">
        <v>12.478999999999999</v>
      </c>
      <c r="AE430" s="3">
        <v>3</v>
      </c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3" t="s">
        <v>73</v>
      </c>
      <c r="AV430" s="3" t="s">
        <v>74</v>
      </c>
      <c r="AW430" s="3" t="s">
        <v>121</v>
      </c>
      <c r="AX430" s="4"/>
      <c r="AY430" s="3" t="s">
        <v>122</v>
      </c>
      <c r="AZ430" s="3" t="s">
        <v>76</v>
      </c>
      <c r="BA430" s="3" t="s">
        <v>77</v>
      </c>
      <c r="BB430" s="3">
        <v>26.01</v>
      </c>
      <c r="BC430" s="3">
        <v>119.57</v>
      </c>
      <c r="BD430" s="3">
        <v>2</v>
      </c>
      <c r="BE430" s="3" t="s">
        <v>329</v>
      </c>
    </row>
    <row r="431" spans="1:57" ht="12.75">
      <c r="A431" s="3" t="s">
        <v>315</v>
      </c>
      <c r="B431" s="4"/>
      <c r="C431" s="3" t="s">
        <v>316</v>
      </c>
      <c r="D431" s="3" t="s">
        <v>317</v>
      </c>
      <c r="E431" s="3" t="s">
        <v>318</v>
      </c>
      <c r="F431" s="3">
        <v>2017</v>
      </c>
      <c r="G431" s="2" t="s">
        <v>61</v>
      </c>
      <c r="H431" s="3" t="s">
        <v>112</v>
      </c>
      <c r="I431" s="3" t="s">
        <v>319</v>
      </c>
      <c r="J431" s="3" t="s">
        <v>114</v>
      </c>
      <c r="K431" s="3" t="s">
        <v>320</v>
      </c>
      <c r="L431" s="3">
        <v>2014</v>
      </c>
      <c r="M431" s="3" t="s">
        <v>328</v>
      </c>
      <c r="N431" s="3" t="s">
        <v>310</v>
      </c>
      <c r="O431" s="3" t="s">
        <v>326</v>
      </c>
      <c r="P431" s="3" t="s">
        <v>82</v>
      </c>
      <c r="Q431" s="3" t="s">
        <v>83</v>
      </c>
      <c r="R431" s="4"/>
      <c r="S431" s="3" t="s">
        <v>134</v>
      </c>
      <c r="T431" s="3" t="s">
        <v>135</v>
      </c>
      <c r="U431" s="3" t="s">
        <v>84</v>
      </c>
      <c r="V431" s="3" t="s">
        <v>72</v>
      </c>
      <c r="W431" s="3">
        <v>87.046400000000006</v>
      </c>
      <c r="X431" s="4">
        <f t="shared" si="13"/>
        <v>7.7194040391729724</v>
      </c>
      <c r="Y431" s="3">
        <v>4.4568000000000003</v>
      </c>
      <c r="Z431" s="4"/>
      <c r="AA431" s="3">
        <v>3</v>
      </c>
      <c r="AB431" s="3">
        <v>74.105000000000004</v>
      </c>
      <c r="AC431" s="4">
        <f t="shared" si="14"/>
        <v>21.614262027652018</v>
      </c>
      <c r="AD431" s="3">
        <v>12.478999999999999</v>
      </c>
      <c r="AE431" s="3">
        <v>3</v>
      </c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3" t="s">
        <v>73</v>
      </c>
      <c r="AV431" s="3" t="s">
        <v>74</v>
      </c>
      <c r="AW431" s="3" t="s">
        <v>121</v>
      </c>
      <c r="AX431" s="4"/>
      <c r="AY431" s="3" t="s">
        <v>122</v>
      </c>
      <c r="AZ431" s="3" t="s">
        <v>76</v>
      </c>
      <c r="BA431" s="3" t="s">
        <v>77</v>
      </c>
      <c r="BB431" s="3">
        <v>26.01</v>
      </c>
      <c r="BC431" s="3">
        <v>119.57</v>
      </c>
      <c r="BD431" s="3">
        <v>6</v>
      </c>
      <c r="BE431" s="3" t="s">
        <v>329</v>
      </c>
    </row>
    <row r="432" spans="1:57" ht="12.75">
      <c r="A432" s="3" t="s">
        <v>315</v>
      </c>
      <c r="B432" s="4"/>
      <c r="C432" s="3" t="s">
        <v>316</v>
      </c>
      <c r="D432" s="3" t="s">
        <v>317</v>
      </c>
      <c r="E432" s="3" t="s">
        <v>318</v>
      </c>
      <c r="F432" s="3">
        <v>2017</v>
      </c>
      <c r="G432" s="2" t="s">
        <v>61</v>
      </c>
      <c r="H432" s="3" t="s">
        <v>112</v>
      </c>
      <c r="I432" s="3" t="s">
        <v>319</v>
      </c>
      <c r="J432" s="3" t="s">
        <v>114</v>
      </c>
      <c r="K432" s="3" t="s">
        <v>320</v>
      </c>
      <c r="L432" s="3">
        <v>2014</v>
      </c>
      <c r="M432" s="3" t="s">
        <v>328</v>
      </c>
      <c r="N432" s="3" t="s">
        <v>310</v>
      </c>
      <c r="O432" s="3" t="s">
        <v>326</v>
      </c>
      <c r="P432" s="3" t="s">
        <v>82</v>
      </c>
      <c r="Q432" s="3" t="s">
        <v>83</v>
      </c>
      <c r="R432" s="4"/>
      <c r="S432" s="3" t="s">
        <v>134</v>
      </c>
      <c r="T432" s="3" t="s">
        <v>135</v>
      </c>
      <c r="U432" s="3" t="s">
        <v>84</v>
      </c>
      <c r="V432" s="3" t="s">
        <v>72</v>
      </c>
      <c r="W432" s="3">
        <v>99.532700000000006</v>
      </c>
      <c r="X432" s="4">
        <f t="shared" si="13"/>
        <v>17.36952511354297</v>
      </c>
      <c r="Y432" s="3">
        <v>10.0283</v>
      </c>
      <c r="Z432" s="4"/>
      <c r="AA432" s="3">
        <v>3</v>
      </c>
      <c r="AB432" s="3">
        <v>74.105000000000004</v>
      </c>
      <c r="AC432" s="4">
        <f t="shared" si="14"/>
        <v>21.614262027652018</v>
      </c>
      <c r="AD432" s="3">
        <v>12.478999999999999</v>
      </c>
      <c r="AE432" s="3">
        <v>3</v>
      </c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3" t="s">
        <v>73</v>
      </c>
      <c r="AV432" s="3" t="s">
        <v>74</v>
      </c>
      <c r="AW432" s="3" t="s">
        <v>121</v>
      </c>
      <c r="AX432" s="4"/>
      <c r="AY432" s="3" t="s">
        <v>122</v>
      </c>
      <c r="AZ432" s="3" t="s">
        <v>76</v>
      </c>
      <c r="BA432" s="3" t="s">
        <v>77</v>
      </c>
      <c r="BB432" s="3">
        <v>26.01</v>
      </c>
      <c r="BC432" s="3">
        <v>119.57</v>
      </c>
      <c r="BD432" s="3">
        <v>10</v>
      </c>
      <c r="BE432" s="3" t="s">
        <v>329</v>
      </c>
    </row>
    <row r="433" spans="1:57" ht="12.75">
      <c r="A433" s="3" t="s">
        <v>315</v>
      </c>
      <c r="B433" s="4"/>
      <c r="C433" s="3" t="s">
        <v>316</v>
      </c>
      <c r="D433" s="3" t="s">
        <v>317</v>
      </c>
      <c r="E433" s="3" t="s">
        <v>318</v>
      </c>
      <c r="F433" s="3">
        <v>2017</v>
      </c>
      <c r="G433" s="2" t="s">
        <v>61</v>
      </c>
      <c r="H433" s="3" t="s">
        <v>112</v>
      </c>
      <c r="I433" s="3" t="s">
        <v>319</v>
      </c>
      <c r="J433" s="3" t="s">
        <v>114</v>
      </c>
      <c r="K433" s="3" t="s">
        <v>320</v>
      </c>
      <c r="L433" s="3">
        <v>2014</v>
      </c>
      <c r="M433" s="3" t="s">
        <v>330</v>
      </c>
      <c r="N433" s="3" t="s">
        <v>131</v>
      </c>
      <c r="O433" s="3"/>
      <c r="P433" s="3" t="s">
        <v>82</v>
      </c>
      <c r="Q433" s="3" t="s">
        <v>83</v>
      </c>
      <c r="R433" s="4"/>
      <c r="S433" s="3" t="s">
        <v>134</v>
      </c>
      <c r="T433" s="3" t="s">
        <v>135</v>
      </c>
      <c r="U433" s="3" t="s">
        <v>84</v>
      </c>
      <c r="V433" s="3" t="s">
        <v>72</v>
      </c>
      <c r="W433" s="3">
        <v>0.29339999999999999</v>
      </c>
      <c r="X433" s="4">
        <f t="shared" si="13"/>
        <v>8.2881843608838726E-2</v>
      </c>
      <c r="Y433" s="3">
        <v>2.1399999999999999E-2</v>
      </c>
      <c r="Z433" s="4"/>
      <c r="AA433" s="3">
        <v>15</v>
      </c>
      <c r="AB433" s="3">
        <v>0.3004</v>
      </c>
      <c r="AC433" s="4">
        <f t="shared" si="14"/>
        <v>0.10340865534373804</v>
      </c>
      <c r="AD433" s="3">
        <v>2.6700000000000002E-2</v>
      </c>
      <c r="AE433" s="3">
        <v>15</v>
      </c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3" t="s">
        <v>73</v>
      </c>
      <c r="AV433" s="3" t="s">
        <v>74</v>
      </c>
      <c r="AW433" s="3" t="s">
        <v>121</v>
      </c>
      <c r="AX433" s="4"/>
      <c r="AY433" s="3" t="s">
        <v>122</v>
      </c>
      <c r="AZ433" s="3" t="s">
        <v>76</v>
      </c>
      <c r="BA433" s="3" t="s">
        <v>77</v>
      </c>
      <c r="BB433" s="3">
        <v>26.01</v>
      </c>
      <c r="BC433" s="3">
        <v>119.57</v>
      </c>
      <c r="BD433" s="3">
        <v>2</v>
      </c>
      <c r="BE433" s="3" t="s">
        <v>331</v>
      </c>
    </row>
    <row r="434" spans="1:57" ht="12.75">
      <c r="A434" s="3" t="s">
        <v>315</v>
      </c>
      <c r="B434" s="4"/>
      <c r="C434" s="3" t="s">
        <v>316</v>
      </c>
      <c r="D434" s="3" t="s">
        <v>317</v>
      </c>
      <c r="E434" s="3" t="s">
        <v>318</v>
      </c>
      <c r="F434" s="3">
        <v>2017</v>
      </c>
      <c r="G434" s="2" t="s">
        <v>61</v>
      </c>
      <c r="H434" s="3" t="s">
        <v>112</v>
      </c>
      <c r="I434" s="3" t="s">
        <v>319</v>
      </c>
      <c r="J434" s="3" t="s">
        <v>114</v>
      </c>
      <c r="K434" s="3" t="s">
        <v>320</v>
      </c>
      <c r="L434" s="3">
        <v>2014</v>
      </c>
      <c r="M434" s="3" t="s">
        <v>330</v>
      </c>
      <c r="N434" s="3" t="s">
        <v>131</v>
      </c>
      <c r="O434" s="3"/>
      <c r="P434" s="3" t="s">
        <v>82</v>
      </c>
      <c r="Q434" s="3" t="s">
        <v>83</v>
      </c>
      <c r="R434" s="4"/>
      <c r="S434" s="3" t="s">
        <v>134</v>
      </c>
      <c r="T434" s="3" t="s">
        <v>135</v>
      </c>
      <c r="U434" s="3" t="s">
        <v>84</v>
      </c>
      <c r="V434" s="3" t="s">
        <v>72</v>
      </c>
      <c r="W434" s="3">
        <v>0.28520000000000001</v>
      </c>
      <c r="X434" s="4">
        <f t="shared" si="13"/>
        <v>6.1193136870077193E-2</v>
      </c>
      <c r="Y434" s="3">
        <v>1.5800000000000002E-2</v>
      </c>
      <c r="Z434" s="4"/>
      <c r="AA434" s="3">
        <v>15</v>
      </c>
      <c r="AB434" s="3">
        <v>0.3004</v>
      </c>
      <c r="AC434" s="4">
        <f t="shared" si="14"/>
        <v>0.10340865534373804</v>
      </c>
      <c r="AD434" s="3">
        <v>2.6700000000000002E-2</v>
      </c>
      <c r="AE434" s="3">
        <v>15</v>
      </c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3" t="s">
        <v>73</v>
      </c>
      <c r="AV434" s="3" t="s">
        <v>74</v>
      </c>
      <c r="AW434" s="3" t="s">
        <v>121</v>
      </c>
      <c r="AX434" s="4"/>
      <c r="AY434" s="3" t="s">
        <v>122</v>
      </c>
      <c r="AZ434" s="3" t="s">
        <v>76</v>
      </c>
      <c r="BA434" s="3" t="s">
        <v>77</v>
      </c>
      <c r="BB434" s="3">
        <v>26.01</v>
      </c>
      <c r="BC434" s="3">
        <v>119.57</v>
      </c>
      <c r="BD434" s="3">
        <v>6</v>
      </c>
      <c r="BE434" s="3" t="s">
        <v>331</v>
      </c>
    </row>
    <row r="435" spans="1:57" ht="12.75">
      <c r="A435" s="3" t="s">
        <v>315</v>
      </c>
      <c r="B435" s="4"/>
      <c r="C435" s="3" t="s">
        <v>316</v>
      </c>
      <c r="D435" s="3" t="s">
        <v>317</v>
      </c>
      <c r="E435" s="3" t="s">
        <v>318</v>
      </c>
      <c r="F435" s="3">
        <v>2017</v>
      </c>
      <c r="G435" s="2" t="s">
        <v>61</v>
      </c>
      <c r="H435" s="3" t="s">
        <v>112</v>
      </c>
      <c r="I435" s="3" t="s">
        <v>319</v>
      </c>
      <c r="J435" s="3" t="s">
        <v>114</v>
      </c>
      <c r="K435" s="3" t="s">
        <v>320</v>
      </c>
      <c r="L435" s="3">
        <v>2014</v>
      </c>
      <c r="M435" s="3" t="s">
        <v>330</v>
      </c>
      <c r="N435" s="3" t="s">
        <v>131</v>
      </c>
      <c r="O435" s="3"/>
      <c r="P435" s="3" t="s">
        <v>82</v>
      </c>
      <c r="Q435" s="3" t="s">
        <v>83</v>
      </c>
      <c r="R435" s="4"/>
      <c r="S435" s="3" t="s">
        <v>134</v>
      </c>
      <c r="T435" s="3" t="s">
        <v>135</v>
      </c>
      <c r="U435" s="3" t="s">
        <v>84</v>
      </c>
      <c r="V435" s="3" t="s">
        <v>72</v>
      </c>
      <c r="W435" s="3">
        <v>0.27679999999999999</v>
      </c>
      <c r="X435" s="4">
        <f t="shared" si="13"/>
        <v>9.2177003639736535E-2</v>
      </c>
      <c r="Y435" s="3">
        <v>2.3800000000000002E-2</v>
      </c>
      <c r="Z435" s="4"/>
      <c r="AA435" s="3">
        <v>15</v>
      </c>
      <c r="AB435" s="3">
        <v>0.3004</v>
      </c>
      <c r="AC435" s="4">
        <f t="shared" si="14"/>
        <v>0.10340865534373804</v>
      </c>
      <c r="AD435" s="3">
        <v>2.6700000000000002E-2</v>
      </c>
      <c r="AE435" s="3">
        <v>15</v>
      </c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3" t="s">
        <v>73</v>
      </c>
      <c r="AV435" s="3" t="s">
        <v>74</v>
      </c>
      <c r="AW435" s="3" t="s">
        <v>121</v>
      </c>
      <c r="AX435" s="4"/>
      <c r="AY435" s="3" t="s">
        <v>122</v>
      </c>
      <c r="AZ435" s="3" t="s">
        <v>76</v>
      </c>
      <c r="BA435" s="3" t="s">
        <v>77</v>
      </c>
      <c r="BB435" s="3">
        <v>26.01</v>
      </c>
      <c r="BC435" s="3">
        <v>119.57</v>
      </c>
      <c r="BD435" s="3">
        <v>10</v>
      </c>
      <c r="BE435" s="3" t="s">
        <v>331</v>
      </c>
    </row>
    <row r="436" spans="1:57" ht="12.75">
      <c r="A436" s="3" t="s">
        <v>315</v>
      </c>
      <c r="B436" s="4"/>
      <c r="C436" s="3" t="s">
        <v>316</v>
      </c>
      <c r="D436" s="3" t="s">
        <v>317</v>
      </c>
      <c r="E436" s="3" t="s">
        <v>318</v>
      </c>
      <c r="F436" s="3">
        <v>2017</v>
      </c>
      <c r="G436" s="2" t="s">
        <v>61</v>
      </c>
      <c r="H436" s="3" t="s">
        <v>112</v>
      </c>
      <c r="I436" s="3" t="s">
        <v>319</v>
      </c>
      <c r="J436" s="3" t="s">
        <v>114</v>
      </c>
      <c r="K436" s="3" t="s">
        <v>320</v>
      </c>
      <c r="L436" s="3">
        <v>2014</v>
      </c>
      <c r="M436" s="3" t="s">
        <v>330</v>
      </c>
      <c r="N436" s="3" t="s">
        <v>131</v>
      </c>
      <c r="O436" s="3"/>
      <c r="P436" s="3" t="s">
        <v>82</v>
      </c>
      <c r="Q436" s="3" t="s">
        <v>83</v>
      </c>
      <c r="R436" s="4"/>
      <c r="S436" s="3" t="s">
        <v>134</v>
      </c>
      <c r="T436" s="3" t="s">
        <v>135</v>
      </c>
      <c r="U436" s="3" t="s">
        <v>84</v>
      </c>
      <c r="V436" s="3" t="s">
        <v>72</v>
      </c>
      <c r="W436" s="3">
        <v>0.46910000000000002</v>
      </c>
      <c r="X436" s="4">
        <f t="shared" si="13"/>
        <v>0.11309111370925658</v>
      </c>
      <c r="Y436" s="3">
        <v>2.92E-2</v>
      </c>
      <c r="Z436" s="4"/>
      <c r="AA436" s="3">
        <v>15</v>
      </c>
      <c r="AB436" s="3">
        <v>0.51519999999999999</v>
      </c>
      <c r="AC436" s="4">
        <f t="shared" si="14"/>
        <v>0.17622074225243747</v>
      </c>
      <c r="AD436" s="3">
        <v>4.5499999999999999E-2</v>
      </c>
      <c r="AE436" s="3">
        <v>15</v>
      </c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3" t="s">
        <v>73</v>
      </c>
      <c r="AV436" s="3" t="s">
        <v>74</v>
      </c>
      <c r="AW436" s="3" t="s">
        <v>121</v>
      </c>
      <c r="AX436" s="4"/>
      <c r="AY436" s="3" t="s">
        <v>122</v>
      </c>
      <c r="AZ436" s="3" t="s">
        <v>76</v>
      </c>
      <c r="BA436" s="3" t="s">
        <v>77</v>
      </c>
      <c r="BB436" s="3">
        <v>26.01</v>
      </c>
      <c r="BC436" s="3">
        <v>119.57</v>
      </c>
      <c r="BD436" s="3">
        <v>2</v>
      </c>
      <c r="BE436" s="3" t="s">
        <v>331</v>
      </c>
    </row>
    <row r="437" spans="1:57" ht="12.75">
      <c r="A437" s="3" t="s">
        <v>315</v>
      </c>
      <c r="B437" s="4"/>
      <c r="C437" s="3" t="s">
        <v>316</v>
      </c>
      <c r="D437" s="3" t="s">
        <v>317</v>
      </c>
      <c r="E437" s="3" t="s">
        <v>318</v>
      </c>
      <c r="F437" s="3">
        <v>2017</v>
      </c>
      <c r="G437" s="2" t="s">
        <v>61</v>
      </c>
      <c r="H437" s="3" t="s">
        <v>112</v>
      </c>
      <c r="I437" s="3" t="s">
        <v>319</v>
      </c>
      <c r="J437" s="3" t="s">
        <v>114</v>
      </c>
      <c r="K437" s="3" t="s">
        <v>320</v>
      </c>
      <c r="L437" s="3">
        <v>2014</v>
      </c>
      <c r="M437" s="3" t="s">
        <v>330</v>
      </c>
      <c r="N437" s="3" t="s">
        <v>131</v>
      </c>
      <c r="O437" s="3"/>
      <c r="P437" s="3" t="s">
        <v>82</v>
      </c>
      <c r="Q437" s="3" t="s">
        <v>83</v>
      </c>
      <c r="R437" s="4"/>
      <c r="S437" s="3" t="s">
        <v>134</v>
      </c>
      <c r="T437" s="3" t="s">
        <v>135</v>
      </c>
      <c r="U437" s="3" t="s">
        <v>84</v>
      </c>
      <c r="V437" s="3" t="s">
        <v>72</v>
      </c>
      <c r="W437" s="3">
        <v>0.4627</v>
      </c>
      <c r="X437" s="4">
        <f t="shared" si="13"/>
        <v>0.38536184294763803</v>
      </c>
      <c r="Y437" s="3">
        <v>9.9500000000000005E-2</v>
      </c>
      <c r="Z437" s="4"/>
      <c r="AA437" s="3">
        <v>15</v>
      </c>
      <c r="AB437" s="3">
        <v>0.51519999999999999</v>
      </c>
      <c r="AC437" s="4">
        <f t="shared" si="14"/>
        <v>0.17622074225243747</v>
      </c>
      <c r="AD437" s="3">
        <v>4.5499999999999999E-2</v>
      </c>
      <c r="AE437" s="3">
        <v>15</v>
      </c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3" t="s">
        <v>73</v>
      </c>
      <c r="AV437" s="3" t="s">
        <v>74</v>
      </c>
      <c r="AW437" s="3" t="s">
        <v>121</v>
      </c>
      <c r="AX437" s="4"/>
      <c r="AY437" s="3" t="s">
        <v>122</v>
      </c>
      <c r="AZ437" s="3" t="s">
        <v>76</v>
      </c>
      <c r="BA437" s="3" t="s">
        <v>77</v>
      </c>
      <c r="BB437" s="3">
        <v>26.01</v>
      </c>
      <c r="BC437" s="3">
        <v>119.57</v>
      </c>
      <c r="BD437" s="3">
        <v>6</v>
      </c>
      <c r="BE437" s="3" t="s">
        <v>331</v>
      </c>
    </row>
    <row r="438" spans="1:57" ht="12.75">
      <c r="A438" s="3" t="s">
        <v>315</v>
      </c>
      <c r="B438" s="4"/>
      <c r="C438" s="3" t="s">
        <v>316</v>
      </c>
      <c r="D438" s="3" t="s">
        <v>317</v>
      </c>
      <c r="E438" s="3" t="s">
        <v>318</v>
      </c>
      <c r="F438" s="3">
        <v>2017</v>
      </c>
      <c r="G438" s="2" t="s">
        <v>61</v>
      </c>
      <c r="H438" s="3" t="s">
        <v>112</v>
      </c>
      <c r="I438" s="3" t="s">
        <v>319</v>
      </c>
      <c r="J438" s="3" t="s">
        <v>114</v>
      </c>
      <c r="K438" s="3" t="s">
        <v>320</v>
      </c>
      <c r="L438" s="3">
        <v>2014</v>
      </c>
      <c r="M438" s="3" t="s">
        <v>330</v>
      </c>
      <c r="N438" s="3" t="s">
        <v>131</v>
      </c>
      <c r="O438" s="3"/>
      <c r="P438" s="3" t="s">
        <v>82</v>
      </c>
      <c r="Q438" s="3" t="s">
        <v>83</v>
      </c>
      <c r="R438" s="4"/>
      <c r="S438" s="3" t="s">
        <v>134</v>
      </c>
      <c r="T438" s="3" t="s">
        <v>135</v>
      </c>
      <c r="U438" s="3" t="s">
        <v>84</v>
      </c>
      <c r="V438" s="3" t="s">
        <v>72</v>
      </c>
      <c r="W438" s="3">
        <v>0.44330000000000003</v>
      </c>
      <c r="X438" s="4">
        <f t="shared" si="13"/>
        <v>0.14213848880581223</v>
      </c>
      <c r="Y438" s="3">
        <v>3.6700000000000003E-2</v>
      </c>
      <c r="Z438" s="4"/>
      <c r="AA438" s="3">
        <v>15</v>
      </c>
      <c r="AB438" s="3">
        <v>0.51519999999999999</v>
      </c>
      <c r="AC438" s="4">
        <f t="shared" si="14"/>
        <v>0.17622074225243747</v>
      </c>
      <c r="AD438" s="3">
        <v>4.5499999999999999E-2</v>
      </c>
      <c r="AE438" s="3">
        <v>15</v>
      </c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3" t="s">
        <v>73</v>
      </c>
      <c r="AV438" s="3" t="s">
        <v>74</v>
      </c>
      <c r="AW438" s="3" t="s">
        <v>121</v>
      </c>
      <c r="AX438" s="4"/>
      <c r="AY438" s="3" t="s">
        <v>122</v>
      </c>
      <c r="AZ438" s="3" t="s">
        <v>76</v>
      </c>
      <c r="BA438" s="3" t="s">
        <v>77</v>
      </c>
      <c r="BB438" s="3">
        <v>26.01</v>
      </c>
      <c r="BC438" s="3">
        <v>119.57</v>
      </c>
      <c r="BD438" s="3">
        <v>10</v>
      </c>
      <c r="BE438" s="3" t="s">
        <v>331</v>
      </c>
    </row>
    <row r="439" spans="1:57" ht="12.75">
      <c r="A439" s="3" t="s">
        <v>315</v>
      </c>
      <c r="B439" s="4"/>
      <c r="C439" s="3" t="s">
        <v>316</v>
      </c>
      <c r="D439" s="3" t="s">
        <v>317</v>
      </c>
      <c r="E439" s="3" t="s">
        <v>318</v>
      </c>
      <c r="F439" s="3">
        <v>2017</v>
      </c>
      <c r="G439" s="2" t="s">
        <v>61</v>
      </c>
      <c r="H439" s="3" t="s">
        <v>112</v>
      </c>
      <c r="I439" s="3" t="s">
        <v>319</v>
      </c>
      <c r="J439" s="3" t="s">
        <v>114</v>
      </c>
      <c r="K439" s="3" t="s">
        <v>320</v>
      </c>
      <c r="L439" s="3">
        <v>2014</v>
      </c>
      <c r="M439" s="3" t="s">
        <v>330</v>
      </c>
      <c r="N439" s="3" t="s">
        <v>131</v>
      </c>
      <c r="O439" s="3"/>
      <c r="P439" s="3" t="s">
        <v>82</v>
      </c>
      <c r="Q439" s="3" t="s">
        <v>83</v>
      </c>
      <c r="R439" s="4"/>
      <c r="S439" s="3" t="s">
        <v>134</v>
      </c>
      <c r="T439" s="3" t="s">
        <v>135</v>
      </c>
      <c r="U439" s="3" t="s">
        <v>84</v>
      </c>
      <c r="V439" s="3" t="s">
        <v>72</v>
      </c>
      <c r="W439" s="3">
        <v>28.277000000000001</v>
      </c>
      <c r="X439" s="4">
        <f t="shared" si="13"/>
        <v>1.5104635050208928</v>
      </c>
      <c r="Y439" s="3">
        <v>0.39</v>
      </c>
      <c r="Z439" s="4"/>
      <c r="AA439" s="3">
        <v>15</v>
      </c>
      <c r="AB439" s="3">
        <v>28.413</v>
      </c>
      <c r="AC439" s="4">
        <f t="shared" si="14"/>
        <v>6.8784184228643728</v>
      </c>
      <c r="AD439" s="3">
        <v>1.776</v>
      </c>
      <c r="AE439" s="3">
        <v>15</v>
      </c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3" t="s">
        <v>73</v>
      </c>
      <c r="AV439" s="3" t="s">
        <v>74</v>
      </c>
      <c r="AW439" s="3" t="s">
        <v>121</v>
      </c>
      <c r="AX439" s="4"/>
      <c r="AY439" s="3" t="s">
        <v>122</v>
      </c>
      <c r="AZ439" s="3" t="s">
        <v>76</v>
      </c>
      <c r="BA439" s="3" t="s">
        <v>77</v>
      </c>
      <c r="BB439" s="3">
        <v>26.01</v>
      </c>
      <c r="BC439" s="3">
        <v>119.57</v>
      </c>
      <c r="BD439" s="3">
        <v>2</v>
      </c>
      <c r="BE439" s="3" t="s">
        <v>331</v>
      </c>
    </row>
    <row r="440" spans="1:57" ht="12.75">
      <c r="A440" s="3" t="s">
        <v>315</v>
      </c>
      <c r="B440" s="4"/>
      <c r="C440" s="3" t="s">
        <v>316</v>
      </c>
      <c r="D440" s="3" t="s">
        <v>317</v>
      </c>
      <c r="E440" s="3" t="s">
        <v>318</v>
      </c>
      <c r="F440" s="3">
        <v>2017</v>
      </c>
      <c r="G440" s="2" t="s">
        <v>61</v>
      </c>
      <c r="H440" s="3" t="s">
        <v>112</v>
      </c>
      <c r="I440" s="3" t="s">
        <v>319</v>
      </c>
      <c r="J440" s="3" t="s">
        <v>114</v>
      </c>
      <c r="K440" s="3" t="s">
        <v>320</v>
      </c>
      <c r="L440" s="3">
        <v>2014</v>
      </c>
      <c r="M440" s="3" t="s">
        <v>330</v>
      </c>
      <c r="N440" s="3" t="s">
        <v>131</v>
      </c>
      <c r="O440" s="3"/>
      <c r="P440" s="3" t="s">
        <v>82</v>
      </c>
      <c r="Q440" s="3" t="s">
        <v>83</v>
      </c>
      <c r="R440" s="4"/>
      <c r="S440" s="3" t="s">
        <v>134</v>
      </c>
      <c r="T440" s="3" t="s">
        <v>135</v>
      </c>
      <c r="U440" s="3" t="s">
        <v>84</v>
      </c>
      <c r="V440" s="3" t="s">
        <v>72</v>
      </c>
      <c r="W440" s="3">
        <v>27.4496</v>
      </c>
      <c r="X440" s="4">
        <f t="shared" si="13"/>
        <v>5.0313926650580552</v>
      </c>
      <c r="Y440" s="3">
        <v>1.2990999999999999</v>
      </c>
      <c r="Z440" s="4"/>
      <c r="AA440" s="3">
        <v>15</v>
      </c>
      <c r="AB440" s="3">
        <v>28.413</v>
      </c>
      <c r="AC440" s="4">
        <f t="shared" si="14"/>
        <v>6.8784184228643728</v>
      </c>
      <c r="AD440" s="3">
        <v>1.776</v>
      </c>
      <c r="AE440" s="3">
        <v>15</v>
      </c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3" t="s">
        <v>73</v>
      </c>
      <c r="AV440" s="3" t="s">
        <v>74</v>
      </c>
      <c r="AW440" s="3" t="s">
        <v>121</v>
      </c>
      <c r="AX440" s="4"/>
      <c r="AY440" s="3" t="s">
        <v>122</v>
      </c>
      <c r="AZ440" s="3" t="s">
        <v>76</v>
      </c>
      <c r="BA440" s="3" t="s">
        <v>77</v>
      </c>
      <c r="BB440" s="3">
        <v>26.01</v>
      </c>
      <c r="BC440" s="3">
        <v>119.57</v>
      </c>
      <c r="BD440" s="3">
        <v>6</v>
      </c>
      <c r="BE440" s="3" t="s">
        <v>331</v>
      </c>
    </row>
    <row r="441" spans="1:57" ht="12.75">
      <c r="A441" s="3" t="s">
        <v>315</v>
      </c>
      <c r="B441" s="4"/>
      <c r="C441" s="3" t="s">
        <v>316</v>
      </c>
      <c r="D441" s="3" t="s">
        <v>317</v>
      </c>
      <c r="E441" s="3" t="s">
        <v>318</v>
      </c>
      <c r="F441" s="3">
        <v>2017</v>
      </c>
      <c r="G441" s="2" t="s">
        <v>61</v>
      </c>
      <c r="H441" s="3" t="s">
        <v>112</v>
      </c>
      <c r="I441" s="3" t="s">
        <v>319</v>
      </c>
      <c r="J441" s="3" t="s">
        <v>114</v>
      </c>
      <c r="K441" s="3" t="s">
        <v>320</v>
      </c>
      <c r="L441" s="3">
        <v>2014</v>
      </c>
      <c r="M441" s="3" t="s">
        <v>330</v>
      </c>
      <c r="N441" s="3" t="s">
        <v>131</v>
      </c>
      <c r="O441" s="3"/>
      <c r="P441" s="3" t="s">
        <v>82</v>
      </c>
      <c r="Q441" s="3" t="s">
        <v>83</v>
      </c>
      <c r="R441" s="4"/>
      <c r="S441" s="3" t="s">
        <v>134</v>
      </c>
      <c r="T441" s="3" t="s">
        <v>135</v>
      </c>
      <c r="U441" s="3" t="s">
        <v>84</v>
      </c>
      <c r="V441" s="3" t="s">
        <v>72</v>
      </c>
      <c r="W441" s="3">
        <v>27.227799999999998</v>
      </c>
      <c r="X441" s="4">
        <f t="shared" si="13"/>
        <v>3.6894039355971855</v>
      </c>
      <c r="Y441" s="3">
        <v>0.9526</v>
      </c>
      <c r="Z441" s="4"/>
      <c r="AA441" s="3">
        <v>15</v>
      </c>
      <c r="AB441" s="3">
        <v>28.413</v>
      </c>
      <c r="AC441" s="4">
        <f t="shared" si="14"/>
        <v>6.8784184228643728</v>
      </c>
      <c r="AD441" s="3">
        <v>1.776</v>
      </c>
      <c r="AE441" s="3">
        <v>15</v>
      </c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3" t="s">
        <v>73</v>
      </c>
      <c r="AV441" s="3" t="s">
        <v>74</v>
      </c>
      <c r="AW441" s="3" t="s">
        <v>121</v>
      </c>
      <c r="AX441" s="4"/>
      <c r="AY441" s="3" t="s">
        <v>122</v>
      </c>
      <c r="AZ441" s="3" t="s">
        <v>76</v>
      </c>
      <c r="BA441" s="3" t="s">
        <v>77</v>
      </c>
      <c r="BB441" s="3">
        <v>26.01</v>
      </c>
      <c r="BC441" s="3">
        <v>119.57</v>
      </c>
      <c r="BD441" s="3">
        <v>10</v>
      </c>
      <c r="BE441" s="3" t="s">
        <v>331</v>
      </c>
    </row>
    <row r="442" spans="1:57" ht="12.75">
      <c r="A442" s="3" t="s">
        <v>315</v>
      </c>
      <c r="B442" s="4"/>
      <c r="C442" s="3" t="s">
        <v>316</v>
      </c>
      <c r="D442" s="3" t="s">
        <v>317</v>
      </c>
      <c r="E442" s="3" t="s">
        <v>318</v>
      </c>
      <c r="F442" s="3">
        <v>2017</v>
      </c>
      <c r="G442" s="2" t="s">
        <v>61</v>
      </c>
      <c r="H442" s="3" t="s">
        <v>112</v>
      </c>
      <c r="I442" s="3" t="s">
        <v>319</v>
      </c>
      <c r="J442" s="3" t="s">
        <v>114</v>
      </c>
      <c r="K442" s="3" t="s">
        <v>320</v>
      </c>
      <c r="L442" s="3">
        <v>2014</v>
      </c>
      <c r="M442" s="3" t="s">
        <v>332</v>
      </c>
      <c r="N442" s="3" t="s">
        <v>206</v>
      </c>
      <c r="O442" s="3" t="s">
        <v>323</v>
      </c>
      <c r="P442" s="3" t="s">
        <v>82</v>
      </c>
      <c r="Q442" s="3" t="s">
        <v>83</v>
      </c>
      <c r="R442" s="4"/>
      <c r="S442" s="3" t="s">
        <v>134</v>
      </c>
      <c r="T442" s="3" t="s">
        <v>135</v>
      </c>
      <c r="U442" s="3" t="s">
        <v>84</v>
      </c>
      <c r="V442" s="3" t="s">
        <v>72</v>
      </c>
      <c r="W442" s="3">
        <v>4.3144999999999998</v>
      </c>
      <c r="X442" s="4">
        <f t="shared" si="13"/>
        <v>0.10253740780807753</v>
      </c>
      <c r="Y442" s="3">
        <v>5.9200000000000003E-2</v>
      </c>
      <c r="Z442" s="4"/>
      <c r="AA442" s="3">
        <v>3</v>
      </c>
      <c r="AB442" s="3">
        <v>5.0915999999999997</v>
      </c>
      <c r="AC442" s="4">
        <f t="shared" si="14"/>
        <v>0.53832139099240706</v>
      </c>
      <c r="AD442" s="3">
        <v>0.31080000000000002</v>
      </c>
      <c r="AE442" s="3">
        <v>3</v>
      </c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3" t="s">
        <v>73</v>
      </c>
      <c r="AV442" s="3" t="s">
        <v>74</v>
      </c>
      <c r="AW442" s="3" t="s">
        <v>121</v>
      </c>
      <c r="AX442" s="4"/>
      <c r="AY442" s="3" t="s">
        <v>122</v>
      </c>
      <c r="AZ442" s="3" t="s">
        <v>76</v>
      </c>
      <c r="BA442" s="3" t="s">
        <v>77</v>
      </c>
      <c r="BB442" s="3">
        <v>26.01</v>
      </c>
      <c r="BC442" s="3">
        <v>119.57</v>
      </c>
      <c r="BD442" s="3">
        <v>2</v>
      </c>
      <c r="BE442" s="3" t="s">
        <v>329</v>
      </c>
    </row>
    <row r="443" spans="1:57" ht="12.75">
      <c r="A443" s="3" t="s">
        <v>315</v>
      </c>
      <c r="B443" s="4"/>
      <c r="C443" s="3" t="s">
        <v>316</v>
      </c>
      <c r="D443" s="3" t="s">
        <v>317</v>
      </c>
      <c r="E443" s="3" t="s">
        <v>318</v>
      </c>
      <c r="F443" s="3">
        <v>2017</v>
      </c>
      <c r="G443" s="2" t="s">
        <v>61</v>
      </c>
      <c r="H443" s="3" t="s">
        <v>112</v>
      </c>
      <c r="I443" s="3" t="s">
        <v>319</v>
      </c>
      <c r="J443" s="3" t="s">
        <v>114</v>
      </c>
      <c r="K443" s="3" t="s">
        <v>320</v>
      </c>
      <c r="L443" s="3">
        <v>2014</v>
      </c>
      <c r="M443" s="3" t="s">
        <v>332</v>
      </c>
      <c r="N443" s="3" t="s">
        <v>206</v>
      </c>
      <c r="O443" s="3" t="s">
        <v>323</v>
      </c>
      <c r="P443" s="3" t="s">
        <v>82</v>
      </c>
      <c r="Q443" s="3" t="s">
        <v>83</v>
      </c>
      <c r="R443" s="4"/>
      <c r="S443" s="3" t="s">
        <v>134</v>
      </c>
      <c r="T443" s="3" t="s">
        <v>135</v>
      </c>
      <c r="U443" s="3" t="s">
        <v>84</v>
      </c>
      <c r="V443" s="3" t="s">
        <v>72</v>
      </c>
      <c r="W443" s="3">
        <v>4.9657999999999998</v>
      </c>
      <c r="X443" s="4">
        <f t="shared" si="13"/>
        <v>0.75621338258457171</v>
      </c>
      <c r="Y443" s="3">
        <v>0.43659999999999999</v>
      </c>
      <c r="Z443" s="4"/>
      <c r="AA443" s="3">
        <v>3</v>
      </c>
      <c r="AB443" s="3">
        <v>5.0915999999999997</v>
      </c>
      <c r="AC443" s="4">
        <f t="shared" si="14"/>
        <v>0.53832139099240706</v>
      </c>
      <c r="AD443" s="3">
        <v>0.31080000000000002</v>
      </c>
      <c r="AE443" s="3">
        <v>3</v>
      </c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3" t="s">
        <v>73</v>
      </c>
      <c r="AV443" s="3" t="s">
        <v>74</v>
      </c>
      <c r="AW443" s="3" t="s">
        <v>121</v>
      </c>
      <c r="AX443" s="4"/>
      <c r="AY443" s="3" t="s">
        <v>122</v>
      </c>
      <c r="AZ443" s="3" t="s">
        <v>76</v>
      </c>
      <c r="BA443" s="3" t="s">
        <v>77</v>
      </c>
      <c r="BB443" s="3">
        <v>26.01</v>
      </c>
      <c r="BC443" s="3">
        <v>119.57</v>
      </c>
      <c r="BD443" s="3">
        <v>6</v>
      </c>
      <c r="BE443" s="3" t="s">
        <v>329</v>
      </c>
    </row>
    <row r="444" spans="1:57" ht="12.75">
      <c r="A444" s="3" t="s">
        <v>315</v>
      </c>
      <c r="B444" s="4"/>
      <c r="C444" s="3" t="s">
        <v>316</v>
      </c>
      <c r="D444" s="3" t="s">
        <v>317</v>
      </c>
      <c r="E444" s="3" t="s">
        <v>318</v>
      </c>
      <c r="F444" s="3">
        <v>2017</v>
      </c>
      <c r="G444" s="2" t="s">
        <v>61</v>
      </c>
      <c r="H444" s="3" t="s">
        <v>112</v>
      </c>
      <c r="I444" s="3" t="s">
        <v>319</v>
      </c>
      <c r="J444" s="3" t="s">
        <v>114</v>
      </c>
      <c r="K444" s="3" t="s">
        <v>320</v>
      </c>
      <c r="L444" s="3">
        <v>2014</v>
      </c>
      <c r="M444" s="3" t="s">
        <v>332</v>
      </c>
      <c r="N444" s="3" t="s">
        <v>206</v>
      </c>
      <c r="O444" s="3" t="s">
        <v>323</v>
      </c>
      <c r="P444" s="3" t="s">
        <v>82</v>
      </c>
      <c r="Q444" s="3" t="s">
        <v>83</v>
      </c>
      <c r="R444" s="4"/>
      <c r="S444" s="3" t="s">
        <v>134</v>
      </c>
      <c r="T444" s="3" t="s">
        <v>135</v>
      </c>
      <c r="U444" s="3" t="s">
        <v>84</v>
      </c>
      <c r="V444" s="3" t="s">
        <v>72</v>
      </c>
      <c r="W444" s="3">
        <v>5.0324</v>
      </c>
      <c r="X444" s="4">
        <f t="shared" si="13"/>
        <v>0.19225763964014536</v>
      </c>
      <c r="Y444" s="3">
        <v>0.111</v>
      </c>
      <c r="Z444" s="4"/>
      <c r="AA444" s="3">
        <v>3</v>
      </c>
      <c r="AB444" s="3">
        <v>5.0915999999999997</v>
      </c>
      <c r="AC444" s="4">
        <f t="shared" si="14"/>
        <v>0.53832139099240706</v>
      </c>
      <c r="AD444" s="3">
        <v>0.31080000000000002</v>
      </c>
      <c r="AE444" s="3">
        <v>3</v>
      </c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3" t="s">
        <v>73</v>
      </c>
      <c r="AV444" s="3" t="s">
        <v>74</v>
      </c>
      <c r="AW444" s="3" t="s">
        <v>121</v>
      </c>
      <c r="AX444" s="4"/>
      <c r="AY444" s="3" t="s">
        <v>122</v>
      </c>
      <c r="AZ444" s="3" t="s">
        <v>76</v>
      </c>
      <c r="BA444" s="3" t="s">
        <v>77</v>
      </c>
      <c r="BB444" s="3">
        <v>26.01</v>
      </c>
      <c r="BC444" s="3">
        <v>119.57</v>
      </c>
      <c r="BD444" s="3">
        <v>10</v>
      </c>
      <c r="BE444" s="3" t="s">
        <v>329</v>
      </c>
    </row>
    <row r="445" spans="1:57" ht="12.75">
      <c r="A445" s="3" t="s">
        <v>315</v>
      </c>
      <c r="B445" s="4"/>
      <c r="C445" s="3" t="s">
        <v>316</v>
      </c>
      <c r="D445" s="3" t="s">
        <v>317</v>
      </c>
      <c r="E445" s="3" t="s">
        <v>318</v>
      </c>
      <c r="F445" s="3">
        <v>2017</v>
      </c>
      <c r="G445" s="2" t="s">
        <v>61</v>
      </c>
      <c r="H445" s="3" t="s">
        <v>112</v>
      </c>
      <c r="I445" s="3" t="s">
        <v>319</v>
      </c>
      <c r="J445" s="3" t="s">
        <v>114</v>
      </c>
      <c r="K445" s="3" t="s">
        <v>320</v>
      </c>
      <c r="L445" s="3">
        <v>2014</v>
      </c>
      <c r="M445" s="3" t="s">
        <v>332</v>
      </c>
      <c r="N445" s="3" t="s">
        <v>206</v>
      </c>
      <c r="O445" s="3" t="s">
        <v>326</v>
      </c>
      <c r="P445" s="3" t="s">
        <v>82</v>
      </c>
      <c r="Q445" s="3" t="s">
        <v>83</v>
      </c>
      <c r="R445" s="4"/>
      <c r="S445" s="3" t="s">
        <v>134</v>
      </c>
      <c r="T445" s="3" t="s">
        <v>135</v>
      </c>
      <c r="U445" s="3" t="s">
        <v>84</v>
      </c>
      <c r="V445" s="3" t="s">
        <v>72</v>
      </c>
      <c r="W445" s="3">
        <v>5.5060000000000002</v>
      </c>
      <c r="X445" s="4">
        <f t="shared" si="13"/>
        <v>0.3973324552563004</v>
      </c>
      <c r="Y445" s="3">
        <v>0.22939999999999999</v>
      </c>
      <c r="Z445" s="4"/>
      <c r="AA445" s="3">
        <v>3</v>
      </c>
      <c r="AB445" s="3">
        <v>5.5060000000000002</v>
      </c>
      <c r="AC445" s="4">
        <f t="shared" si="14"/>
        <v>0.70494467868053301</v>
      </c>
      <c r="AD445" s="3">
        <v>0.40699999999999997</v>
      </c>
      <c r="AE445" s="3">
        <v>3</v>
      </c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3" t="s">
        <v>73</v>
      </c>
      <c r="AV445" s="3" t="s">
        <v>74</v>
      </c>
      <c r="AW445" s="3" t="s">
        <v>121</v>
      </c>
      <c r="AX445" s="4"/>
      <c r="AY445" s="3" t="s">
        <v>122</v>
      </c>
      <c r="AZ445" s="3" t="s">
        <v>76</v>
      </c>
      <c r="BA445" s="3" t="s">
        <v>77</v>
      </c>
      <c r="BB445" s="3">
        <v>26.01</v>
      </c>
      <c r="BC445" s="3">
        <v>119.57</v>
      </c>
      <c r="BD445" s="3">
        <v>2</v>
      </c>
      <c r="BE445" s="3" t="s">
        <v>329</v>
      </c>
    </row>
    <row r="446" spans="1:57" ht="12.75">
      <c r="A446" s="3" t="s">
        <v>315</v>
      </c>
      <c r="B446" s="4"/>
      <c r="C446" s="3" t="s">
        <v>316</v>
      </c>
      <c r="D446" s="3" t="s">
        <v>317</v>
      </c>
      <c r="E446" s="3" t="s">
        <v>318</v>
      </c>
      <c r="F446" s="3">
        <v>2017</v>
      </c>
      <c r="G446" s="2" t="s">
        <v>61</v>
      </c>
      <c r="H446" s="3" t="s">
        <v>112</v>
      </c>
      <c r="I446" s="3" t="s">
        <v>319</v>
      </c>
      <c r="J446" s="3" t="s">
        <v>114</v>
      </c>
      <c r="K446" s="3" t="s">
        <v>320</v>
      </c>
      <c r="L446" s="3">
        <v>2014</v>
      </c>
      <c r="M446" s="3" t="s">
        <v>332</v>
      </c>
      <c r="N446" s="3" t="s">
        <v>206</v>
      </c>
      <c r="O446" s="3" t="s">
        <v>326</v>
      </c>
      <c r="P446" s="3" t="s">
        <v>82</v>
      </c>
      <c r="Q446" s="3" t="s">
        <v>83</v>
      </c>
      <c r="R446" s="4"/>
      <c r="S446" s="3" t="s">
        <v>134</v>
      </c>
      <c r="T446" s="3" t="s">
        <v>135</v>
      </c>
      <c r="U446" s="3" t="s">
        <v>84</v>
      </c>
      <c r="V446" s="3" t="s">
        <v>72</v>
      </c>
      <c r="W446" s="3">
        <v>6.4459</v>
      </c>
      <c r="X446" s="4">
        <f t="shared" si="13"/>
        <v>0.63962904272711063</v>
      </c>
      <c r="Y446" s="3">
        <v>0.36929000000000001</v>
      </c>
      <c r="Z446" s="4"/>
      <c r="AA446" s="3">
        <v>3</v>
      </c>
      <c r="AB446" s="3">
        <v>5.5060000000000002</v>
      </c>
      <c r="AC446" s="4">
        <f t="shared" si="14"/>
        <v>0.70494467868053301</v>
      </c>
      <c r="AD446" s="3">
        <v>0.40699999999999997</v>
      </c>
      <c r="AE446" s="3">
        <v>3</v>
      </c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3" t="s">
        <v>73</v>
      </c>
      <c r="AV446" s="3" t="s">
        <v>74</v>
      </c>
      <c r="AW446" s="3" t="s">
        <v>121</v>
      </c>
      <c r="AX446" s="4"/>
      <c r="AY446" s="3" t="s">
        <v>122</v>
      </c>
      <c r="AZ446" s="3" t="s">
        <v>76</v>
      </c>
      <c r="BA446" s="3" t="s">
        <v>77</v>
      </c>
      <c r="BB446" s="3">
        <v>26.01</v>
      </c>
      <c r="BC446" s="3">
        <v>119.57</v>
      </c>
      <c r="BD446" s="3">
        <v>6</v>
      </c>
      <c r="BE446" s="3" t="s">
        <v>329</v>
      </c>
    </row>
    <row r="447" spans="1:57" ht="12.75">
      <c r="A447" s="3" t="s">
        <v>315</v>
      </c>
      <c r="B447" s="4"/>
      <c r="C447" s="3" t="s">
        <v>316</v>
      </c>
      <c r="D447" s="3" t="s">
        <v>317</v>
      </c>
      <c r="E447" s="3" t="s">
        <v>318</v>
      </c>
      <c r="F447" s="3">
        <v>2017</v>
      </c>
      <c r="G447" s="2" t="s">
        <v>61</v>
      </c>
      <c r="H447" s="3" t="s">
        <v>112</v>
      </c>
      <c r="I447" s="3" t="s">
        <v>319</v>
      </c>
      <c r="J447" s="3" t="s">
        <v>114</v>
      </c>
      <c r="K447" s="3" t="s">
        <v>320</v>
      </c>
      <c r="L447" s="3">
        <v>2014</v>
      </c>
      <c r="M447" s="3" t="s">
        <v>332</v>
      </c>
      <c r="N447" s="3" t="s">
        <v>206</v>
      </c>
      <c r="O447" s="3" t="s">
        <v>326</v>
      </c>
      <c r="P447" s="3" t="s">
        <v>82</v>
      </c>
      <c r="Q447" s="3" t="s">
        <v>83</v>
      </c>
      <c r="R447" s="4"/>
      <c r="S447" s="3" t="s">
        <v>134</v>
      </c>
      <c r="T447" s="3" t="s">
        <v>135</v>
      </c>
      <c r="U447" s="3" t="s">
        <v>84</v>
      </c>
      <c r="V447" s="3" t="s">
        <v>72</v>
      </c>
      <c r="W447" s="3">
        <v>7.2525000000000004</v>
      </c>
      <c r="X447" s="4">
        <f t="shared" si="13"/>
        <v>0.20524802069691195</v>
      </c>
      <c r="Y447" s="3">
        <v>0.11849999999999999</v>
      </c>
      <c r="Z447" s="4"/>
      <c r="AA447" s="3">
        <v>3</v>
      </c>
      <c r="AB447" s="3">
        <v>5.5060000000000002</v>
      </c>
      <c r="AC447" s="4">
        <f t="shared" si="14"/>
        <v>0.70494467868053301</v>
      </c>
      <c r="AD447" s="3">
        <v>0.40699999999999997</v>
      </c>
      <c r="AE447" s="3">
        <v>3</v>
      </c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3" t="s">
        <v>73</v>
      </c>
      <c r="AV447" s="3" t="s">
        <v>74</v>
      </c>
      <c r="AW447" s="3" t="s">
        <v>121</v>
      </c>
      <c r="AX447" s="4"/>
      <c r="AY447" s="3" t="s">
        <v>122</v>
      </c>
      <c r="AZ447" s="3" t="s">
        <v>76</v>
      </c>
      <c r="BA447" s="3" t="s">
        <v>77</v>
      </c>
      <c r="BB447" s="3">
        <v>26.01</v>
      </c>
      <c r="BC447" s="3">
        <v>119.57</v>
      </c>
      <c r="BD447" s="3">
        <v>10</v>
      </c>
      <c r="BE447" s="3" t="s">
        <v>329</v>
      </c>
    </row>
    <row r="448" spans="1:57" ht="12.75">
      <c r="A448" s="3" t="s">
        <v>315</v>
      </c>
      <c r="B448" s="4"/>
      <c r="C448" s="3" t="s">
        <v>316</v>
      </c>
      <c r="D448" s="3" t="s">
        <v>317</v>
      </c>
      <c r="E448" s="3" t="s">
        <v>318</v>
      </c>
      <c r="F448" s="3">
        <v>2017</v>
      </c>
      <c r="G448" s="2" t="s">
        <v>61</v>
      </c>
      <c r="H448" s="3" t="s">
        <v>112</v>
      </c>
      <c r="I448" s="3" t="s">
        <v>319</v>
      </c>
      <c r="J448" s="3" t="s">
        <v>114</v>
      </c>
      <c r="K448" s="3" t="s">
        <v>320</v>
      </c>
      <c r="L448" s="3">
        <v>2014</v>
      </c>
      <c r="M448" s="3" t="s">
        <v>332</v>
      </c>
      <c r="N448" s="3" t="s">
        <v>206</v>
      </c>
      <c r="O448" s="10">
        <v>43758</v>
      </c>
      <c r="P448" s="3" t="s">
        <v>82</v>
      </c>
      <c r="Q448" s="3" t="s">
        <v>83</v>
      </c>
      <c r="R448" s="4"/>
      <c r="S448" s="3" t="s">
        <v>134</v>
      </c>
      <c r="T448" s="3" t="s">
        <v>135</v>
      </c>
      <c r="U448" s="3" t="s">
        <v>84</v>
      </c>
      <c r="V448" s="3" t="s">
        <v>72</v>
      </c>
      <c r="W448" s="3">
        <v>4.0629</v>
      </c>
      <c r="X448" s="4">
        <f t="shared" si="13"/>
        <v>5.1268703904038766E-2</v>
      </c>
      <c r="Y448" s="3">
        <v>2.9600000000000001E-2</v>
      </c>
      <c r="Z448" s="4"/>
      <c r="AA448" s="3">
        <v>3</v>
      </c>
      <c r="AB448" s="3">
        <v>4.3367000000000004</v>
      </c>
      <c r="AC448" s="4">
        <f t="shared" si="14"/>
        <v>0.92300987535345469</v>
      </c>
      <c r="AD448" s="3">
        <v>0.53290000000000004</v>
      </c>
      <c r="AE448" s="3">
        <v>3</v>
      </c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3" t="s">
        <v>73</v>
      </c>
      <c r="AV448" s="3" t="s">
        <v>74</v>
      </c>
      <c r="AW448" s="3" t="s">
        <v>121</v>
      </c>
      <c r="AX448" s="4"/>
      <c r="AY448" s="3" t="s">
        <v>122</v>
      </c>
      <c r="AZ448" s="3" t="s">
        <v>76</v>
      </c>
      <c r="BA448" s="3" t="s">
        <v>77</v>
      </c>
      <c r="BB448" s="3">
        <v>26.01</v>
      </c>
      <c r="BC448" s="3">
        <v>119.57</v>
      </c>
      <c r="BD448" s="3">
        <v>2</v>
      </c>
      <c r="BE448" s="3" t="s">
        <v>329</v>
      </c>
    </row>
    <row r="449" spans="1:57" ht="12.75">
      <c r="A449" s="3" t="s">
        <v>315</v>
      </c>
      <c r="B449" s="4"/>
      <c r="C449" s="3" t="s">
        <v>316</v>
      </c>
      <c r="D449" s="3" t="s">
        <v>317</v>
      </c>
      <c r="E449" s="3" t="s">
        <v>318</v>
      </c>
      <c r="F449" s="3">
        <v>2017</v>
      </c>
      <c r="G449" s="2" t="s">
        <v>61</v>
      </c>
      <c r="H449" s="3" t="s">
        <v>112</v>
      </c>
      <c r="I449" s="3" t="s">
        <v>319</v>
      </c>
      <c r="J449" s="3" t="s">
        <v>114</v>
      </c>
      <c r="K449" s="3" t="s">
        <v>320</v>
      </c>
      <c r="L449" s="3">
        <v>2014</v>
      </c>
      <c r="M449" s="3" t="s">
        <v>332</v>
      </c>
      <c r="N449" s="3" t="s">
        <v>206</v>
      </c>
      <c r="O449" s="10">
        <v>43758</v>
      </c>
      <c r="P449" s="3" t="s">
        <v>82</v>
      </c>
      <c r="Q449" s="3" t="s">
        <v>83</v>
      </c>
      <c r="R449" s="4"/>
      <c r="S449" s="3" t="s">
        <v>134</v>
      </c>
      <c r="T449" s="3" t="s">
        <v>135</v>
      </c>
      <c r="U449" s="3" t="s">
        <v>84</v>
      </c>
      <c r="V449" s="3" t="s">
        <v>72</v>
      </c>
      <c r="W449" s="3">
        <v>4.4772999999999996</v>
      </c>
      <c r="X449" s="4">
        <f t="shared" si="13"/>
        <v>0.58976329997720278</v>
      </c>
      <c r="Y449" s="3">
        <v>0.34050000000000002</v>
      </c>
      <c r="Z449" s="4"/>
      <c r="AA449" s="3">
        <v>3</v>
      </c>
      <c r="AB449" s="3">
        <v>4.3367000000000004</v>
      </c>
      <c r="AC449" s="4">
        <f t="shared" si="14"/>
        <v>0.92300987535345469</v>
      </c>
      <c r="AD449" s="3">
        <v>0.53290000000000004</v>
      </c>
      <c r="AE449" s="3">
        <v>3</v>
      </c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3" t="s">
        <v>73</v>
      </c>
      <c r="AV449" s="3" t="s">
        <v>74</v>
      </c>
      <c r="AW449" s="3" t="s">
        <v>121</v>
      </c>
      <c r="AX449" s="4"/>
      <c r="AY449" s="3" t="s">
        <v>122</v>
      </c>
      <c r="AZ449" s="3" t="s">
        <v>76</v>
      </c>
      <c r="BA449" s="3" t="s">
        <v>77</v>
      </c>
      <c r="BB449" s="3">
        <v>26.01</v>
      </c>
      <c r="BC449" s="3">
        <v>119.57</v>
      </c>
      <c r="BD449" s="3">
        <v>6</v>
      </c>
      <c r="BE449" s="3" t="s">
        <v>329</v>
      </c>
    </row>
    <row r="450" spans="1:57" ht="12.75">
      <c r="A450" s="3" t="s">
        <v>315</v>
      </c>
      <c r="B450" s="4"/>
      <c r="C450" s="3" t="s">
        <v>316</v>
      </c>
      <c r="D450" s="3" t="s">
        <v>317</v>
      </c>
      <c r="E450" s="3" t="s">
        <v>318</v>
      </c>
      <c r="F450" s="3">
        <v>2017</v>
      </c>
      <c r="G450" s="2" t="s">
        <v>61</v>
      </c>
      <c r="H450" s="3" t="s">
        <v>112</v>
      </c>
      <c r="I450" s="3" t="s">
        <v>319</v>
      </c>
      <c r="J450" s="3" t="s">
        <v>114</v>
      </c>
      <c r="K450" s="3" t="s">
        <v>320</v>
      </c>
      <c r="L450" s="3">
        <v>2014</v>
      </c>
      <c r="M450" s="3" t="s">
        <v>332</v>
      </c>
      <c r="N450" s="3" t="s">
        <v>206</v>
      </c>
      <c r="O450" s="10">
        <v>43758</v>
      </c>
      <c r="P450" s="3" t="s">
        <v>82</v>
      </c>
      <c r="Q450" s="3" t="s">
        <v>83</v>
      </c>
      <c r="R450" s="4"/>
      <c r="S450" s="3" t="s">
        <v>134</v>
      </c>
      <c r="T450" s="3" t="s">
        <v>135</v>
      </c>
      <c r="U450" s="3" t="s">
        <v>84</v>
      </c>
      <c r="V450" s="3" t="s">
        <v>72</v>
      </c>
      <c r="W450" s="3">
        <v>5.0842000000000001</v>
      </c>
      <c r="X450" s="4">
        <f t="shared" si="13"/>
        <v>0.17944046366413569</v>
      </c>
      <c r="Y450" s="3">
        <v>0.1036</v>
      </c>
      <c r="Z450" s="4"/>
      <c r="AA450" s="3">
        <v>3</v>
      </c>
      <c r="AB450" s="3">
        <v>4.3367000000000004</v>
      </c>
      <c r="AC450" s="4">
        <f t="shared" si="14"/>
        <v>0.92300987535345469</v>
      </c>
      <c r="AD450" s="3">
        <v>0.53290000000000004</v>
      </c>
      <c r="AE450" s="3">
        <v>3</v>
      </c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3" t="s">
        <v>73</v>
      </c>
      <c r="AV450" s="3" t="s">
        <v>74</v>
      </c>
      <c r="AW450" s="3" t="s">
        <v>121</v>
      </c>
      <c r="AX450" s="4"/>
      <c r="AY450" s="3" t="s">
        <v>122</v>
      </c>
      <c r="AZ450" s="3" t="s">
        <v>76</v>
      </c>
      <c r="BA450" s="3" t="s">
        <v>77</v>
      </c>
      <c r="BB450" s="3">
        <v>26.01</v>
      </c>
      <c r="BC450" s="3">
        <v>119.57</v>
      </c>
      <c r="BD450" s="3">
        <v>10</v>
      </c>
      <c r="BE450" s="3" t="s">
        <v>329</v>
      </c>
    </row>
    <row r="451" spans="1:57" ht="12.75">
      <c r="A451" s="3" t="s">
        <v>315</v>
      </c>
      <c r="B451" s="4"/>
      <c r="C451" s="3" t="s">
        <v>316</v>
      </c>
      <c r="D451" s="3" t="s">
        <v>317</v>
      </c>
      <c r="E451" s="3" t="s">
        <v>318</v>
      </c>
      <c r="F451" s="3">
        <v>2017</v>
      </c>
      <c r="G451" s="2" t="s">
        <v>61</v>
      </c>
      <c r="H451" s="3" t="s">
        <v>112</v>
      </c>
      <c r="I451" s="3" t="s">
        <v>319</v>
      </c>
      <c r="J451" s="3" t="s">
        <v>114</v>
      </c>
      <c r="K451" s="3" t="s">
        <v>320</v>
      </c>
      <c r="L451" s="3">
        <v>2014</v>
      </c>
      <c r="M451" s="3" t="s">
        <v>332</v>
      </c>
      <c r="N451" s="3" t="s">
        <v>206</v>
      </c>
      <c r="O451" s="3" t="s">
        <v>325</v>
      </c>
      <c r="P451" s="3" t="s">
        <v>82</v>
      </c>
      <c r="Q451" s="3" t="s">
        <v>83</v>
      </c>
      <c r="R451" s="4"/>
      <c r="S451" s="3" t="s">
        <v>134</v>
      </c>
      <c r="T451" s="3" t="s">
        <v>135</v>
      </c>
      <c r="U451" s="3" t="s">
        <v>84</v>
      </c>
      <c r="V451" s="3" t="s">
        <v>72</v>
      </c>
      <c r="W451" s="3">
        <v>4.1147</v>
      </c>
      <c r="X451" s="4">
        <f t="shared" si="13"/>
        <v>0.26916069549620353</v>
      </c>
      <c r="Y451" s="3">
        <v>0.15540000000000001</v>
      </c>
      <c r="Z451" s="4"/>
      <c r="AA451" s="3">
        <v>3</v>
      </c>
      <c r="AB451" s="3">
        <v>4.4402999999999997</v>
      </c>
      <c r="AC451" s="4">
        <f t="shared" si="14"/>
        <v>1.0127301071855226</v>
      </c>
      <c r="AD451" s="3">
        <v>0.5847</v>
      </c>
      <c r="AE451" s="3">
        <v>3</v>
      </c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3" t="s">
        <v>73</v>
      </c>
      <c r="AV451" s="3" t="s">
        <v>74</v>
      </c>
      <c r="AW451" s="3" t="s">
        <v>121</v>
      </c>
      <c r="AX451" s="4"/>
      <c r="AY451" s="3" t="s">
        <v>122</v>
      </c>
      <c r="AZ451" s="3" t="s">
        <v>76</v>
      </c>
      <c r="BA451" s="3" t="s">
        <v>77</v>
      </c>
      <c r="BB451" s="3">
        <v>26.01</v>
      </c>
      <c r="BC451" s="3">
        <v>119.57</v>
      </c>
      <c r="BD451" s="3">
        <v>2</v>
      </c>
      <c r="BE451" s="3" t="s">
        <v>329</v>
      </c>
    </row>
    <row r="452" spans="1:57" ht="12.75">
      <c r="A452" s="3" t="s">
        <v>315</v>
      </c>
      <c r="B452" s="4"/>
      <c r="C452" s="3" t="s">
        <v>316</v>
      </c>
      <c r="D452" s="3" t="s">
        <v>317</v>
      </c>
      <c r="E452" s="3" t="s">
        <v>318</v>
      </c>
      <c r="F452" s="3">
        <v>2017</v>
      </c>
      <c r="G452" s="2" t="s">
        <v>61</v>
      </c>
      <c r="H452" s="3" t="s">
        <v>112</v>
      </c>
      <c r="I452" s="3" t="s">
        <v>319</v>
      </c>
      <c r="J452" s="3" t="s">
        <v>114</v>
      </c>
      <c r="K452" s="3" t="s">
        <v>320</v>
      </c>
      <c r="L452" s="3">
        <v>2014</v>
      </c>
      <c r="M452" s="3" t="s">
        <v>332</v>
      </c>
      <c r="N452" s="3" t="s">
        <v>206</v>
      </c>
      <c r="O452" s="3" t="s">
        <v>325</v>
      </c>
      <c r="P452" s="3" t="s">
        <v>82</v>
      </c>
      <c r="Q452" s="3" t="s">
        <v>83</v>
      </c>
      <c r="R452" s="4"/>
      <c r="S452" s="3" t="s">
        <v>134</v>
      </c>
      <c r="T452" s="3" t="s">
        <v>135</v>
      </c>
      <c r="U452" s="3" t="s">
        <v>84</v>
      </c>
      <c r="V452" s="3" t="s">
        <v>72</v>
      </c>
      <c r="W452" s="3">
        <v>4.5365000000000002</v>
      </c>
      <c r="X452" s="4">
        <f t="shared" si="13"/>
        <v>0.37169810330428105</v>
      </c>
      <c r="Y452" s="3">
        <v>0.21460000000000001</v>
      </c>
      <c r="Z452" s="4"/>
      <c r="AA452" s="3">
        <v>3</v>
      </c>
      <c r="AB452" s="3">
        <v>4.4402999999999997</v>
      </c>
      <c r="AC452" s="4">
        <f t="shared" si="14"/>
        <v>1.0127301071855226</v>
      </c>
      <c r="AD452" s="3">
        <v>0.5847</v>
      </c>
      <c r="AE452" s="3">
        <v>3</v>
      </c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3" t="s">
        <v>73</v>
      </c>
      <c r="AV452" s="3" t="s">
        <v>74</v>
      </c>
      <c r="AW452" s="3" t="s">
        <v>121</v>
      </c>
      <c r="AX452" s="4"/>
      <c r="AY452" s="3" t="s">
        <v>122</v>
      </c>
      <c r="AZ452" s="3" t="s">
        <v>76</v>
      </c>
      <c r="BA452" s="3" t="s">
        <v>77</v>
      </c>
      <c r="BB452" s="3">
        <v>26.01</v>
      </c>
      <c r="BC452" s="3">
        <v>119.57</v>
      </c>
      <c r="BD452" s="3">
        <v>6</v>
      </c>
      <c r="BE452" s="3" t="s">
        <v>329</v>
      </c>
    </row>
    <row r="453" spans="1:57" ht="12.75">
      <c r="A453" s="3" t="s">
        <v>315</v>
      </c>
      <c r="B453" s="4"/>
      <c r="C453" s="3" t="s">
        <v>316</v>
      </c>
      <c r="D453" s="3" t="s">
        <v>317</v>
      </c>
      <c r="E453" s="3" t="s">
        <v>318</v>
      </c>
      <c r="F453" s="3">
        <v>2017</v>
      </c>
      <c r="G453" s="2" t="s">
        <v>61</v>
      </c>
      <c r="H453" s="3" t="s">
        <v>112</v>
      </c>
      <c r="I453" s="3" t="s">
        <v>319</v>
      </c>
      <c r="J453" s="3" t="s">
        <v>114</v>
      </c>
      <c r="K453" s="3" t="s">
        <v>320</v>
      </c>
      <c r="L453" s="3">
        <v>2014</v>
      </c>
      <c r="M453" s="3" t="s">
        <v>332</v>
      </c>
      <c r="N453" s="3" t="s">
        <v>206</v>
      </c>
      <c r="O453" s="3" t="s">
        <v>325</v>
      </c>
      <c r="P453" s="3" t="s">
        <v>82</v>
      </c>
      <c r="Q453" s="3" t="s">
        <v>83</v>
      </c>
      <c r="R453" s="4"/>
      <c r="S453" s="3" t="s">
        <v>134</v>
      </c>
      <c r="T453" s="3" t="s">
        <v>135</v>
      </c>
      <c r="U453" s="3" t="s">
        <v>84</v>
      </c>
      <c r="V453" s="3" t="s">
        <v>72</v>
      </c>
      <c r="W453" s="3">
        <v>4.6548999999999996</v>
      </c>
      <c r="X453" s="4">
        <f t="shared" si="13"/>
        <v>0.26933390057696038</v>
      </c>
      <c r="Y453" s="3">
        <v>0.1555</v>
      </c>
      <c r="Z453" s="4"/>
      <c r="AA453" s="3">
        <v>3</v>
      </c>
      <c r="AB453" s="3">
        <v>4.4402999999999997</v>
      </c>
      <c r="AC453" s="4">
        <f t="shared" si="14"/>
        <v>1.0127301071855226</v>
      </c>
      <c r="AD453" s="3">
        <v>0.5847</v>
      </c>
      <c r="AE453" s="3">
        <v>3</v>
      </c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3" t="s">
        <v>73</v>
      </c>
      <c r="AV453" s="3" t="s">
        <v>74</v>
      </c>
      <c r="AW453" s="3" t="s">
        <v>121</v>
      </c>
      <c r="AX453" s="4"/>
      <c r="AY453" s="3" t="s">
        <v>122</v>
      </c>
      <c r="AZ453" s="3" t="s">
        <v>76</v>
      </c>
      <c r="BA453" s="3" t="s">
        <v>77</v>
      </c>
      <c r="BB453" s="3">
        <v>26.01</v>
      </c>
      <c r="BC453" s="3">
        <v>119.57</v>
      </c>
      <c r="BD453" s="3">
        <v>10</v>
      </c>
      <c r="BE453" s="3" t="s">
        <v>329</v>
      </c>
    </row>
    <row r="454" spans="1:57" ht="12.75">
      <c r="A454" s="3" t="s">
        <v>315</v>
      </c>
      <c r="B454" s="4"/>
      <c r="C454" s="3" t="s">
        <v>316</v>
      </c>
      <c r="D454" s="3" t="s">
        <v>317</v>
      </c>
      <c r="E454" s="3" t="s">
        <v>318</v>
      </c>
      <c r="F454" s="3">
        <v>2017</v>
      </c>
      <c r="G454" s="2" t="s">
        <v>61</v>
      </c>
      <c r="H454" s="3" t="s">
        <v>112</v>
      </c>
      <c r="I454" s="3" t="s">
        <v>319</v>
      </c>
      <c r="J454" s="3" t="s">
        <v>114</v>
      </c>
      <c r="K454" s="3" t="s">
        <v>320</v>
      </c>
      <c r="L454" s="3">
        <v>2014</v>
      </c>
      <c r="M454" s="3" t="s">
        <v>332</v>
      </c>
      <c r="N454" s="3" t="s">
        <v>206</v>
      </c>
      <c r="O454" s="3" t="s">
        <v>327</v>
      </c>
      <c r="P454" s="3" t="s">
        <v>82</v>
      </c>
      <c r="Q454" s="3" t="s">
        <v>83</v>
      </c>
      <c r="R454" s="4"/>
      <c r="S454" s="3" t="s">
        <v>134</v>
      </c>
      <c r="T454" s="3" t="s">
        <v>135</v>
      </c>
      <c r="U454" s="3" t="s">
        <v>84</v>
      </c>
      <c r="V454" s="3" t="s">
        <v>72</v>
      </c>
      <c r="W454" s="3">
        <v>3.9889000000000001</v>
      </c>
      <c r="X454" s="4">
        <f t="shared" si="13"/>
        <v>0.3973324552563004</v>
      </c>
      <c r="Y454" s="3">
        <v>0.22939999999999999</v>
      </c>
      <c r="Z454" s="4"/>
      <c r="AA454" s="3">
        <v>3</v>
      </c>
      <c r="AB454" s="3">
        <v>4.9730999999999996</v>
      </c>
      <c r="AC454" s="4">
        <f t="shared" si="14"/>
        <v>1.1537190429216291</v>
      </c>
      <c r="AD454" s="3">
        <v>0.66610000000000003</v>
      </c>
      <c r="AE454" s="3">
        <v>3</v>
      </c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3" t="s">
        <v>73</v>
      </c>
      <c r="AV454" s="3" t="s">
        <v>74</v>
      </c>
      <c r="AW454" s="3" t="s">
        <v>121</v>
      </c>
      <c r="AX454" s="4"/>
      <c r="AY454" s="3" t="s">
        <v>122</v>
      </c>
      <c r="AZ454" s="3" t="s">
        <v>76</v>
      </c>
      <c r="BA454" s="3" t="s">
        <v>77</v>
      </c>
      <c r="BB454" s="3">
        <v>26.01</v>
      </c>
      <c r="BC454" s="3">
        <v>119.57</v>
      </c>
      <c r="BD454" s="3">
        <v>2</v>
      </c>
      <c r="BE454" s="3" t="s">
        <v>329</v>
      </c>
    </row>
    <row r="455" spans="1:57" ht="12.75">
      <c r="A455" s="3" t="s">
        <v>315</v>
      </c>
      <c r="B455" s="4"/>
      <c r="C455" s="3" t="s">
        <v>316</v>
      </c>
      <c r="D455" s="3" t="s">
        <v>317</v>
      </c>
      <c r="E455" s="3" t="s">
        <v>318</v>
      </c>
      <c r="F455" s="3">
        <v>2017</v>
      </c>
      <c r="G455" s="2" t="s">
        <v>61</v>
      </c>
      <c r="H455" s="3" t="s">
        <v>112</v>
      </c>
      <c r="I455" s="3" t="s">
        <v>319</v>
      </c>
      <c r="J455" s="3" t="s">
        <v>114</v>
      </c>
      <c r="K455" s="3" t="s">
        <v>320</v>
      </c>
      <c r="L455" s="3">
        <v>2014</v>
      </c>
      <c r="M455" s="3" t="s">
        <v>332</v>
      </c>
      <c r="N455" s="3" t="s">
        <v>206</v>
      </c>
      <c r="O455" s="3" t="s">
        <v>327</v>
      </c>
      <c r="P455" s="3" t="s">
        <v>82</v>
      </c>
      <c r="Q455" s="3" t="s">
        <v>83</v>
      </c>
      <c r="R455" s="4"/>
      <c r="S455" s="3" t="s">
        <v>134</v>
      </c>
      <c r="T455" s="3" t="s">
        <v>135</v>
      </c>
      <c r="U455" s="3" t="s">
        <v>84</v>
      </c>
      <c r="V455" s="3" t="s">
        <v>72</v>
      </c>
      <c r="W455" s="3">
        <v>4.2183000000000002</v>
      </c>
      <c r="X455" s="4">
        <f t="shared" si="13"/>
        <v>0.82047246754537717</v>
      </c>
      <c r="Y455" s="3">
        <v>0.47370000000000001</v>
      </c>
      <c r="Z455" s="4"/>
      <c r="AA455" s="3">
        <v>3</v>
      </c>
      <c r="AB455" s="3">
        <v>4.9730999999999996</v>
      </c>
      <c r="AC455" s="4">
        <f t="shared" si="14"/>
        <v>1.1537190429216291</v>
      </c>
      <c r="AD455" s="3">
        <v>0.66610000000000003</v>
      </c>
      <c r="AE455" s="3">
        <v>3</v>
      </c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3" t="s">
        <v>73</v>
      </c>
      <c r="AV455" s="3" t="s">
        <v>74</v>
      </c>
      <c r="AW455" s="3" t="s">
        <v>121</v>
      </c>
      <c r="AX455" s="4"/>
      <c r="AY455" s="3" t="s">
        <v>122</v>
      </c>
      <c r="AZ455" s="3" t="s">
        <v>76</v>
      </c>
      <c r="BA455" s="3" t="s">
        <v>77</v>
      </c>
      <c r="BB455" s="3">
        <v>26.01</v>
      </c>
      <c r="BC455" s="3">
        <v>119.57</v>
      </c>
      <c r="BD455" s="3">
        <v>6</v>
      </c>
      <c r="BE455" s="3" t="s">
        <v>329</v>
      </c>
    </row>
    <row r="456" spans="1:57" ht="12.75">
      <c r="A456" s="3" t="s">
        <v>315</v>
      </c>
      <c r="B456" s="4"/>
      <c r="C456" s="3" t="s">
        <v>316</v>
      </c>
      <c r="D456" s="3" t="s">
        <v>317</v>
      </c>
      <c r="E456" s="3" t="s">
        <v>318</v>
      </c>
      <c r="F456" s="3">
        <v>2017</v>
      </c>
      <c r="G456" s="2" t="s">
        <v>61</v>
      </c>
      <c r="H456" s="3" t="s">
        <v>112</v>
      </c>
      <c r="I456" s="3" t="s">
        <v>319</v>
      </c>
      <c r="J456" s="3" t="s">
        <v>114</v>
      </c>
      <c r="K456" s="3" t="s">
        <v>320</v>
      </c>
      <c r="L456" s="3">
        <v>2014</v>
      </c>
      <c r="M456" s="3" t="s">
        <v>332</v>
      </c>
      <c r="N456" s="3" t="s">
        <v>206</v>
      </c>
      <c r="O456" s="3" t="s">
        <v>327</v>
      </c>
      <c r="P456" s="3" t="s">
        <v>82</v>
      </c>
      <c r="Q456" s="3" t="s">
        <v>83</v>
      </c>
      <c r="R456" s="4"/>
      <c r="S456" s="3" t="s">
        <v>134</v>
      </c>
      <c r="T456" s="3" t="s">
        <v>135</v>
      </c>
      <c r="U456" s="3" t="s">
        <v>84</v>
      </c>
      <c r="V456" s="3" t="s">
        <v>72</v>
      </c>
      <c r="W456" s="3">
        <v>4.4920999999999998</v>
      </c>
      <c r="X456" s="4">
        <f t="shared" si="13"/>
        <v>1.3972453864658132</v>
      </c>
      <c r="Y456" s="3">
        <v>0.80669999999999997</v>
      </c>
      <c r="Z456" s="4"/>
      <c r="AA456" s="3">
        <v>3</v>
      </c>
      <c r="AB456" s="3">
        <v>4.9730999999999996</v>
      </c>
      <c r="AC456" s="4">
        <f t="shared" si="14"/>
        <v>1.1537190429216291</v>
      </c>
      <c r="AD456" s="3">
        <v>0.66610000000000003</v>
      </c>
      <c r="AE456" s="3">
        <v>3</v>
      </c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3" t="s">
        <v>73</v>
      </c>
      <c r="AV456" s="3" t="s">
        <v>74</v>
      </c>
      <c r="AW456" s="3" t="s">
        <v>121</v>
      </c>
      <c r="AX456" s="4"/>
      <c r="AY456" s="3" t="s">
        <v>122</v>
      </c>
      <c r="AZ456" s="3" t="s">
        <v>76</v>
      </c>
      <c r="BA456" s="3" t="s">
        <v>77</v>
      </c>
      <c r="BB456" s="3">
        <v>26.01</v>
      </c>
      <c r="BC456" s="3">
        <v>119.57</v>
      </c>
      <c r="BD456" s="3">
        <v>10</v>
      </c>
      <c r="BE456" s="3" t="s">
        <v>329</v>
      </c>
    </row>
    <row r="457" spans="1:57" ht="12.75">
      <c r="A457" s="3" t="s">
        <v>315</v>
      </c>
      <c r="B457" s="4"/>
      <c r="C457" s="3" t="s">
        <v>316</v>
      </c>
      <c r="D457" s="3" t="s">
        <v>317</v>
      </c>
      <c r="E457" s="3" t="s">
        <v>318</v>
      </c>
      <c r="F457" s="3">
        <v>2017</v>
      </c>
      <c r="G457" s="2" t="s">
        <v>61</v>
      </c>
      <c r="H457" s="3" t="s">
        <v>112</v>
      </c>
      <c r="I457" s="3" t="s">
        <v>319</v>
      </c>
      <c r="J457" s="3" t="s">
        <v>114</v>
      </c>
      <c r="K457" s="3" t="s">
        <v>320</v>
      </c>
      <c r="L457" s="3">
        <v>2014</v>
      </c>
      <c r="M457" s="3" t="s">
        <v>333</v>
      </c>
      <c r="N457" s="3" t="s">
        <v>162</v>
      </c>
      <c r="O457" s="3"/>
      <c r="P457" s="3" t="s">
        <v>163</v>
      </c>
      <c r="Q457" s="3" t="s">
        <v>163</v>
      </c>
      <c r="R457" s="4"/>
      <c r="S457" s="3" t="s">
        <v>69</v>
      </c>
      <c r="T457" s="3" t="s">
        <v>101</v>
      </c>
      <c r="U457" s="3" t="s">
        <v>71</v>
      </c>
      <c r="V457" s="3" t="s">
        <v>72</v>
      </c>
      <c r="W457" s="3">
        <v>168</v>
      </c>
      <c r="X457" s="4">
        <f t="shared" si="13"/>
        <v>36.373066958946424</v>
      </c>
      <c r="Y457" s="3">
        <v>21</v>
      </c>
      <c r="Z457" s="4"/>
      <c r="AA457" s="3">
        <v>3</v>
      </c>
      <c r="AB457" s="3">
        <v>111</v>
      </c>
      <c r="AC457" s="4">
        <f t="shared" si="14"/>
        <v>17.320508075688771</v>
      </c>
      <c r="AD457" s="3">
        <v>10</v>
      </c>
      <c r="AE457" s="3">
        <v>3</v>
      </c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3" t="s">
        <v>73</v>
      </c>
      <c r="AV457" s="3" t="s">
        <v>74</v>
      </c>
      <c r="AW457" s="3" t="s">
        <v>121</v>
      </c>
      <c r="AX457" s="4"/>
      <c r="AY457" s="3" t="s">
        <v>122</v>
      </c>
      <c r="AZ457" s="3" t="s">
        <v>76</v>
      </c>
      <c r="BA457" s="3" t="s">
        <v>77</v>
      </c>
      <c r="BB457" s="3">
        <v>26.01</v>
      </c>
      <c r="BC457" s="3">
        <v>119.57</v>
      </c>
      <c r="BD457" s="3">
        <v>2</v>
      </c>
      <c r="BE457" s="4"/>
    </row>
    <row r="458" spans="1:57" ht="12.75">
      <c r="A458" s="3" t="s">
        <v>315</v>
      </c>
      <c r="B458" s="4"/>
      <c r="C458" s="3" t="s">
        <v>316</v>
      </c>
      <c r="D458" s="3" t="s">
        <v>317</v>
      </c>
      <c r="E458" s="3" t="s">
        <v>318</v>
      </c>
      <c r="F458" s="3">
        <v>2017</v>
      </c>
      <c r="G458" s="2" t="s">
        <v>61</v>
      </c>
      <c r="H458" s="3" t="s">
        <v>112</v>
      </c>
      <c r="I458" s="3" t="s">
        <v>319</v>
      </c>
      <c r="J458" s="3" t="s">
        <v>114</v>
      </c>
      <c r="K458" s="3" t="s">
        <v>320</v>
      </c>
      <c r="L458" s="3">
        <v>2014</v>
      </c>
      <c r="M458" s="3" t="s">
        <v>333</v>
      </c>
      <c r="N458" s="3" t="s">
        <v>162</v>
      </c>
      <c r="O458" s="3"/>
      <c r="P458" s="3" t="s">
        <v>163</v>
      </c>
      <c r="Q458" s="3" t="s">
        <v>163</v>
      </c>
      <c r="R458" s="4"/>
      <c r="S458" s="3" t="s">
        <v>69</v>
      </c>
      <c r="T458" s="3" t="s">
        <v>101</v>
      </c>
      <c r="U458" s="3" t="s">
        <v>71</v>
      </c>
      <c r="V458" s="3" t="s">
        <v>72</v>
      </c>
      <c r="W458" s="3">
        <v>173</v>
      </c>
      <c r="X458" s="4">
        <f t="shared" si="13"/>
        <v>25.980762113533157</v>
      </c>
      <c r="Y458" s="3">
        <v>15</v>
      </c>
      <c r="Z458" s="4"/>
      <c r="AA458" s="3">
        <v>3</v>
      </c>
      <c r="AB458" s="3">
        <v>111</v>
      </c>
      <c r="AC458" s="4">
        <f t="shared" si="14"/>
        <v>17.320508075688771</v>
      </c>
      <c r="AD458" s="3">
        <v>10</v>
      </c>
      <c r="AE458" s="3">
        <v>3</v>
      </c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3" t="s">
        <v>73</v>
      </c>
      <c r="AV458" s="3" t="s">
        <v>74</v>
      </c>
      <c r="AW458" s="3" t="s">
        <v>121</v>
      </c>
      <c r="AX458" s="4"/>
      <c r="AY458" s="3" t="s">
        <v>122</v>
      </c>
      <c r="AZ458" s="3" t="s">
        <v>76</v>
      </c>
      <c r="BA458" s="3" t="s">
        <v>77</v>
      </c>
      <c r="BB458" s="3">
        <v>26.01</v>
      </c>
      <c r="BC458" s="3">
        <v>119.57</v>
      </c>
      <c r="BD458" s="3">
        <v>6</v>
      </c>
      <c r="BE458" s="4"/>
    </row>
    <row r="459" spans="1:57" ht="12.75">
      <c r="A459" s="3" t="s">
        <v>315</v>
      </c>
      <c r="B459" s="4"/>
      <c r="C459" s="3" t="s">
        <v>316</v>
      </c>
      <c r="D459" s="3" t="s">
        <v>317</v>
      </c>
      <c r="E459" s="3" t="s">
        <v>318</v>
      </c>
      <c r="F459" s="3">
        <v>2017</v>
      </c>
      <c r="G459" s="2" t="s">
        <v>61</v>
      </c>
      <c r="H459" s="3" t="s">
        <v>112</v>
      </c>
      <c r="I459" s="3" t="s">
        <v>319</v>
      </c>
      <c r="J459" s="3" t="s">
        <v>114</v>
      </c>
      <c r="K459" s="3" t="s">
        <v>320</v>
      </c>
      <c r="L459" s="3">
        <v>2014</v>
      </c>
      <c r="M459" s="3" t="s">
        <v>333</v>
      </c>
      <c r="N459" s="3" t="s">
        <v>162</v>
      </c>
      <c r="O459" s="3"/>
      <c r="P459" s="3" t="s">
        <v>163</v>
      </c>
      <c r="Q459" s="3" t="s">
        <v>163</v>
      </c>
      <c r="R459" s="4"/>
      <c r="S459" s="3" t="s">
        <v>69</v>
      </c>
      <c r="T459" s="3" t="s">
        <v>101</v>
      </c>
      <c r="U459" s="3" t="s">
        <v>71</v>
      </c>
      <c r="V459" s="3" t="s">
        <v>72</v>
      </c>
      <c r="W459" s="3">
        <v>174</v>
      </c>
      <c r="X459" s="4">
        <f t="shared" si="13"/>
        <v>22.516660498395403</v>
      </c>
      <c r="Y459" s="3">
        <v>13</v>
      </c>
      <c r="Z459" s="4"/>
      <c r="AA459" s="3">
        <v>3</v>
      </c>
      <c r="AB459" s="3">
        <v>111</v>
      </c>
      <c r="AC459" s="4">
        <f t="shared" si="14"/>
        <v>17.320508075688771</v>
      </c>
      <c r="AD459" s="3">
        <v>10</v>
      </c>
      <c r="AE459" s="3">
        <v>3</v>
      </c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3" t="s">
        <v>73</v>
      </c>
      <c r="AV459" s="3" t="s">
        <v>74</v>
      </c>
      <c r="AW459" s="3" t="s">
        <v>121</v>
      </c>
      <c r="AX459" s="4"/>
      <c r="AY459" s="3" t="s">
        <v>122</v>
      </c>
      <c r="AZ459" s="3" t="s">
        <v>76</v>
      </c>
      <c r="BA459" s="3" t="s">
        <v>77</v>
      </c>
      <c r="BB459" s="3">
        <v>26.01</v>
      </c>
      <c r="BC459" s="3">
        <v>119.57</v>
      </c>
      <c r="BD459" s="3">
        <v>10</v>
      </c>
      <c r="BE459" s="4"/>
    </row>
    <row r="460" spans="1:57" ht="12.75">
      <c r="A460" s="3" t="s">
        <v>315</v>
      </c>
      <c r="B460" s="4"/>
      <c r="C460" s="3" t="s">
        <v>316</v>
      </c>
      <c r="D460" s="3" t="s">
        <v>317</v>
      </c>
      <c r="E460" s="3" t="s">
        <v>318</v>
      </c>
      <c r="F460" s="3">
        <v>2017</v>
      </c>
      <c r="G460" s="2" t="s">
        <v>61</v>
      </c>
      <c r="H460" s="3" t="s">
        <v>112</v>
      </c>
      <c r="I460" s="3" t="s">
        <v>319</v>
      </c>
      <c r="J460" s="3" t="s">
        <v>114</v>
      </c>
      <c r="K460" s="3" t="s">
        <v>320</v>
      </c>
      <c r="L460" s="3">
        <v>2014</v>
      </c>
      <c r="M460" s="3" t="s">
        <v>334</v>
      </c>
      <c r="N460" s="3" t="s">
        <v>310</v>
      </c>
      <c r="O460" s="3" t="s">
        <v>327</v>
      </c>
      <c r="P460" s="3" t="s">
        <v>82</v>
      </c>
      <c r="Q460" s="3" t="s">
        <v>83</v>
      </c>
      <c r="R460" s="4"/>
      <c r="S460" s="3" t="s">
        <v>69</v>
      </c>
      <c r="T460" s="3" t="s">
        <v>299</v>
      </c>
      <c r="U460" s="3" t="s">
        <v>71</v>
      </c>
      <c r="V460" s="3" t="s">
        <v>72</v>
      </c>
      <c r="W460" s="3">
        <v>79.048500000000004</v>
      </c>
      <c r="X460" s="4">
        <f t="shared" si="13"/>
        <v>18.548705303335861</v>
      </c>
      <c r="Y460" s="3">
        <v>10.709099999999999</v>
      </c>
      <c r="Z460" s="4"/>
      <c r="AA460" s="3">
        <v>3</v>
      </c>
      <c r="AB460" s="3">
        <v>83.125</v>
      </c>
      <c r="AC460" s="4">
        <f t="shared" si="14"/>
        <v>6.3924799154944552</v>
      </c>
      <c r="AD460" s="3">
        <v>3.6907000000000001</v>
      </c>
      <c r="AE460" s="3">
        <v>3</v>
      </c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3" t="s">
        <v>73</v>
      </c>
      <c r="AV460" s="3" t="s">
        <v>74</v>
      </c>
      <c r="AW460" s="3" t="s">
        <v>121</v>
      </c>
      <c r="AX460" s="4"/>
      <c r="AY460" s="3" t="s">
        <v>122</v>
      </c>
      <c r="AZ460" s="3" t="s">
        <v>76</v>
      </c>
      <c r="BA460" s="3" t="s">
        <v>77</v>
      </c>
      <c r="BB460" s="3">
        <v>26.01</v>
      </c>
      <c r="BC460" s="3">
        <v>119.57</v>
      </c>
      <c r="BD460" s="3">
        <v>2</v>
      </c>
      <c r="BE460" s="3" t="s">
        <v>329</v>
      </c>
    </row>
    <row r="461" spans="1:57" ht="12.75">
      <c r="A461" s="3" t="s">
        <v>315</v>
      </c>
      <c r="B461" s="4"/>
      <c r="C461" s="3" t="s">
        <v>316</v>
      </c>
      <c r="D461" s="3" t="s">
        <v>317</v>
      </c>
      <c r="E461" s="3" t="s">
        <v>318</v>
      </c>
      <c r="F461" s="3">
        <v>2017</v>
      </c>
      <c r="G461" s="2" t="s">
        <v>61</v>
      </c>
      <c r="H461" s="3" t="s">
        <v>112</v>
      </c>
      <c r="I461" s="3" t="s">
        <v>319</v>
      </c>
      <c r="J461" s="3" t="s">
        <v>114</v>
      </c>
      <c r="K461" s="3" t="s">
        <v>320</v>
      </c>
      <c r="L461" s="3">
        <v>2014</v>
      </c>
      <c r="M461" s="3" t="s">
        <v>334</v>
      </c>
      <c r="N461" s="3" t="s">
        <v>310</v>
      </c>
      <c r="O461" s="3" t="s">
        <v>327</v>
      </c>
      <c r="P461" s="3" t="s">
        <v>82</v>
      </c>
      <c r="Q461" s="3" t="s">
        <v>83</v>
      </c>
      <c r="R461" s="4"/>
      <c r="S461" s="3" t="s">
        <v>69</v>
      </c>
      <c r="T461" s="3" t="s">
        <v>299</v>
      </c>
      <c r="U461" s="3" t="s">
        <v>71</v>
      </c>
      <c r="V461" s="3" t="s">
        <v>72</v>
      </c>
      <c r="W461" s="3">
        <v>83.099199999999996</v>
      </c>
      <c r="X461" s="4">
        <f t="shared" si="13"/>
        <v>55.649406806541961</v>
      </c>
      <c r="Y461" s="3">
        <v>32.129199999999997</v>
      </c>
      <c r="Z461" s="4"/>
      <c r="AA461" s="3">
        <v>3</v>
      </c>
      <c r="AB461" s="3">
        <v>83.125</v>
      </c>
      <c r="AC461" s="4">
        <f t="shared" si="14"/>
        <v>6.3924799154944552</v>
      </c>
      <c r="AD461" s="3">
        <v>3.6907000000000001</v>
      </c>
      <c r="AE461" s="3">
        <v>3</v>
      </c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3" t="s">
        <v>73</v>
      </c>
      <c r="AV461" s="3" t="s">
        <v>74</v>
      </c>
      <c r="AW461" s="3" t="s">
        <v>121</v>
      </c>
      <c r="AX461" s="4"/>
      <c r="AY461" s="3" t="s">
        <v>122</v>
      </c>
      <c r="AZ461" s="3" t="s">
        <v>76</v>
      </c>
      <c r="BA461" s="3" t="s">
        <v>77</v>
      </c>
      <c r="BB461" s="3">
        <v>26.01</v>
      </c>
      <c r="BC461" s="3">
        <v>119.57</v>
      </c>
      <c r="BD461" s="3">
        <v>6</v>
      </c>
      <c r="BE461" s="3" t="s">
        <v>329</v>
      </c>
    </row>
    <row r="462" spans="1:57" ht="12.75">
      <c r="A462" s="3" t="s">
        <v>315</v>
      </c>
      <c r="B462" s="4"/>
      <c r="C462" s="3" t="s">
        <v>316</v>
      </c>
      <c r="D462" s="3" t="s">
        <v>317</v>
      </c>
      <c r="E462" s="3" t="s">
        <v>318</v>
      </c>
      <c r="F462" s="3">
        <v>2017</v>
      </c>
      <c r="G462" s="2" t="s">
        <v>61</v>
      </c>
      <c r="H462" s="3" t="s">
        <v>112</v>
      </c>
      <c r="I462" s="3" t="s">
        <v>319</v>
      </c>
      <c r="J462" s="3" t="s">
        <v>114</v>
      </c>
      <c r="K462" s="3" t="s">
        <v>320</v>
      </c>
      <c r="L462" s="3">
        <v>2014</v>
      </c>
      <c r="M462" s="3" t="s">
        <v>334</v>
      </c>
      <c r="N462" s="3" t="s">
        <v>310</v>
      </c>
      <c r="O462" s="3" t="s">
        <v>327</v>
      </c>
      <c r="P462" s="3" t="s">
        <v>82</v>
      </c>
      <c r="Q462" s="3" t="s">
        <v>83</v>
      </c>
      <c r="R462" s="4"/>
      <c r="S462" s="3" t="s">
        <v>69</v>
      </c>
      <c r="T462" s="3" t="s">
        <v>299</v>
      </c>
      <c r="U462" s="3" t="s">
        <v>71</v>
      </c>
      <c r="V462" s="3" t="s">
        <v>72</v>
      </c>
      <c r="W462" s="3">
        <v>84.002600000000001</v>
      </c>
      <c r="X462" s="4">
        <f t="shared" si="13"/>
        <v>28.472317200220989</v>
      </c>
      <c r="Y462" s="3">
        <v>16.438500000000001</v>
      </c>
      <c r="Z462" s="4"/>
      <c r="AA462" s="3">
        <v>3</v>
      </c>
      <c r="AB462" s="3">
        <v>83.125</v>
      </c>
      <c r="AC462" s="4">
        <f t="shared" si="14"/>
        <v>6.3924799154944552</v>
      </c>
      <c r="AD462" s="3">
        <v>3.6907000000000001</v>
      </c>
      <c r="AE462" s="3">
        <v>3</v>
      </c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3" t="s">
        <v>73</v>
      </c>
      <c r="AV462" s="3" t="s">
        <v>74</v>
      </c>
      <c r="AW462" s="3" t="s">
        <v>121</v>
      </c>
      <c r="AX462" s="4"/>
      <c r="AY462" s="3" t="s">
        <v>122</v>
      </c>
      <c r="AZ462" s="3" t="s">
        <v>76</v>
      </c>
      <c r="BA462" s="3" t="s">
        <v>77</v>
      </c>
      <c r="BB462" s="3">
        <v>26.01</v>
      </c>
      <c r="BC462" s="3">
        <v>119.57</v>
      </c>
      <c r="BD462" s="3">
        <v>10</v>
      </c>
      <c r="BE462" s="3" t="s">
        <v>329</v>
      </c>
    </row>
    <row r="463" spans="1:57" ht="12.75">
      <c r="A463" s="3" t="s">
        <v>315</v>
      </c>
      <c r="B463" s="4"/>
      <c r="C463" s="3" t="s">
        <v>316</v>
      </c>
      <c r="D463" s="3" t="s">
        <v>317</v>
      </c>
      <c r="E463" s="3" t="s">
        <v>318</v>
      </c>
      <c r="F463" s="3">
        <v>2017</v>
      </c>
      <c r="G463" s="2" t="s">
        <v>61</v>
      </c>
      <c r="H463" s="3" t="s">
        <v>112</v>
      </c>
      <c r="I463" s="3" t="s">
        <v>319</v>
      </c>
      <c r="J463" s="3" t="s">
        <v>114</v>
      </c>
      <c r="K463" s="3" t="s">
        <v>320</v>
      </c>
      <c r="L463" s="3">
        <v>2014</v>
      </c>
      <c r="M463" s="3" t="s">
        <v>334</v>
      </c>
      <c r="N463" s="3" t="s">
        <v>310</v>
      </c>
      <c r="O463" s="3" t="s">
        <v>325</v>
      </c>
      <c r="P463" s="3" t="s">
        <v>82</v>
      </c>
      <c r="Q463" s="3" t="s">
        <v>83</v>
      </c>
      <c r="R463" s="4"/>
      <c r="S463" s="3" t="s">
        <v>69</v>
      </c>
      <c r="T463" s="3" t="s">
        <v>299</v>
      </c>
      <c r="U463" s="3" t="s">
        <v>71</v>
      </c>
      <c r="V463" s="3" t="s">
        <v>72</v>
      </c>
      <c r="W463" s="3">
        <v>37.349499999999999</v>
      </c>
      <c r="X463" s="4">
        <f t="shared" si="13"/>
        <v>4.1534578365501673</v>
      </c>
      <c r="Y463" s="3">
        <v>2.3980000000000001</v>
      </c>
      <c r="Z463" s="4"/>
      <c r="AA463" s="3">
        <v>3</v>
      </c>
      <c r="AB463" s="3">
        <v>39.762999999999998</v>
      </c>
      <c r="AC463" s="4">
        <f t="shared" si="14"/>
        <v>13.747806874916447</v>
      </c>
      <c r="AD463" s="3">
        <v>7.9372999999999996</v>
      </c>
      <c r="AE463" s="3">
        <v>3</v>
      </c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3" t="s">
        <v>73</v>
      </c>
      <c r="AV463" s="3" t="s">
        <v>74</v>
      </c>
      <c r="AW463" s="3" t="s">
        <v>121</v>
      </c>
      <c r="AX463" s="4"/>
      <c r="AY463" s="3" t="s">
        <v>122</v>
      </c>
      <c r="AZ463" s="3" t="s">
        <v>76</v>
      </c>
      <c r="BA463" s="3" t="s">
        <v>77</v>
      </c>
      <c r="BB463" s="3">
        <v>26.01</v>
      </c>
      <c r="BC463" s="3">
        <v>119.57</v>
      </c>
      <c r="BD463" s="3">
        <v>2</v>
      </c>
      <c r="BE463" s="3" t="s">
        <v>329</v>
      </c>
    </row>
    <row r="464" spans="1:57" ht="12.75">
      <c r="A464" s="3" t="s">
        <v>315</v>
      </c>
      <c r="B464" s="4"/>
      <c r="C464" s="3" t="s">
        <v>316</v>
      </c>
      <c r="D464" s="3" t="s">
        <v>317</v>
      </c>
      <c r="E464" s="3" t="s">
        <v>318</v>
      </c>
      <c r="F464" s="3">
        <v>2017</v>
      </c>
      <c r="G464" s="2" t="s">
        <v>61</v>
      </c>
      <c r="H464" s="3" t="s">
        <v>112</v>
      </c>
      <c r="I464" s="3" t="s">
        <v>319</v>
      </c>
      <c r="J464" s="3" t="s">
        <v>114</v>
      </c>
      <c r="K464" s="3" t="s">
        <v>320</v>
      </c>
      <c r="L464" s="3">
        <v>2014</v>
      </c>
      <c r="M464" s="3" t="s">
        <v>334</v>
      </c>
      <c r="N464" s="3" t="s">
        <v>310</v>
      </c>
      <c r="O464" s="3" t="s">
        <v>325</v>
      </c>
      <c r="P464" s="3" t="s">
        <v>82</v>
      </c>
      <c r="Q464" s="3" t="s">
        <v>83</v>
      </c>
      <c r="R464" s="4"/>
      <c r="S464" s="3" t="s">
        <v>69</v>
      </c>
      <c r="T464" s="3" t="s">
        <v>299</v>
      </c>
      <c r="U464" s="3" t="s">
        <v>71</v>
      </c>
      <c r="V464" s="3" t="s">
        <v>72</v>
      </c>
      <c r="W464" s="3">
        <v>40.844299999999997</v>
      </c>
      <c r="X464" s="4">
        <f t="shared" si="13"/>
        <v>21.109542422326449</v>
      </c>
      <c r="Y464" s="3">
        <v>12.1876</v>
      </c>
      <c r="Z464" s="4"/>
      <c r="AA464" s="3">
        <v>3</v>
      </c>
      <c r="AB464" s="3">
        <v>39.762999999999998</v>
      </c>
      <c r="AC464" s="4">
        <f t="shared" si="14"/>
        <v>13.747806874916447</v>
      </c>
      <c r="AD464" s="3">
        <v>7.9372999999999996</v>
      </c>
      <c r="AE464" s="3">
        <v>3</v>
      </c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3" t="s">
        <v>73</v>
      </c>
      <c r="AV464" s="3" t="s">
        <v>74</v>
      </c>
      <c r="AW464" s="3" t="s">
        <v>121</v>
      </c>
      <c r="AX464" s="4"/>
      <c r="AY464" s="3" t="s">
        <v>122</v>
      </c>
      <c r="AZ464" s="3" t="s">
        <v>76</v>
      </c>
      <c r="BA464" s="3" t="s">
        <v>77</v>
      </c>
      <c r="BB464" s="3">
        <v>26.01</v>
      </c>
      <c r="BC464" s="3">
        <v>119.57</v>
      </c>
      <c r="BD464" s="3">
        <v>6</v>
      </c>
      <c r="BE464" s="3" t="s">
        <v>329</v>
      </c>
    </row>
    <row r="465" spans="1:57" ht="12.75">
      <c r="A465" s="3" t="s">
        <v>315</v>
      </c>
      <c r="B465" s="4"/>
      <c r="C465" s="3" t="s">
        <v>316</v>
      </c>
      <c r="D465" s="3" t="s">
        <v>317</v>
      </c>
      <c r="E465" s="3" t="s">
        <v>318</v>
      </c>
      <c r="F465" s="3">
        <v>2017</v>
      </c>
      <c r="G465" s="2" t="s">
        <v>61</v>
      </c>
      <c r="H465" s="3" t="s">
        <v>112</v>
      </c>
      <c r="I465" s="3" t="s">
        <v>319</v>
      </c>
      <c r="J465" s="3" t="s">
        <v>114</v>
      </c>
      <c r="K465" s="3" t="s">
        <v>320</v>
      </c>
      <c r="L465" s="3">
        <v>2014</v>
      </c>
      <c r="M465" s="3" t="s">
        <v>334</v>
      </c>
      <c r="N465" s="3" t="s">
        <v>310</v>
      </c>
      <c r="O465" s="3" t="s">
        <v>325</v>
      </c>
      <c r="P465" s="3" t="s">
        <v>82</v>
      </c>
      <c r="Q465" s="3" t="s">
        <v>83</v>
      </c>
      <c r="R465" s="4"/>
      <c r="S465" s="3" t="s">
        <v>69</v>
      </c>
      <c r="T465" s="3" t="s">
        <v>299</v>
      </c>
      <c r="U465" s="3" t="s">
        <v>71</v>
      </c>
      <c r="V465" s="3" t="s">
        <v>72</v>
      </c>
      <c r="W465" s="3">
        <v>43.603000000000002</v>
      </c>
      <c r="X465" s="4">
        <f t="shared" si="13"/>
        <v>16.30604591769568</v>
      </c>
      <c r="Y465" s="3">
        <v>9.4143000000000008</v>
      </c>
      <c r="Z465" s="4"/>
      <c r="AA465" s="3">
        <v>3</v>
      </c>
      <c r="AB465" s="3">
        <v>39.762999999999998</v>
      </c>
      <c r="AC465" s="4">
        <f t="shared" si="14"/>
        <v>13.747806874916447</v>
      </c>
      <c r="AD465" s="3">
        <v>7.9372999999999996</v>
      </c>
      <c r="AE465" s="3">
        <v>3</v>
      </c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3" t="s">
        <v>73</v>
      </c>
      <c r="AV465" s="3" t="s">
        <v>74</v>
      </c>
      <c r="AW465" s="3" t="s">
        <v>121</v>
      </c>
      <c r="AX465" s="4"/>
      <c r="AY465" s="3" t="s">
        <v>122</v>
      </c>
      <c r="AZ465" s="3" t="s">
        <v>76</v>
      </c>
      <c r="BA465" s="3" t="s">
        <v>77</v>
      </c>
      <c r="BB465" s="3">
        <v>26.01</v>
      </c>
      <c r="BC465" s="3">
        <v>119.57</v>
      </c>
      <c r="BD465" s="3">
        <v>10</v>
      </c>
      <c r="BE465" s="3" t="s">
        <v>329</v>
      </c>
    </row>
    <row r="466" spans="1:57" ht="12.75">
      <c r="A466" s="3" t="s">
        <v>315</v>
      </c>
      <c r="B466" s="4"/>
      <c r="C466" s="3" t="s">
        <v>316</v>
      </c>
      <c r="D466" s="3" t="s">
        <v>317</v>
      </c>
      <c r="E466" s="3" t="s">
        <v>318</v>
      </c>
      <c r="F466" s="3">
        <v>2017</v>
      </c>
      <c r="G466" s="2" t="s">
        <v>61</v>
      </c>
      <c r="H466" s="3" t="s">
        <v>112</v>
      </c>
      <c r="I466" s="3" t="s">
        <v>319</v>
      </c>
      <c r="J466" s="3" t="s">
        <v>114</v>
      </c>
      <c r="K466" s="3" t="s">
        <v>320</v>
      </c>
      <c r="L466" s="3">
        <v>2014</v>
      </c>
      <c r="M466" s="3" t="s">
        <v>334</v>
      </c>
      <c r="N466" s="3" t="s">
        <v>310</v>
      </c>
      <c r="O466" s="10">
        <v>43758</v>
      </c>
      <c r="P466" s="3" t="s">
        <v>82</v>
      </c>
      <c r="Q466" s="3" t="s">
        <v>83</v>
      </c>
      <c r="R466" s="4"/>
      <c r="S466" s="3" t="s">
        <v>69</v>
      </c>
      <c r="T466" s="3" t="s">
        <v>299</v>
      </c>
      <c r="U466" s="3" t="s">
        <v>71</v>
      </c>
      <c r="V466" s="3" t="s">
        <v>72</v>
      </c>
      <c r="W466" s="3">
        <v>73.766800000000003</v>
      </c>
      <c r="X466" s="4">
        <f t="shared" si="13"/>
        <v>26.865666871120098</v>
      </c>
      <c r="Y466" s="3">
        <v>15.510899999999999</v>
      </c>
      <c r="Z466" s="4"/>
      <c r="AA466" s="3">
        <v>3</v>
      </c>
      <c r="AB466" s="3">
        <v>84.122</v>
      </c>
      <c r="AC466" s="4">
        <f t="shared" si="14"/>
        <v>15.347182590625549</v>
      </c>
      <c r="AD466" s="3">
        <v>8.8606999999999996</v>
      </c>
      <c r="AE466" s="3">
        <v>3</v>
      </c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3" t="s">
        <v>73</v>
      </c>
      <c r="AV466" s="3" t="s">
        <v>74</v>
      </c>
      <c r="AW466" s="3" t="s">
        <v>121</v>
      </c>
      <c r="AX466" s="4"/>
      <c r="AY466" s="3" t="s">
        <v>122</v>
      </c>
      <c r="AZ466" s="3" t="s">
        <v>76</v>
      </c>
      <c r="BA466" s="3" t="s">
        <v>77</v>
      </c>
      <c r="BB466" s="3">
        <v>26.01</v>
      </c>
      <c r="BC466" s="3">
        <v>119.57</v>
      </c>
      <c r="BD466" s="3">
        <v>2</v>
      </c>
      <c r="BE466" s="3" t="s">
        <v>329</v>
      </c>
    </row>
    <row r="467" spans="1:57" ht="12.75">
      <c r="A467" s="3" t="s">
        <v>315</v>
      </c>
      <c r="B467" s="4"/>
      <c r="C467" s="3" t="s">
        <v>316</v>
      </c>
      <c r="D467" s="3" t="s">
        <v>317</v>
      </c>
      <c r="E467" s="3" t="s">
        <v>318</v>
      </c>
      <c r="F467" s="3">
        <v>2017</v>
      </c>
      <c r="G467" s="2" t="s">
        <v>61</v>
      </c>
      <c r="H467" s="3" t="s">
        <v>112</v>
      </c>
      <c r="I467" s="3" t="s">
        <v>319</v>
      </c>
      <c r="J467" s="3" t="s">
        <v>114</v>
      </c>
      <c r="K467" s="3" t="s">
        <v>320</v>
      </c>
      <c r="L467" s="3">
        <v>2014</v>
      </c>
      <c r="M467" s="3" t="s">
        <v>334</v>
      </c>
      <c r="N467" s="3" t="s">
        <v>310</v>
      </c>
      <c r="O467" s="10">
        <v>43758</v>
      </c>
      <c r="P467" s="3" t="s">
        <v>82</v>
      </c>
      <c r="Q467" s="3" t="s">
        <v>83</v>
      </c>
      <c r="R467" s="4"/>
      <c r="S467" s="3" t="s">
        <v>69</v>
      </c>
      <c r="T467" s="3" t="s">
        <v>299</v>
      </c>
      <c r="U467" s="3" t="s">
        <v>71</v>
      </c>
      <c r="V467" s="3" t="s">
        <v>72</v>
      </c>
      <c r="W467" s="3">
        <v>85.943299999999994</v>
      </c>
      <c r="X467" s="4">
        <f t="shared" si="13"/>
        <v>35.17933754236995</v>
      </c>
      <c r="Y467" s="3">
        <v>20.3108</v>
      </c>
      <c r="Z467" s="4"/>
      <c r="AA467" s="3">
        <v>3</v>
      </c>
      <c r="AB467" s="3">
        <v>84.122</v>
      </c>
      <c r="AC467" s="4">
        <f t="shared" si="14"/>
        <v>15.347182590625549</v>
      </c>
      <c r="AD467" s="3">
        <v>8.8606999999999996</v>
      </c>
      <c r="AE467" s="3">
        <v>3</v>
      </c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3" t="s">
        <v>73</v>
      </c>
      <c r="AV467" s="3" t="s">
        <v>74</v>
      </c>
      <c r="AW467" s="3" t="s">
        <v>121</v>
      </c>
      <c r="AX467" s="4"/>
      <c r="AY467" s="3" t="s">
        <v>122</v>
      </c>
      <c r="AZ467" s="3" t="s">
        <v>76</v>
      </c>
      <c r="BA467" s="3" t="s">
        <v>77</v>
      </c>
      <c r="BB467" s="3">
        <v>26.01</v>
      </c>
      <c r="BC467" s="3">
        <v>119.57</v>
      </c>
      <c r="BD467" s="3">
        <v>6</v>
      </c>
      <c r="BE467" s="3" t="s">
        <v>329</v>
      </c>
    </row>
    <row r="468" spans="1:57" ht="12.75">
      <c r="A468" s="3" t="s">
        <v>315</v>
      </c>
      <c r="B468" s="4"/>
      <c r="C468" s="3" t="s">
        <v>316</v>
      </c>
      <c r="D468" s="3" t="s">
        <v>317</v>
      </c>
      <c r="E468" s="3" t="s">
        <v>318</v>
      </c>
      <c r="F468" s="3">
        <v>2017</v>
      </c>
      <c r="G468" s="2" t="s">
        <v>61</v>
      </c>
      <c r="H468" s="3" t="s">
        <v>112</v>
      </c>
      <c r="I468" s="3" t="s">
        <v>319</v>
      </c>
      <c r="J468" s="3" t="s">
        <v>114</v>
      </c>
      <c r="K468" s="3" t="s">
        <v>320</v>
      </c>
      <c r="L468" s="3">
        <v>2014</v>
      </c>
      <c r="M468" s="3" t="s">
        <v>334</v>
      </c>
      <c r="N468" s="3" t="s">
        <v>310</v>
      </c>
      <c r="O468" s="10">
        <v>43758</v>
      </c>
      <c r="P468" s="3" t="s">
        <v>82</v>
      </c>
      <c r="Q468" s="3" t="s">
        <v>83</v>
      </c>
      <c r="R468" s="4"/>
      <c r="S468" s="3" t="s">
        <v>69</v>
      </c>
      <c r="T468" s="3" t="s">
        <v>299</v>
      </c>
      <c r="U468" s="3" t="s">
        <v>71</v>
      </c>
      <c r="V468" s="3" t="s">
        <v>72</v>
      </c>
      <c r="W468" s="3">
        <v>97.750100000000003</v>
      </c>
      <c r="X468" s="4">
        <f t="shared" si="13"/>
        <v>31.018951502589506</v>
      </c>
      <c r="Y468" s="3">
        <v>17.908799999999999</v>
      </c>
      <c r="Z468" s="4"/>
      <c r="AA468" s="3">
        <v>3</v>
      </c>
      <c r="AB468" s="3">
        <v>84.122</v>
      </c>
      <c r="AC468" s="4">
        <f t="shared" si="14"/>
        <v>15.347182590625549</v>
      </c>
      <c r="AD468" s="3">
        <v>8.8606999999999996</v>
      </c>
      <c r="AE468" s="3">
        <v>3</v>
      </c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3" t="s">
        <v>73</v>
      </c>
      <c r="AV468" s="3" t="s">
        <v>74</v>
      </c>
      <c r="AW468" s="3" t="s">
        <v>121</v>
      </c>
      <c r="AX468" s="4"/>
      <c r="AY468" s="3" t="s">
        <v>122</v>
      </c>
      <c r="AZ468" s="3" t="s">
        <v>76</v>
      </c>
      <c r="BA468" s="3" t="s">
        <v>77</v>
      </c>
      <c r="BB468" s="3">
        <v>26.01</v>
      </c>
      <c r="BC468" s="3">
        <v>119.57</v>
      </c>
      <c r="BD468" s="3">
        <v>10</v>
      </c>
      <c r="BE468" s="3" t="s">
        <v>329</v>
      </c>
    </row>
    <row r="469" spans="1:57" ht="12.75">
      <c r="A469" s="3" t="s">
        <v>315</v>
      </c>
      <c r="B469" s="4"/>
      <c r="C469" s="3" t="s">
        <v>316</v>
      </c>
      <c r="D469" s="3" t="s">
        <v>317</v>
      </c>
      <c r="E469" s="3" t="s">
        <v>318</v>
      </c>
      <c r="F469" s="3">
        <v>2017</v>
      </c>
      <c r="G469" s="2" t="s">
        <v>61</v>
      </c>
      <c r="H469" s="3" t="s">
        <v>112</v>
      </c>
      <c r="I469" s="3" t="s">
        <v>319</v>
      </c>
      <c r="J469" s="3" t="s">
        <v>114</v>
      </c>
      <c r="K469" s="3" t="s">
        <v>320</v>
      </c>
      <c r="L469" s="3">
        <v>2014</v>
      </c>
      <c r="M469" s="3" t="s">
        <v>334</v>
      </c>
      <c r="N469" s="3" t="s">
        <v>310</v>
      </c>
      <c r="O469" s="3" t="s">
        <v>323</v>
      </c>
      <c r="P469" s="3" t="s">
        <v>82</v>
      </c>
      <c r="Q469" s="3" t="s">
        <v>83</v>
      </c>
      <c r="R469" s="4"/>
      <c r="S469" s="3" t="s">
        <v>69</v>
      </c>
      <c r="T469" s="3" t="s">
        <v>299</v>
      </c>
      <c r="U469" s="3" t="s">
        <v>71</v>
      </c>
      <c r="V469" s="3" t="s">
        <v>72</v>
      </c>
      <c r="W469" s="3">
        <v>45.178899999999999</v>
      </c>
      <c r="X469" s="4">
        <f t="shared" si="13"/>
        <v>11.833371117310568</v>
      </c>
      <c r="Y469" s="3">
        <v>6.8319999999999999</v>
      </c>
      <c r="Z469" s="4"/>
      <c r="AA469" s="3">
        <v>3</v>
      </c>
      <c r="AB469" s="3">
        <v>53.131999999999998</v>
      </c>
      <c r="AC469" s="4">
        <f t="shared" si="14"/>
        <v>17.269585781946244</v>
      </c>
      <c r="AD469" s="3">
        <v>9.9705999999999992</v>
      </c>
      <c r="AE469" s="3">
        <v>3</v>
      </c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3" t="s">
        <v>73</v>
      </c>
      <c r="AV469" s="3" t="s">
        <v>74</v>
      </c>
      <c r="AW469" s="3" t="s">
        <v>121</v>
      </c>
      <c r="AX469" s="4"/>
      <c r="AY469" s="3" t="s">
        <v>122</v>
      </c>
      <c r="AZ469" s="3" t="s">
        <v>76</v>
      </c>
      <c r="BA469" s="3" t="s">
        <v>77</v>
      </c>
      <c r="BB469" s="3">
        <v>26.01</v>
      </c>
      <c r="BC469" s="3">
        <v>119.57</v>
      </c>
      <c r="BD469" s="3">
        <v>2</v>
      </c>
      <c r="BE469" s="3" t="s">
        <v>329</v>
      </c>
    </row>
    <row r="470" spans="1:57" ht="12.75">
      <c r="A470" s="3" t="s">
        <v>315</v>
      </c>
      <c r="B470" s="4"/>
      <c r="C470" s="3" t="s">
        <v>316</v>
      </c>
      <c r="D470" s="3" t="s">
        <v>317</v>
      </c>
      <c r="E470" s="3" t="s">
        <v>318</v>
      </c>
      <c r="F470" s="3">
        <v>2017</v>
      </c>
      <c r="G470" s="2" t="s">
        <v>61</v>
      </c>
      <c r="H470" s="3" t="s">
        <v>112</v>
      </c>
      <c r="I470" s="3" t="s">
        <v>319</v>
      </c>
      <c r="J470" s="3" t="s">
        <v>114</v>
      </c>
      <c r="K470" s="3" t="s">
        <v>320</v>
      </c>
      <c r="L470" s="3">
        <v>2014</v>
      </c>
      <c r="M470" s="3" t="s">
        <v>334</v>
      </c>
      <c r="N470" s="3" t="s">
        <v>310</v>
      </c>
      <c r="O470" s="3" t="s">
        <v>323</v>
      </c>
      <c r="P470" s="3" t="s">
        <v>82</v>
      </c>
      <c r="Q470" s="3" t="s">
        <v>83</v>
      </c>
      <c r="R470" s="4"/>
      <c r="S470" s="3" t="s">
        <v>69</v>
      </c>
      <c r="T470" s="3" t="s">
        <v>299</v>
      </c>
      <c r="U470" s="3" t="s">
        <v>71</v>
      </c>
      <c r="V470" s="3" t="s">
        <v>72</v>
      </c>
      <c r="W470" s="3">
        <v>46.637900000000002</v>
      </c>
      <c r="X470" s="4">
        <f t="shared" si="13"/>
        <v>32.311407815197406</v>
      </c>
      <c r="Y470" s="3">
        <v>18.655000000000001</v>
      </c>
      <c r="Z470" s="4"/>
      <c r="AA470" s="3">
        <v>3</v>
      </c>
      <c r="AB470" s="3">
        <v>53.131999999999998</v>
      </c>
      <c r="AC470" s="4">
        <f t="shared" si="14"/>
        <v>17.269585781946244</v>
      </c>
      <c r="AD470" s="3">
        <v>9.9705999999999992</v>
      </c>
      <c r="AE470" s="3">
        <v>3</v>
      </c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3" t="s">
        <v>73</v>
      </c>
      <c r="AV470" s="3" t="s">
        <v>74</v>
      </c>
      <c r="AW470" s="3" t="s">
        <v>121</v>
      </c>
      <c r="AX470" s="4"/>
      <c r="AY470" s="3" t="s">
        <v>122</v>
      </c>
      <c r="AZ470" s="3" t="s">
        <v>76</v>
      </c>
      <c r="BA470" s="3" t="s">
        <v>77</v>
      </c>
      <c r="BB470" s="3">
        <v>26.01</v>
      </c>
      <c r="BC470" s="3">
        <v>119.57</v>
      </c>
      <c r="BD470" s="3">
        <v>6</v>
      </c>
      <c r="BE470" s="3" t="s">
        <v>329</v>
      </c>
    </row>
    <row r="471" spans="1:57" ht="12.75">
      <c r="A471" s="3" t="s">
        <v>315</v>
      </c>
      <c r="B471" s="4"/>
      <c r="C471" s="3" t="s">
        <v>316</v>
      </c>
      <c r="D471" s="3" t="s">
        <v>317</v>
      </c>
      <c r="E471" s="3" t="s">
        <v>318</v>
      </c>
      <c r="F471" s="3">
        <v>2017</v>
      </c>
      <c r="G471" s="2" t="s">
        <v>61</v>
      </c>
      <c r="H471" s="3" t="s">
        <v>112</v>
      </c>
      <c r="I471" s="3" t="s">
        <v>319</v>
      </c>
      <c r="J471" s="3" t="s">
        <v>114</v>
      </c>
      <c r="K471" s="3" t="s">
        <v>320</v>
      </c>
      <c r="L471" s="3">
        <v>2014</v>
      </c>
      <c r="M471" s="3" t="s">
        <v>334</v>
      </c>
      <c r="N471" s="3" t="s">
        <v>310</v>
      </c>
      <c r="O471" s="3" t="s">
        <v>323</v>
      </c>
      <c r="P471" s="3" t="s">
        <v>82</v>
      </c>
      <c r="Q471" s="3" t="s">
        <v>83</v>
      </c>
      <c r="R471" s="4"/>
      <c r="S471" s="3" t="s">
        <v>69</v>
      </c>
      <c r="T471" s="3" t="s">
        <v>299</v>
      </c>
      <c r="U471" s="3" t="s">
        <v>71</v>
      </c>
      <c r="V471" s="3" t="s">
        <v>72</v>
      </c>
      <c r="W471" s="3">
        <v>45.517000000000003</v>
      </c>
      <c r="X471" s="4">
        <f t="shared" si="13"/>
        <v>18.878487777096975</v>
      </c>
      <c r="Y471" s="3">
        <v>10.8995</v>
      </c>
      <c r="Z471" s="4"/>
      <c r="AA471" s="3">
        <v>3</v>
      </c>
      <c r="AB471" s="3">
        <v>53.131999999999998</v>
      </c>
      <c r="AC471" s="4">
        <f t="shared" si="14"/>
        <v>17.269585781946244</v>
      </c>
      <c r="AD471" s="3">
        <v>9.9705999999999992</v>
      </c>
      <c r="AE471" s="3">
        <v>3</v>
      </c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3" t="s">
        <v>73</v>
      </c>
      <c r="AV471" s="3" t="s">
        <v>74</v>
      </c>
      <c r="AW471" s="3" t="s">
        <v>121</v>
      </c>
      <c r="AX471" s="4"/>
      <c r="AY471" s="3" t="s">
        <v>122</v>
      </c>
      <c r="AZ471" s="3" t="s">
        <v>76</v>
      </c>
      <c r="BA471" s="3" t="s">
        <v>77</v>
      </c>
      <c r="BB471" s="3">
        <v>26.01</v>
      </c>
      <c r="BC471" s="3">
        <v>119.57</v>
      </c>
      <c r="BD471" s="3">
        <v>10</v>
      </c>
      <c r="BE471" s="3" t="s">
        <v>329</v>
      </c>
    </row>
    <row r="472" spans="1:57" ht="12.75">
      <c r="A472" s="3" t="s">
        <v>315</v>
      </c>
      <c r="B472" s="4"/>
      <c r="C472" s="3" t="s">
        <v>316</v>
      </c>
      <c r="D472" s="3" t="s">
        <v>317</v>
      </c>
      <c r="E472" s="3" t="s">
        <v>318</v>
      </c>
      <c r="F472" s="3">
        <v>2017</v>
      </c>
      <c r="G472" s="2" t="s">
        <v>61</v>
      </c>
      <c r="H472" s="3" t="s">
        <v>112</v>
      </c>
      <c r="I472" s="3" t="s">
        <v>319</v>
      </c>
      <c r="J472" s="3" t="s">
        <v>114</v>
      </c>
      <c r="K472" s="3" t="s">
        <v>320</v>
      </c>
      <c r="L472" s="3">
        <v>2014</v>
      </c>
      <c r="M472" s="3" t="s">
        <v>334</v>
      </c>
      <c r="N472" s="3" t="s">
        <v>310</v>
      </c>
      <c r="O472" s="3" t="s">
        <v>326</v>
      </c>
      <c r="P472" s="3" t="s">
        <v>82</v>
      </c>
      <c r="Q472" s="3" t="s">
        <v>83</v>
      </c>
      <c r="R472" s="4"/>
      <c r="S472" s="3" t="s">
        <v>69</v>
      </c>
      <c r="T472" s="3" t="s">
        <v>299</v>
      </c>
      <c r="U472" s="3" t="s">
        <v>71</v>
      </c>
      <c r="V472" s="3" t="s">
        <v>72</v>
      </c>
      <c r="W472" s="3">
        <v>137.92099999999999</v>
      </c>
      <c r="X472" s="4">
        <f t="shared" si="13"/>
        <v>10.235554247328281</v>
      </c>
      <c r="Y472" s="3">
        <v>5.9095000000000004</v>
      </c>
      <c r="Z472" s="4"/>
      <c r="AA472" s="3">
        <v>3</v>
      </c>
      <c r="AB472" s="3">
        <v>132.76</v>
      </c>
      <c r="AC472" s="4">
        <f t="shared" si="14"/>
        <v>23.349776936836033</v>
      </c>
      <c r="AD472" s="3">
        <v>13.481</v>
      </c>
      <c r="AE472" s="3">
        <v>3</v>
      </c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3" t="s">
        <v>73</v>
      </c>
      <c r="AV472" s="3" t="s">
        <v>74</v>
      </c>
      <c r="AW472" s="3" t="s">
        <v>121</v>
      </c>
      <c r="AX472" s="4"/>
      <c r="AY472" s="3" t="s">
        <v>122</v>
      </c>
      <c r="AZ472" s="3" t="s">
        <v>76</v>
      </c>
      <c r="BA472" s="3" t="s">
        <v>77</v>
      </c>
      <c r="BB472" s="3">
        <v>26.01</v>
      </c>
      <c r="BC472" s="3">
        <v>119.57</v>
      </c>
      <c r="BD472" s="3">
        <v>2</v>
      </c>
      <c r="BE472" s="3" t="s">
        <v>329</v>
      </c>
    </row>
    <row r="473" spans="1:57" ht="12.75">
      <c r="A473" s="3" t="s">
        <v>315</v>
      </c>
      <c r="B473" s="4"/>
      <c r="C473" s="3" t="s">
        <v>316</v>
      </c>
      <c r="D473" s="3" t="s">
        <v>317</v>
      </c>
      <c r="E473" s="3" t="s">
        <v>318</v>
      </c>
      <c r="F473" s="3">
        <v>2017</v>
      </c>
      <c r="G473" s="2" t="s">
        <v>61</v>
      </c>
      <c r="H473" s="3" t="s">
        <v>112</v>
      </c>
      <c r="I473" s="3" t="s">
        <v>319</v>
      </c>
      <c r="J473" s="3" t="s">
        <v>114</v>
      </c>
      <c r="K473" s="3" t="s">
        <v>320</v>
      </c>
      <c r="L473" s="3">
        <v>2014</v>
      </c>
      <c r="M473" s="3" t="s">
        <v>334</v>
      </c>
      <c r="N473" s="3" t="s">
        <v>310</v>
      </c>
      <c r="O473" s="3" t="s">
        <v>326</v>
      </c>
      <c r="P473" s="3" t="s">
        <v>82</v>
      </c>
      <c r="Q473" s="3" t="s">
        <v>83</v>
      </c>
      <c r="R473" s="4"/>
      <c r="S473" s="3" t="s">
        <v>69</v>
      </c>
      <c r="T473" s="3" t="s">
        <v>299</v>
      </c>
      <c r="U473" s="3" t="s">
        <v>71</v>
      </c>
      <c r="V473" s="3" t="s">
        <v>72</v>
      </c>
      <c r="W473" s="3">
        <v>165.42500000000001</v>
      </c>
      <c r="X473" s="4">
        <f t="shared" si="13"/>
        <v>37.103992399740491</v>
      </c>
      <c r="Y473" s="3">
        <v>21.422000000000001</v>
      </c>
      <c r="Z473" s="4"/>
      <c r="AA473" s="3">
        <v>3</v>
      </c>
      <c r="AB473" s="3">
        <v>132.76</v>
      </c>
      <c r="AC473" s="4">
        <f t="shared" si="14"/>
        <v>23.349776936836033</v>
      </c>
      <c r="AD473" s="3">
        <v>13.481</v>
      </c>
      <c r="AE473" s="3">
        <v>3</v>
      </c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3" t="s">
        <v>73</v>
      </c>
      <c r="AV473" s="3" t="s">
        <v>74</v>
      </c>
      <c r="AW473" s="3" t="s">
        <v>121</v>
      </c>
      <c r="AX473" s="4"/>
      <c r="AY473" s="3" t="s">
        <v>122</v>
      </c>
      <c r="AZ473" s="3" t="s">
        <v>76</v>
      </c>
      <c r="BA473" s="3" t="s">
        <v>77</v>
      </c>
      <c r="BB473" s="3">
        <v>26.01</v>
      </c>
      <c r="BC473" s="3">
        <v>119.57</v>
      </c>
      <c r="BD473" s="3">
        <v>6</v>
      </c>
      <c r="BE473" s="3" t="s">
        <v>329</v>
      </c>
    </row>
    <row r="474" spans="1:57" ht="12.75">
      <c r="A474" s="3" t="s">
        <v>315</v>
      </c>
      <c r="B474" s="4"/>
      <c r="C474" s="3" t="s">
        <v>316</v>
      </c>
      <c r="D474" s="3" t="s">
        <v>317</v>
      </c>
      <c r="E474" s="3" t="s">
        <v>318</v>
      </c>
      <c r="F474" s="3">
        <v>2017</v>
      </c>
      <c r="G474" s="2" t="s">
        <v>61</v>
      </c>
      <c r="H474" s="3" t="s">
        <v>112</v>
      </c>
      <c r="I474" s="3" t="s">
        <v>319</v>
      </c>
      <c r="J474" s="3" t="s">
        <v>114</v>
      </c>
      <c r="K474" s="3" t="s">
        <v>320</v>
      </c>
      <c r="L474" s="3">
        <v>2014</v>
      </c>
      <c r="M474" s="3" t="s">
        <v>334</v>
      </c>
      <c r="N474" s="3" t="s">
        <v>310</v>
      </c>
      <c r="O474" s="3" t="s">
        <v>326</v>
      </c>
      <c r="P474" s="3" t="s">
        <v>82</v>
      </c>
      <c r="Q474" s="3" t="s">
        <v>83</v>
      </c>
      <c r="R474" s="4"/>
      <c r="S474" s="3" t="s">
        <v>69</v>
      </c>
      <c r="T474" s="3" t="s">
        <v>299</v>
      </c>
      <c r="U474" s="3" t="s">
        <v>71</v>
      </c>
      <c r="V474" s="3" t="s">
        <v>72</v>
      </c>
      <c r="W474" s="3">
        <v>175.56299999999999</v>
      </c>
      <c r="X474" s="4">
        <f t="shared" si="13"/>
        <v>17.278419241064849</v>
      </c>
      <c r="Y474" s="3">
        <v>9.9756999999999998</v>
      </c>
      <c r="Z474" s="4"/>
      <c r="AA474" s="3">
        <v>3</v>
      </c>
      <c r="AB474" s="3">
        <v>132.76</v>
      </c>
      <c r="AC474" s="4">
        <f t="shared" si="14"/>
        <v>23.349776936836033</v>
      </c>
      <c r="AD474" s="3">
        <v>13.481</v>
      </c>
      <c r="AE474" s="3">
        <v>3</v>
      </c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3" t="s">
        <v>73</v>
      </c>
      <c r="AV474" s="3" t="s">
        <v>74</v>
      </c>
      <c r="AW474" s="3" t="s">
        <v>121</v>
      </c>
      <c r="AX474" s="4"/>
      <c r="AY474" s="3" t="s">
        <v>122</v>
      </c>
      <c r="AZ474" s="3" t="s">
        <v>76</v>
      </c>
      <c r="BA474" s="3" t="s">
        <v>77</v>
      </c>
      <c r="BB474" s="3">
        <v>26.01</v>
      </c>
      <c r="BC474" s="3">
        <v>119.57</v>
      </c>
      <c r="BD474" s="3">
        <v>10</v>
      </c>
      <c r="BE474" s="3" t="s">
        <v>329</v>
      </c>
    </row>
    <row r="475" spans="1:57" ht="12.75">
      <c r="A475" s="3" t="s">
        <v>315</v>
      </c>
      <c r="B475" s="4"/>
      <c r="C475" s="3" t="s">
        <v>316</v>
      </c>
      <c r="D475" s="3" t="s">
        <v>317</v>
      </c>
      <c r="E475" s="3" t="s">
        <v>318</v>
      </c>
      <c r="F475" s="3">
        <v>2017</v>
      </c>
      <c r="G475" s="2" t="s">
        <v>61</v>
      </c>
      <c r="H475" s="3" t="s">
        <v>112</v>
      </c>
      <c r="I475" s="3" t="s">
        <v>319</v>
      </c>
      <c r="J475" s="3" t="s">
        <v>114</v>
      </c>
      <c r="K475" s="3" t="s">
        <v>320</v>
      </c>
      <c r="L475" s="3">
        <v>2014</v>
      </c>
      <c r="M475" s="3" t="s">
        <v>335</v>
      </c>
      <c r="N475" s="3" t="s">
        <v>159</v>
      </c>
      <c r="O475" s="3"/>
      <c r="P475" s="3" t="s">
        <v>118</v>
      </c>
      <c r="Q475" s="3" t="s">
        <v>160</v>
      </c>
      <c r="R475" s="4"/>
      <c r="S475" s="3" t="s">
        <v>69</v>
      </c>
      <c r="T475" s="3" t="s">
        <v>101</v>
      </c>
      <c r="U475" s="3" t="s">
        <v>71</v>
      </c>
      <c r="V475" s="3" t="s">
        <v>72</v>
      </c>
      <c r="W475" s="3">
        <v>302</v>
      </c>
      <c r="X475" s="4">
        <f t="shared" si="13"/>
        <v>36.373066958946424</v>
      </c>
      <c r="Y475" s="3">
        <v>21</v>
      </c>
      <c r="Z475" s="4"/>
      <c r="AA475" s="3">
        <v>3</v>
      </c>
      <c r="AB475" s="3">
        <v>896</v>
      </c>
      <c r="AC475" s="4">
        <f t="shared" si="14"/>
        <v>150.68842025849233</v>
      </c>
      <c r="AD475" s="3">
        <v>87</v>
      </c>
      <c r="AE475" s="3">
        <v>3</v>
      </c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3" t="s">
        <v>73</v>
      </c>
      <c r="AV475" s="3" t="s">
        <v>74</v>
      </c>
      <c r="AW475" s="3" t="s">
        <v>121</v>
      </c>
      <c r="AX475" s="4"/>
      <c r="AY475" s="3" t="s">
        <v>122</v>
      </c>
      <c r="AZ475" s="3" t="s">
        <v>76</v>
      </c>
      <c r="BA475" s="3" t="s">
        <v>77</v>
      </c>
      <c r="BB475" s="3">
        <v>26.01</v>
      </c>
      <c r="BC475" s="3">
        <v>119.57</v>
      </c>
      <c r="BD475" s="3">
        <v>2</v>
      </c>
      <c r="BE475" s="4"/>
    </row>
    <row r="476" spans="1:57" ht="12.75">
      <c r="A476" s="3" t="s">
        <v>315</v>
      </c>
      <c r="B476" s="4"/>
      <c r="C476" s="3" t="s">
        <v>316</v>
      </c>
      <c r="D476" s="3" t="s">
        <v>317</v>
      </c>
      <c r="E476" s="3" t="s">
        <v>318</v>
      </c>
      <c r="F476" s="3">
        <v>2017</v>
      </c>
      <c r="G476" s="2" t="s">
        <v>61</v>
      </c>
      <c r="H476" s="3" t="s">
        <v>112</v>
      </c>
      <c r="I476" s="3" t="s">
        <v>319</v>
      </c>
      <c r="J476" s="3" t="s">
        <v>114</v>
      </c>
      <c r="K476" s="3" t="s">
        <v>320</v>
      </c>
      <c r="L476" s="3">
        <v>2014</v>
      </c>
      <c r="M476" s="3" t="s">
        <v>335</v>
      </c>
      <c r="N476" s="3" t="s">
        <v>159</v>
      </c>
      <c r="O476" s="3"/>
      <c r="P476" s="3" t="s">
        <v>118</v>
      </c>
      <c r="Q476" s="3" t="s">
        <v>160</v>
      </c>
      <c r="R476" s="4"/>
      <c r="S476" s="3" t="s">
        <v>69</v>
      </c>
      <c r="T476" s="3" t="s">
        <v>101</v>
      </c>
      <c r="U476" s="3" t="s">
        <v>71</v>
      </c>
      <c r="V476" s="3" t="s">
        <v>72</v>
      </c>
      <c r="W476" s="3">
        <v>517</v>
      </c>
      <c r="X476" s="4">
        <f t="shared" si="13"/>
        <v>25.980762113533157</v>
      </c>
      <c r="Y476" s="3">
        <v>15</v>
      </c>
      <c r="Z476" s="4"/>
      <c r="AA476" s="3">
        <v>3</v>
      </c>
      <c r="AB476" s="3">
        <v>896</v>
      </c>
      <c r="AC476" s="4">
        <f t="shared" si="14"/>
        <v>150.68842025849233</v>
      </c>
      <c r="AD476" s="3">
        <v>87</v>
      </c>
      <c r="AE476" s="3">
        <v>3</v>
      </c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3" t="s">
        <v>73</v>
      </c>
      <c r="AV476" s="3" t="s">
        <v>74</v>
      </c>
      <c r="AW476" s="3" t="s">
        <v>121</v>
      </c>
      <c r="AX476" s="4"/>
      <c r="AY476" s="3" t="s">
        <v>122</v>
      </c>
      <c r="AZ476" s="3" t="s">
        <v>76</v>
      </c>
      <c r="BA476" s="3" t="s">
        <v>77</v>
      </c>
      <c r="BB476" s="3">
        <v>26.01</v>
      </c>
      <c r="BC476" s="3">
        <v>119.57</v>
      </c>
      <c r="BD476" s="3">
        <v>6</v>
      </c>
      <c r="BE476" s="4"/>
    </row>
    <row r="477" spans="1:57" ht="12.75">
      <c r="A477" s="3" t="s">
        <v>315</v>
      </c>
      <c r="B477" s="4"/>
      <c r="C477" s="3" t="s">
        <v>316</v>
      </c>
      <c r="D477" s="3" t="s">
        <v>317</v>
      </c>
      <c r="E477" s="3" t="s">
        <v>318</v>
      </c>
      <c r="F477" s="3">
        <v>2017</v>
      </c>
      <c r="G477" s="2" t="s">
        <v>61</v>
      </c>
      <c r="H477" s="3" t="s">
        <v>112</v>
      </c>
      <c r="I477" s="3" t="s">
        <v>319</v>
      </c>
      <c r="J477" s="3" t="s">
        <v>114</v>
      </c>
      <c r="K477" s="3" t="s">
        <v>320</v>
      </c>
      <c r="L477" s="3">
        <v>2014</v>
      </c>
      <c r="M477" s="3" t="s">
        <v>335</v>
      </c>
      <c r="N477" s="3" t="s">
        <v>159</v>
      </c>
      <c r="O477" s="3"/>
      <c r="P477" s="3" t="s">
        <v>118</v>
      </c>
      <c r="Q477" s="3" t="s">
        <v>160</v>
      </c>
      <c r="R477" s="4"/>
      <c r="S477" s="3" t="s">
        <v>69</v>
      </c>
      <c r="T477" s="3" t="s">
        <v>101</v>
      </c>
      <c r="U477" s="3" t="s">
        <v>71</v>
      </c>
      <c r="V477" s="3" t="s">
        <v>72</v>
      </c>
      <c r="W477" s="3">
        <v>713</v>
      </c>
      <c r="X477" s="4">
        <f t="shared" si="13"/>
        <v>22.516660498395403</v>
      </c>
      <c r="Y477" s="3">
        <v>13</v>
      </c>
      <c r="Z477" s="4"/>
      <c r="AA477" s="3">
        <v>3</v>
      </c>
      <c r="AB477" s="3">
        <v>896</v>
      </c>
      <c r="AC477" s="4">
        <f t="shared" si="14"/>
        <v>150.68842025849233</v>
      </c>
      <c r="AD477" s="3">
        <v>87</v>
      </c>
      <c r="AE477" s="3">
        <v>3</v>
      </c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3" t="s">
        <v>73</v>
      </c>
      <c r="AV477" s="3" t="s">
        <v>74</v>
      </c>
      <c r="AW477" s="3" t="s">
        <v>121</v>
      </c>
      <c r="AX477" s="4"/>
      <c r="AY477" s="3" t="s">
        <v>122</v>
      </c>
      <c r="AZ477" s="3" t="s">
        <v>76</v>
      </c>
      <c r="BA477" s="3" t="s">
        <v>77</v>
      </c>
      <c r="BB477" s="3">
        <v>26.01</v>
      </c>
      <c r="BC477" s="3">
        <v>119.57</v>
      </c>
      <c r="BD477" s="3">
        <v>10</v>
      </c>
      <c r="BE477" s="4"/>
    </row>
    <row r="478" spans="1:57" ht="12.75">
      <c r="A478" s="3" t="s">
        <v>315</v>
      </c>
      <c r="B478" s="4"/>
      <c r="C478" s="3" t="s">
        <v>316</v>
      </c>
      <c r="D478" s="3" t="s">
        <v>317</v>
      </c>
      <c r="E478" s="3" t="s">
        <v>318</v>
      </c>
      <c r="F478" s="3">
        <v>2017</v>
      </c>
      <c r="G478" s="2" t="s">
        <v>61</v>
      </c>
      <c r="H478" s="3" t="s">
        <v>112</v>
      </c>
      <c r="I478" s="3" t="s">
        <v>319</v>
      </c>
      <c r="J478" s="3" t="s">
        <v>114</v>
      </c>
      <c r="K478" s="3" t="s">
        <v>320</v>
      </c>
      <c r="L478" s="3">
        <v>2014</v>
      </c>
      <c r="M478" s="3" t="s">
        <v>336</v>
      </c>
      <c r="N478" s="3" t="s">
        <v>131</v>
      </c>
      <c r="O478" s="3"/>
      <c r="P478" s="3" t="s">
        <v>132</v>
      </c>
      <c r="Q478" s="3" t="s">
        <v>133</v>
      </c>
      <c r="R478" s="4"/>
      <c r="S478" s="3" t="s">
        <v>134</v>
      </c>
      <c r="T478" s="3" t="s">
        <v>135</v>
      </c>
      <c r="U478" s="2" t="s">
        <v>84</v>
      </c>
      <c r="V478" s="3" t="s">
        <v>72</v>
      </c>
      <c r="W478" s="3">
        <v>3.03</v>
      </c>
      <c r="X478" s="4">
        <f t="shared" si="13"/>
        <v>25.213121583810285</v>
      </c>
      <c r="Y478" s="3">
        <v>6.51</v>
      </c>
      <c r="Z478" s="4"/>
      <c r="AA478" s="3">
        <v>15</v>
      </c>
      <c r="AB478" s="3">
        <v>3.1</v>
      </c>
      <c r="AC478" s="4">
        <f t="shared" si="14"/>
        <v>2.4787093415727468</v>
      </c>
      <c r="AD478" s="3">
        <v>0.64</v>
      </c>
      <c r="AE478" s="3">
        <v>15</v>
      </c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3" t="s">
        <v>73</v>
      </c>
      <c r="AV478" s="3" t="s">
        <v>74</v>
      </c>
      <c r="AW478" s="3" t="s">
        <v>121</v>
      </c>
      <c r="AX478" s="4"/>
      <c r="AY478" s="3" t="s">
        <v>122</v>
      </c>
      <c r="AZ478" s="3" t="s">
        <v>76</v>
      </c>
      <c r="BA478" s="3" t="s">
        <v>77</v>
      </c>
      <c r="BB478" s="3">
        <v>26.01</v>
      </c>
      <c r="BC478" s="3">
        <v>119.57</v>
      </c>
      <c r="BD478" s="3">
        <v>2</v>
      </c>
      <c r="BE478" s="4"/>
    </row>
    <row r="479" spans="1:57" ht="12.75">
      <c r="A479" s="3" t="s">
        <v>315</v>
      </c>
      <c r="B479" s="4"/>
      <c r="C479" s="3" t="s">
        <v>316</v>
      </c>
      <c r="D479" s="3" t="s">
        <v>317</v>
      </c>
      <c r="E479" s="3" t="s">
        <v>318</v>
      </c>
      <c r="F479" s="3">
        <v>2017</v>
      </c>
      <c r="G479" s="2" t="s">
        <v>61</v>
      </c>
      <c r="H479" s="3" t="s">
        <v>112</v>
      </c>
      <c r="I479" s="3" t="s">
        <v>319</v>
      </c>
      <c r="J479" s="3" t="s">
        <v>114</v>
      </c>
      <c r="K479" s="3" t="s">
        <v>320</v>
      </c>
      <c r="L479" s="3">
        <v>2014</v>
      </c>
      <c r="M479" s="3" t="s">
        <v>336</v>
      </c>
      <c r="N479" s="3" t="s">
        <v>131</v>
      </c>
      <c r="O479" s="3"/>
      <c r="P479" s="3" t="s">
        <v>132</v>
      </c>
      <c r="Q479" s="3" t="s">
        <v>133</v>
      </c>
      <c r="R479" s="4"/>
      <c r="S479" s="3" t="s">
        <v>134</v>
      </c>
      <c r="T479" s="3" t="s">
        <v>135</v>
      </c>
      <c r="U479" s="2" t="s">
        <v>84</v>
      </c>
      <c r="V479" s="3" t="s">
        <v>72</v>
      </c>
      <c r="W479" s="3">
        <v>3.04</v>
      </c>
      <c r="X479" s="4">
        <f t="shared" si="13"/>
        <v>39.659349465163949</v>
      </c>
      <c r="Y479" s="3">
        <v>10.24</v>
      </c>
      <c r="Z479" s="4"/>
      <c r="AA479" s="3">
        <v>15</v>
      </c>
      <c r="AB479" s="3">
        <v>3.1</v>
      </c>
      <c r="AC479" s="4">
        <f t="shared" si="14"/>
        <v>2.4787093415727468</v>
      </c>
      <c r="AD479" s="3">
        <v>0.64</v>
      </c>
      <c r="AE479" s="3">
        <v>15</v>
      </c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3" t="s">
        <v>73</v>
      </c>
      <c r="AV479" s="3" t="s">
        <v>74</v>
      </c>
      <c r="AW479" s="3" t="s">
        <v>121</v>
      </c>
      <c r="AX479" s="4"/>
      <c r="AY479" s="3" t="s">
        <v>122</v>
      </c>
      <c r="AZ479" s="3" t="s">
        <v>76</v>
      </c>
      <c r="BA479" s="3" t="s">
        <v>77</v>
      </c>
      <c r="BB479" s="3">
        <v>26.01</v>
      </c>
      <c r="BC479" s="3">
        <v>119.57</v>
      </c>
      <c r="BD479" s="3">
        <v>6</v>
      </c>
      <c r="BE479" s="4"/>
    </row>
    <row r="480" spans="1:57" ht="12.75">
      <c r="A480" s="3" t="s">
        <v>315</v>
      </c>
      <c r="B480" s="4"/>
      <c r="C480" s="3" t="s">
        <v>316</v>
      </c>
      <c r="D480" s="3" t="s">
        <v>317</v>
      </c>
      <c r="E480" s="3" t="s">
        <v>318</v>
      </c>
      <c r="F480" s="3">
        <v>2017</v>
      </c>
      <c r="G480" s="2" t="s">
        <v>61</v>
      </c>
      <c r="H480" s="3" t="s">
        <v>112</v>
      </c>
      <c r="I480" s="3" t="s">
        <v>319</v>
      </c>
      <c r="J480" s="3" t="s">
        <v>114</v>
      </c>
      <c r="K480" s="3" t="s">
        <v>320</v>
      </c>
      <c r="L480" s="3">
        <v>2014</v>
      </c>
      <c r="M480" s="3" t="s">
        <v>336</v>
      </c>
      <c r="N480" s="3" t="s">
        <v>131</v>
      </c>
      <c r="O480" s="3"/>
      <c r="P480" s="3" t="s">
        <v>132</v>
      </c>
      <c r="Q480" s="3" t="s">
        <v>133</v>
      </c>
      <c r="R480" s="4"/>
      <c r="S480" s="3" t="s">
        <v>134</v>
      </c>
      <c r="T480" s="3" t="s">
        <v>135</v>
      </c>
      <c r="U480" s="2" t="s">
        <v>84</v>
      </c>
      <c r="V480" s="3" t="s">
        <v>72</v>
      </c>
      <c r="W480" s="3">
        <v>3.06</v>
      </c>
      <c r="X480" s="4">
        <f t="shared" si="13"/>
        <v>18.086832226788637</v>
      </c>
      <c r="Y480" s="3">
        <v>4.67</v>
      </c>
      <c r="Z480" s="4"/>
      <c r="AA480" s="3">
        <v>15</v>
      </c>
      <c r="AB480" s="3">
        <v>3.1</v>
      </c>
      <c r="AC480" s="4">
        <f t="shared" si="14"/>
        <v>2.4787093415727468</v>
      </c>
      <c r="AD480" s="3">
        <v>0.64</v>
      </c>
      <c r="AE480" s="3">
        <v>15</v>
      </c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3" t="s">
        <v>73</v>
      </c>
      <c r="AV480" s="3" t="s">
        <v>74</v>
      </c>
      <c r="AW480" s="3" t="s">
        <v>121</v>
      </c>
      <c r="AX480" s="4"/>
      <c r="AY480" s="3" t="s">
        <v>122</v>
      </c>
      <c r="AZ480" s="3" t="s">
        <v>76</v>
      </c>
      <c r="BA480" s="3" t="s">
        <v>77</v>
      </c>
      <c r="BB480" s="3">
        <v>26.01</v>
      </c>
      <c r="BC480" s="3">
        <v>119.57</v>
      </c>
      <c r="BD480" s="3">
        <v>10</v>
      </c>
      <c r="BE480" s="4"/>
    </row>
    <row r="481" spans="1:57" ht="12.75">
      <c r="A481" s="3" t="s">
        <v>315</v>
      </c>
      <c r="B481" s="4"/>
      <c r="C481" s="3" t="s">
        <v>316</v>
      </c>
      <c r="D481" s="3" t="s">
        <v>317</v>
      </c>
      <c r="E481" s="3" t="s">
        <v>318</v>
      </c>
      <c r="F481" s="3">
        <v>2017</v>
      </c>
      <c r="G481" s="2" t="s">
        <v>61</v>
      </c>
      <c r="H481" s="3" t="s">
        <v>112</v>
      </c>
      <c r="I481" s="3" t="s">
        <v>319</v>
      </c>
      <c r="J481" s="3" t="s">
        <v>114</v>
      </c>
      <c r="K481" s="3" t="s">
        <v>320</v>
      </c>
      <c r="L481" s="3">
        <v>2014</v>
      </c>
      <c r="M481" s="3" t="s">
        <v>312</v>
      </c>
      <c r="N481" s="3" t="s">
        <v>131</v>
      </c>
      <c r="O481" s="3"/>
      <c r="P481" s="3" t="s">
        <v>132</v>
      </c>
      <c r="Q481" s="3" t="s">
        <v>133</v>
      </c>
      <c r="R481" s="4"/>
      <c r="S481" s="3" t="s">
        <v>134</v>
      </c>
      <c r="T481" s="3" t="s">
        <v>135</v>
      </c>
      <c r="U481" s="2" t="s">
        <v>84</v>
      </c>
      <c r="V481" s="3" t="s">
        <v>72</v>
      </c>
      <c r="W481" s="3">
        <v>72.150000000000006</v>
      </c>
      <c r="X481" s="4">
        <f t="shared" si="13"/>
        <v>15.724312385602111</v>
      </c>
      <c r="Y481" s="3">
        <v>4.0599999999999996</v>
      </c>
      <c r="Z481" s="4"/>
      <c r="AA481" s="3">
        <v>15</v>
      </c>
      <c r="AB481" s="3">
        <v>72.09</v>
      </c>
      <c r="AC481" s="4">
        <f t="shared" si="14"/>
        <v>61.348056203925488</v>
      </c>
      <c r="AD481" s="3">
        <v>15.84</v>
      </c>
      <c r="AE481" s="3">
        <v>15</v>
      </c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3" t="s">
        <v>73</v>
      </c>
      <c r="AV481" s="3" t="s">
        <v>74</v>
      </c>
      <c r="AW481" s="3" t="s">
        <v>121</v>
      </c>
      <c r="AX481" s="4"/>
      <c r="AY481" s="3" t="s">
        <v>122</v>
      </c>
      <c r="AZ481" s="3" t="s">
        <v>76</v>
      </c>
      <c r="BA481" s="3" t="s">
        <v>77</v>
      </c>
      <c r="BB481" s="3">
        <v>26.01</v>
      </c>
      <c r="BC481" s="3">
        <v>119.57</v>
      </c>
      <c r="BD481" s="3">
        <v>2</v>
      </c>
      <c r="BE481" s="4"/>
    </row>
    <row r="482" spans="1:57" ht="12.75">
      <c r="A482" s="3" t="s">
        <v>315</v>
      </c>
      <c r="B482" s="4"/>
      <c r="C482" s="3" t="s">
        <v>316</v>
      </c>
      <c r="D482" s="3" t="s">
        <v>317</v>
      </c>
      <c r="E482" s="3" t="s">
        <v>318</v>
      </c>
      <c r="F482" s="3">
        <v>2017</v>
      </c>
      <c r="G482" s="2" t="s">
        <v>61</v>
      </c>
      <c r="H482" s="3" t="s">
        <v>112</v>
      </c>
      <c r="I482" s="3" t="s">
        <v>319</v>
      </c>
      <c r="J482" s="3" t="s">
        <v>114</v>
      </c>
      <c r="K482" s="3" t="s">
        <v>320</v>
      </c>
      <c r="L482" s="3">
        <v>2014</v>
      </c>
      <c r="M482" s="3" t="s">
        <v>312</v>
      </c>
      <c r="N482" s="3" t="s">
        <v>131</v>
      </c>
      <c r="O482" s="3"/>
      <c r="P482" s="3" t="s">
        <v>132</v>
      </c>
      <c r="Q482" s="3" t="s">
        <v>133</v>
      </c>
      <c r="R482" s="4"/>
      <c r="S482" s="3" t="s">
        <v>134</v>
      </c>
      <c r="T482" s="3" t="s">
        <v>135</v>
      </c>
      <c r="U482" s="2" t="s">
        <v>84</v>
      </c>
      <c r="V482" s="3" t="s">
        <v>72</v>
      </c>
      <c r="W482" s="3">
        <v>70.12</v>
      </c>
      <c r="X482" s="4">
        <f t="shared" si="13"/>
        <v>30.170540266955779</v>
      </c>
      <c r="Y482" s="3">
        <v>7.79</v>
      </c>
      <c r="Z482" s="4"/>
      <c r="AA482" s="3">
        <v>15</v>
      </c>
      <c r="AB482" s="3">
        <v>72.09</v>
      </c>
      <c r="AC482" s="4">
        <f t="shared" si="14"/>
        <v>61.348056203925488</v>
      </c>
      <c r="AD482" s="3">
        <v>15.84</v>
      </c>
      <c r="AE482" s="3">
        <v>15</v>
      </c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3" t="s">
        <v>73</v>
      </c>
      <c r="AV482" s="3" t="s">
        <v>74</v>
      </c>
      <c r="AW482" s="3" t="s">
        <v>121</v>
      </c>
      <c r="AX482" s="4"/>
      <c r="AY482" s="3" t="s">
        <v>122</v>
      </c>
      <c r="AZ482" s="3" t="s">
        <v>76</v>
      </c>
      <c r="BA482" s="3" t="s">
        <v>77</v>
      </c>
      <c r="BB482" s="3">
        <v>26.01</v>
      </c>
      <c r="BC482" s="3">
        <v>119.57</v>
      </c>
      <c r="BD482" s="3">
        <v>6</v>
      </c>
      <c r="BE482" s="4"/>
    </row>
    <row r="483" spans="1:57" ht="12.75">
      <c r="A483" s="3" t="s">
        <v>315</v>
      </c>
      <c r="B483" s="4"/>
      <c r="C483" s="3" t="s">
        <v>316</v>
      </c>
      <c r="D483" s="3" t="s">
        <v>317</v>
      </c>
      <c r="E483" s="3" t="s">
        <v>318</v>
      </c>
      <c r="F483" s="3">
        <v>2017</v>
      </c>
      <c r="G483" s="2" t="s">
        <v>61</v>
      </c>
      <c r="H483" s="3" t="s">
        <v>112</v>
      </c>
      <c r="I483" s="3" t="s">
        <v>319</v>
      </c>
      <c r="J483" s="3" t="s">
        <v>114</v>
      </c>
      <c r="K483" s="3" t="s">
        <v>320</v>
      </c>
      <c r="L483" s="3">
        <v>2014</v>
      </c>
      <c r="M483" s="3" t="s">
        <v>312</v>
      </c>
      <c r="N483" s="3" t="s">
        <v>131</v>
      </c>
      <c r="O483" s="3"/>
      <c r="P483" s="3" t="s">
        <v>132</v>
      </c>
      <c r="Q483" s="3" t="s">
        <v>133</v>
      </c>
      <c r="R483" s="4"/>
      <c r="S483" s="3" t="s">
        <v>134</v>
      </c>
      <c r="T483" s="3" t="s">
        <v>135</v>
      </c>
      <c r="U483" s="2" t="s">
        <v>84</v>
      </c>
      <c r="V483" s="3" t="s">
        <v>72</v>
      </c>
      <c r="W483" s="3">
        <v>68.69</v>
      </c>
      <c r="X483" s="4">
        <f t="shared" si="13"/>
        <v>21.146489070292496</v>
      </c>
      <c r="Y483" s="3">
        <v>5.46</v>
      </c>
      <c r="Z483" s="4"/>
      <c r="AA483" s="3">
        <v>15</v>
      </c>
      <c r="AB483" s="3">
        <v>72.09</v>
      </c>
      <c r="AC483" s="4">
        <f t="shared" si="14"/>
        <v>61.348056203925488</v>
      </c>
      <c r="AD483" s="3">
        <v>15.84</v>
      </c>
      <c r="AE483" s="3">
        <v>15</v>
      </c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3" t="s">
        <v>73</v>
      </c>
      <c r="AV483" s="3" t="s">
        <v>74</v>
      </c>
      <c r="AW483" s="3" t="s">
        <v>121</v>
      </c>
      <c r="AX483" s="4"/>
      <c r="AY483" s="3" t="s">
        <v>122</v>
      </c>
      <c r="AZ483" s="3" t="s">
        <v>76</v>
      </c>
      <c r="BA483" s="3" t="s">
        <v>77</v>
      </c>
      <c r="BB483" s="3">
        <v>26.01</v>
      </c>
      <c r="BC483" s="3">
        <v>119.57</v>
      </c>
      <c r="BD483" s="3">
        <v>10</v>
      </c>
      <c r="BE483" s="4"/>
    </row>
    <row r="484" spans="1:57" ht="12.75">
      <c r="A484" s="3" t="s">
        <v>315</v>
      </c>
      <c r="B484" s="4"/>
      <c r="C484" s="3" t="s">
        <v>316</v>
      </c>
      <c r="D484" s="3" t="s">
        <v>317</v>
      </c>
      <c r="E484" s="3" t="s">
        <v>318</v>
      </c>
      <c r="F484" s="3">
        <v>2017</v>
      </c>
      <c r="G484" s="2" t="s">
        <v>61</v>
      </c>
      <c r="H484" s="3" t="s">
        <v>112</v>
      </c>
      <c r="I484" s="3" t="s">
        <v>319</v>
      </c>
      <c r="J484" s="3" t="s">
        <v>114</v>
      </c>
      <c r="K484" s="3" t="s">
        <v>320</v>
      </c>
      <c r="L484" s="3">
        <v>2014</v>
      </c>
      <c r="M484" s="3" t="s">
        <v>337</v>
      </c>
      <c r="N484" s="3" t="s">
        <v>206</v>
      </c>
      <c r="O484" s="10">
        <v>43758</v>
      </c>
      <c r="P484" s="3" t="s">
        <v>82</v>
      </c>
      <c r="Q484" s="3" t="s">
        <v>83</v>
      </c>
      <c r="R484" s="4"/>
      <c r="S484" s="3" t="s">
        <v>134</v>
      </c>
      <c r="T484" s="3" t="s">
        <v>135</v>
      </c>
      <c r="U484" s="3" t="s">
        <v>84</v>
      </c>
      <c r="V484" s="3" t="s">
        <v>72</v>
      </c>
      <c r="W484" s="3">
        <v>15.3094</v>
      </c>
      <c r="X484" s="4">
        <f t="shared" si="13"/>
        <v>0.86741104443049377</v>
      </c>
      <c r="Y484" s="3">
        <v>0.50080000000000002</v>
      </c>
      <c r="Z484" s="4"/>
      <c r="AA484" s="3">
        <v>3</v>
      </c>
      <c r="AB484" s="3">
        <v>16.236999999999998</v>
      </c>
      <c r="AC484" s="4">
        <f t="shared" si="14"/>
        <v>0.93374859036038171</v>
      </c>
      <c r="AD484" s="3">
        <v>0.53910000000000002</v>
      </c>
      <c r="AE484" s="3">
        <v>3</v>
      </c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3" t="s">
        <v>73</v>
      </c>
      <c r="AV484" s="3" t="s">
        <v>74</v>
      </c>
      <c r="AW484" s="3" t="s">
        <v>121</v>
      </c>
      <c r="AX484" s="4"/>
      <c r="AY484" s="3" t="s">
        <v>122</v>
      </c>
      <c r="AZ484" s="3" t="s">
        <v>76</v>
      </c>
      <c r="BA484" s="3" t="s">
        <v>77</v>
      </c>
      <c r="BB484" s="3">
        <v>26.01</v>
      </c>
      <c r="BC484" s="3">
        <v>119.57</v>
      </c>
      <c r="BD484" s="3">
        <v>2</v>
      </c>
      <c r="BE484" s="3" t="s">
        <v>324</v>
      </c>
    </row>
    <row r="485" spans="1:57" ht="12.75">
      <c r="A485" s="3" t="s">
        <v>315</v>
      </c>
      <c r="B485" s="4"/>
      <c r="C485" s="3" t="s">
        <v>316</v>
      </c>
      <c r="D485" s="3" t="s">
        <v>317</v>
      </c>
      <c r="E485" s="3" t="s">
        <v>318</v>
      </c>
      <c r="F485" s="3">
        <v>2017</v>
      </c>
      <c r="G485" s="2" t="s">
        <v>61</v>
      </c>
      <c r="H485" s="3" t="s">
        <v>112</v>
      </c>
      <c r="I485" s="3" t="s">
        <v>319</v>
      </c>
      <c r="J485" s="3" t="s">
        <v>114</v>
      </c>
      <c r="K485" s="3" t="s">
        <v>320</v>
      </c>
      <c r="L485" s="3">
        <v>2014</v>
      </c>
      <c r="M485" s="3" t="s">
        <v>337</v>
      </c>
      <c r="N485" s="3" t="s">
        <v>206</v>
      </c>
      <c r="O485" s="10">
        <v>43758</v>
      </c>
      <c r="P485" s="3" t="s">
        <v>82</v>
      </c>
      <c r="Q485" s="3" t="s">
        <v>83</v>
      </c>
      <c r="R485" s="4"/>
      <c r="S485" s="3" t="s">
        <v>134</v>
      </c>
      <c r="T485" s="3" t="s">
        <v>135</v>
      </c>
      <c r="U485" s="3" t="s">
        <v>84</v>
      </c>
      <c r="V485" s="3" t="s">
        <v>72</v>
      </c>
      <c r="W485" s="3">
        <v>17.217099999999999</v>
      </c>
      <c r="X485" s="3">
        <f>Y485*SQRT(AA485)</f>
        <v>0.32250786036933016</v>
      </c>
      <c r="Y485" s="3">
        <f>17.4033-W485</f>
        <v>0.18620000000000303</v>
      </c>
      <c r="Z485" s="4"/>
      <c r="AA485" s="3">
        <v>3</v>
      </c>
      <c r="AB485" s="3">
        <v>16.236999999999998</v>
      </c>
      <c r="AC485" s="4">
        <f t="shared" si="14"/>
        <v>0.93374859036038171</v>
      </c>
      <c r="AD485" s="3">
        <v>0.53910000000000002</v>
      </c>
      <c r="AE485" s="3">
        <v>3</v>
      </c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3" t="s">
        <v>73</v>
      </c>
      <c r="AV485" s="3" t="s">
        <v>74</v>
      </c>
      <c r="AW485" s="3" t="s">
        <v>121</v>
      </c>
      <c r="AX485" s="4"/>
      <c r="AY485" s="3" t="s">
        <v>122</v>
      </c>
      <c r="AZ485" s="3" t="s">
        <v>76</v>
      </c>
      <c r="BA485" s="3" t="s">
        <v>77</v>
      </c>
      <c r="BB485" s="3">
        <v>26.01</v>
      </c>
      <c r="BC485" s="3">
        <v>119.57</v>
      </c>
      <c r="BD485" s="3">
        <v>6</v>
      </c>
      <c r="BE485" s="3" t="s">
        <v>324</v>
      </c>
    </row>
    <row r="486" spans="1:57" ht="12.75">
      <c r="A486" s="3" t="s">
        <v>315</v>
      </c>
      <c r="B486" s="4"/>
      <c r="C486" s="3" t="s">
        <v>316</v>
      </c>
      <c r="D486" s="3" t="s">
        <v>317</v>
      </c>
      <c r="E486" s="3" t="s">
        <v>318</v>
      </c>
      <c r="F486" s="3">
        <v>2017</v>
      </c>
      <c r="G486" s="2" t="s">
        <v>61</v>
      </c>
      <c r="H486" s="3" t="s">
        <v>112</v>
      </c>
      <c r="I486" s="3" t="s">
        <v>319</v>
      </c>
      <c r="J486" s="3" t="s">
        <v>114</v>
      </c>
      <c r="K486" s="3" t="s">
        <v>320</v>
      </c>
      <c r="L486" s="3">
        <v>2014</v>
      </c>
      <c r="M486" s="3" t="s">
        <v>337</v>
      </c>
      <c r="N486" s="3" t="s">
        <v>206</v>
      </c>
      <c r="O486" s="10">
        <v>43758</v>
      </c>
      <c r="P486" s="3" t="s">
        <v>82</v>
      </c>
      <c r="Q486" s="3" t="s">
        <v>83</v>
      </c>
      <c r="R486" s="4"/>
      <c r="S486" s="3" t="s">
        <v>134</v>
      </c>
      <c r="T486" s="3" t="s">
        <v>135</v>
      </c>
      <c r="U486" s="3" t="s">
        <v>84</v>
      </c>
      <c r="V486" s="3" t="s">
        <v>72</v>
      </c>
      <c r="W486" s="3">
        <v>20.7742</v>
      </c>
      <c r="X486" s="4">
        <f t="shared" ref="X486:X492" si="17">ABS(Y486)*(SQRT(AA486))</f>
        <v>1.067289707623942</v>
      </c>
      <c r="Y486" s="3">
        <v>0.61619999999999997</v>
      </c>
      <c r="Z486" s="4"/>
      <c r="AA486" s="3">
        <v>3</v>
      </c>
      <c r="AB486" s="3">
        <v>16.236999999999998</v>
      </c>
      <c r="AC486" s="4">
        <f t="shared" si="14"/>
        <v>0.93374859036038171</v>
      </c>
      <c r="AD486" s="3">
        <v>0.53910000000000002</v>
      </c>
      <c r="AE486" s="3">
        <v>3</v>
      </c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3" t="s">
        <v>73</v>
      </c>
      <c r="AV486" s="3" t="s">
        <v>74</v>
      </c>
      <c r="AW486" s="3" t="s">
        <v>121</v>
      </c>
      <c r="AX486" s="4"/>
      <c r="AY486" s="3" t="s">
        <v>122</v>
      </c>
      <c r="AZ486" s="3" t="s">
        <v>76</v>
      </c>
      <c r="BA486" s="3" t="s">
        <v>77</v>
      </c>
      <c r="BB486" s="3">
        <v>26.01</v>
      </c>
      <c r="BC486" s="3">
        <v>119.57</v>
      </c>
      <c r="BD486" s="3">
        <v>10</v>
      </c>
      <c r="BE486" s="3" t="s">
        <v>324</v>
      </c>
    </row>
    <row r="487" spans="1:57" ht="12.75">
      <c r="A487" s="3" t="s">
        <v>315</v>
      </c>
      <c r="B487" s="4"/>
      <c r="C487" s="3" t="s">
        <v>316</v>
      </c>
      <c r="D487" s="3" t="s">
        <v>317</v>
      </c>
      <c r="E487" s="3" t="s">
        <v>318</v>
      </c>
      <c r="F487" s="3">
        <v>2017</v>
      </c>
      <c r="G487" s="2" t="s">
        <v>61</v>
      </c>
      <c r="H487" s="3" t="s">
        <v>112</v>
      </c>
      <c r="I487" s="3" t="s">
        <v>319</v>
      </c>
      <c r="J487" s="3" t="s">
        <v>114</v>
      </c>
      <c r="K487" s="3" t="s">
        <v>320</v>
      </c>
      <c r="L487" s="3">
        <v>2014</v>
      </c>
      <c r="M487" s="3" t="s">
        <v>337</v>
      </c>
      <c r="N487" s="3" t="s">
        <v>206</v>
      </c>
      <c r="O487" s="3" t="s">
        <v>326</v>
      </c>
      <c r="P487" s="3" t="s">
        <v>82</v>
      </c>
      <c r="Q487" s="3" t="s">
        <v>83</v>
      </c>
      <c r="R487" s="4"/>
      <c r="S487" s="3" t="s">
        <v>134</v>
      </c>
      <c r="T487" s="3" t="s">
        <v>135</v>
      </c>
      <c r="U487" s="3" t="s">
        <v>84</v>
      </c>
      <c r="V487" s="3" t="s">
        <v>72</v>
      </c>
      <c r="W487" s="3">
        <v>15.9415</v>
      </c>
      <c r="X487" s="4">
        <f t="shared" si="17"/>
        <v>0.33341978045700887</v>
      </c>
      <c r="Y487" s="3">
        <v>0.1925</v>
      </c>
      <c r="Z487" s="4"/>
      <c r="AA487" s="3">
        <v>3</v>
      </c>
      <c r="AB487" s="3">
        <v>15.212</v>
      </c>
      <c r="AC487" s="4">
        <f t="shared" si="14"/>
        <v>1.3343719421510629</v>
      </c>
      <c r="AD487" s="3">
        <v>0.77039999999999997</v>
      </c>
      <c r="AE487" s="3">
        <v>3</v>
      </c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3" t="s">
        <v>73</v>
      </c>
      <c r="AV487" s="3" t="s">
        <v>74</v>
      </c>
      <c r="AW487" s="3" t="s">
        <v>121</v>
      </c>
      <c r="AX487" s="4"/>
      <c r="AY487" s="3" t="s">
        <v>122</v>
      </c>
      <c r="AZ487" s="3" t="s">
        <v>76</v>
      </c>
      <c r="BA487" s="3" t="s">
        <v>77</v>
      </c>
      <c r="BB487" s="3">
        <v>26.01</v>
      </c>
      <c r="BC487" s="3">
        <v>119.57</v>
      </c>
      <c r="BD487" s="3">
        <v>2</v>
      </c>
      <c r="BE487" s="3" t="s">
        <v>324</v>
      </c>
    </row>
    <row r="488" spans="1:57" ht="12.75">
      <c r="A488" s="3" t="s">
        <v>315</v>
      </c>
      <c r="B488" s="4"/>
      <c r="C488" s="3" t="s">
        <v>316</v>
      </c>
      <c r="D488" s="3" t="s">
        <v>317</v>
      </c>
      <c r="E488" s="3" t="s">
        <v>318</v>
      </c>
      <c r="F488" s="3">
        <v>2017</v>
      </c>
      <c r="G488" s="2" t="s">
        <v>61</v>
      </c>
      <c r="H488" s="3" t="s">
        <v>112</v>
      </c>
      <c r="I488" s="3" t="s">
        <v>319</v>
      </c>
      <c r="J488" s="3" t="s">
        <v>114</v>
      </c>
      <c r="K488" s="3" t="s">
        <v>320</v>
      </c>
      <c r="L488" s="3">
        <v>2014</v>
      </c>
      <c r="M488" s="3" t="s">
        <v>337</v>
      </c>
      <c r="N488" s="3" t="s">
        <v>206</v>
      </c>
      <c r="O488" s="3" t="s">
        <v>326</v>
      </c>
      <c r="P488" s="3" t="s">
        <v>82</v>
      </c>
      <c r="Q488" s="3" t="s">
        <v>83</v>
      </c>
      <c r="R488" s="4"/>
      <c r="S488" s="3" t="s">
        <v>134</v>
      </c>
      <c r="T488" s="3" t="s">
        <v>135</v>
      </c>
      <c r="U488" s="3" t="s">
        <v>84</v>
      </c>
      <c r="V488" s="3" t="s">
        <v>72</v>
      </c>
      <c r="W488" s="3">
        <v>18.866199999999999</v>
      </c>
      <c r="X488" s="4">
        <f t="shared" si="17"/>
        <v>0.46730730788208302</v>
      </c>
      <c r="Y488" s="3">
        <v>0.26979999999999998</v>
      </c>
      <c r="Z488" s="4"/>
      <c r="AA488" s="3">
        <v>3</v>
      </c>
      <c r="AB488" s="3">
        <v>15.212</v>
      </c>
      <c r="AC488" s="4">
        <f t="shared" si="14"/>
        <v>1.3343719421510629</v>
      </c>
      <c r="AD488" s="3">
        <v>0.77039999999999997</v>
      </c>
      <c r="AE488" s="3">
        <v>3</v>
      </c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3" t="s">
        <v>73</v>
      </c>
      <c r="AV488" s="3" t="s">
        <v>74</v>
      </c>
      <c r="AW488" s="3" t="s">
        <v>121</v>
      </c>
      <c r="AX488" s="4"/>
      <c r="AY488" s="3" t="s">
        <v>122</v>
      </c>
      <c r="AZ488" s="3" t="s">
        <v>76</v>
      </c>
      <c r="BA488" s="3" t="s">
        <v>77</v>
      </c>
      <c r="BB488" s="3">
        <v>26.01</v>
      </c>
      <c r="BC488" s="3">
        <v>119.57</v>
      </c>
      <c r="BD488" s="3">
        <v>6</v>
      </c>
      <c r="BE488" s="3" t="s">
        <v>324</v>
      </c>
    </row>
    <row r="489" spans="1:57" ht="12.75">
      <c r="A489" s="3" t="s">
        <v>315</v>
      </c>
      <c r="B489" s="4"/>
      <c r="C489" s="3" t="s">
        <v>316</v>
      </c>
      <c r="D489" s="3" t="s">
        <v>317</v>
      </c>
      <c r="E489" s="3" t="s">
        <v>318</v>
      </c>
      <c r="F489" s="3">
        <v>2017</v>
      </c>
      <c r="G489" s="2" t="s">
        <v>61</v>
      </c>
      <c r="H489" s="3" t="s">
        <v>112</v>
      </c>
      <c r="I489" s="3" t="s">
        <v>319</v>
      </c>
      <c r="J489" s="3" t="s">
        <v>114</v>
      </c>
      <c r="K489" s="3" t="s">
        <v>320</v>
      </c>
      <c r="L489" s="3">
        <v>2014</v>
      </c>
      <c r="M489" s="3" t="s">
        <v>337</v>
      </c>
      <c r="N489" s="3" t="s">
        <v>206</v>
      </c>
      <c r="O489" s="3" t="s">
        <v>326</v>
      </c>
      <c r="P489" s="3" t="s">
        <v>82</v>
      </c>
      <c r="Q489" s="3" t="s">
        <v>83</v>
      </c>
      <c r="R489" s="4"/>
      <c r="S489" s="3" t="s">
        <v>134</v>
      </c>
      <c r="T489" s="3" t="s">
        <v>135</v>
      </c>
      <c r="U489" s="3" t="s">
        <v>84</v>
      </c>
      <c r="V489" s="3" t="s">
        <v>72</v>
      </c>
      <c r="W489" s="3">
        <v>21.9068</v>
      </c>
      <c r="X489" s="4">
        <f t="shared" si="17"/>
        <v>0.93392179544113862</v>
      </c>
      <c r="Y489" s="3">
        <v>0.53920000000000001</v>
      </c>
      <c r="Z489" s="4"/>
      <c r="AA489" s="3">
        <v>3</v>
      </c>
      <c r="AB489" s="3">
        <v>15.212</v>
      </c>
      <c r="AC489" s="4">
        <f t="shared" si="14"/>
        <v>1.3343719421510629</v>
      </c>
      <c r="AD489" s="3">
        <v>0.77039999999999997</v>
      </c>
      <c r="AE489" s="3">
        <v>3</v>
      </c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3" t="s">
        <v>73</v>
      </c>
      <c r="AV489" s="3" t="s">
        <v>74</v>
      </c>
      <c r="AW489" s="3" t="s">
        <v>121</v>
      </c>
      <c r="AX489" s="4"/>
      <c r="AY489" s="3" t="s">
        <v>122</v>
      </c>
      <c r="AZ489" s="3" t="s">
        <v>76</v>
      </c>
      <c r="BA489" s="3" t="s">
        <v>77</v>
      </c>
      <c r="BB489" s="3">
        <v>26.01</v>
      </c>
      <c r="BC489" s="3">
        <v>119.57</v>
      </c>
      <c r="BD489" s="3">
        <v>10</v>
      </c>
      <c r="BE489" s="3" t="s">
        <v>324</v>
      </c>
    </row>
    <row r="490" spans="1:57" ht="12.75">
      <c r="A490" s="3" t="s">
        <v>315</v>
      </c>
      <c r="B490" s="4"/>
      <c r="C490" s="3" t="s">
        <v>316</v>
      </c>
      <c r="D490" s="3" t="s">
        <v>317</v>
      </c>
      <c r="E490" s="3" t="s">
        <v>318</v>
      </c>
      <c r="F490" s="3">
        <v>2017</v>
      </c>
      <c r="G490" s="2" t="s">
        <v>61</v>
      </c>
      <c r="H490" s="3" t="s">
        <v>112</v>
      </c>
      <c r="I490" s="3" t="s">
        <v>319</v>
      </c>
      <c r="J490" s="3" t="s">
        <v>114</v>
      </c>
      <c r="K490" s="3" t="s">
        <v>320</v>
      </c>
      <c r="L490" s="3">
        <v>2014</v>
      </c>
      <c r="M490" s="3" t="s">
        <v>337</v>
      </c>
      <c r="N490" s="3" t="s">
        <v>206</v>
      </c>
      <c r="O490" s="3" t="s">
        <v>323</v>
      </c>
      <c r="P490" s="3" t="s">
        <v>82</v>
      </c>
      <c r="Q490" s="3" t="s">
        <v>83</v>
      </c>
      <c r="R490" s="4"/>
      <c r="S490" s="3" t="s">
        <v>134</v>
      </c>
      <c r="T490" s="3" t="s">
        <v>135</v>
      </c>
      <c r="U490" s="3" t="s">
        <v>84</v>
      </c>
      <c r="V490" s="3" t="s">
        <v>72</v>
      </c>
      <c r="W490" s="3">
        <v>14.3155</v>
      </c>
      <c r="X490" s="4">
        <f t="shared" si="17"/>
        <v>1.6014541766781838</v>
      </c>
      <c r="Y490" s="3">
        <v>0.92459999999999998</v>
      </c>
      <c r="Z490" s="4"/>
      <c r="AA490" s="3">
        <v>3</v>
      </c>
      <c r="AB490" s="3">
        <v>16.745000000000001</v>
      </c>
      <c r="AC490" s="4">
        <f t="shared" si="14"/>
        <v>1.3343719421510629</v>
      </c>
      <c r="AD490" s="3">
        <v>0.77039999999999997</v>
      </c>
      <c r="AE490" s="3">
        <v>3</v>
      </c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3" t="s">
        <v>73</v>
      </c>
      <c r="AV490" s="3" t="s">
        <v>74</v>
      </c>
      <c r="AW490" s="3" t="s">
        <v>121</v>
      </c>
      <c r="AX490" s="4"/>
      <c r="AY490" s="3" t="s">
        <v>122</v>
      </c>
      <c r="AZ490" s="3" t="s">
        <v>76</v>
      </c>
      <c r="BA490" s="3" t="s">
        <v>77</v>
      </c>
      <c r="BB490" s="3">
        <v>26.01</v>
      </c>
      <c r="BC490" s="3">
        <v>119.57</v>
      </c>
      <c r="BD490" s="3">
        <v>2</v>
      </c>
      <c r="BE490" s="3" t="s">
        <v>324</v>
      </c>
    </row>
    <row r="491" spans="1:57" ht="12.75">
      <c r="A491" s="3" t="s">
        <v>315</v>
      </c>
      <c r="B491" s="4"/>
      <c r="C491" s="3" t="s">
        <v>316</v>
      </c>
      <c r="D491" s="3" t="s">
        <v>317</v>
      </c>
      <c r="E491" s="3" t="s">
        <v>318</v>
      </c>
      <c r="F491" s="3">
        <v>2017</v>
      </c>
      <c r="G491" s="2" t="s">
        <v>61</v>
      </c>
      <c r="H491" s="3" t="s">
        <v>112</v>
      </c>
      <c r="I491" s="3" t="s">
        <v>319</v>
      </c>
      <c r="J491" s="3" t="s">
        <v>114</v>
      </c>
      <c r="K491" s="3" t="s">
        <v>320</v>
      </c>
      <c r="L491" s="3">
        <v>2014</v>
      </c>
      <c r="M491" s="3" t="s">
        <v>337</v>
      </c>
      <c r="N491" s="3" t="s">
        <v>206</v>
      </c>
      <c r="O491" s="3" t="s">
        <v>323</v>
      </c>
      <c r="P491" s="3" t="s">
        <v>82</v>
      </c>
      <c r="Q491" s="3" t="s">
        <v>83</v>
      </c>
      <c r="R491" s="4"/>
      <c r="S491" s="3" t="s">
        <v>134</v>
      </c>
      <c r="T491" s="3" t="s">
        <v>135</v>
      </c>
      <c r="U491" s="3" t="s">
        <v>84</v>
      </c>
      <c r="V491" s="3" t="s">
        <v>72</v>
      </c>
      <c r="W491" s="3">
        <v>17.78</v>
      </c>
      <c r="X491" s="4">
        <f t="shared" si="17"/>
        <v>0.60015560482261587</v>
      </c>
      <c r="Y491" s="3">
        <v>0.34649999999999997</v>
      </c>
      <c r="Z491" s="4"/>
      <c r="AA491" s="3">
        <v>3</v>
      </c>
      <c r="AB491" s="3">
        <v>16.745000000000001</v>
      </c>
      <c r="AC491" s="4">
        <f t="shared" si="14"/>
        <v>1.3343719421510629</v>
      </c>
      <c r="AD491" s="3">
        <v>0.77039999999999997</v>
      </c>
      <c r="AE491" s="3">
        <v>3</v>
      </c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3" t="s">
        <v>73</v>
      </c>
      <c r="AV491" s="3" t="s">
        <v>74</v>
      </c>
      <c r="AW491" s="3" t="s">
        <v>121</v>
      </c>
      <c r="AX491" s="4"/>
      <c r="AY491" s="3" t="s">
        <v>122</v>
      </c>
      <c r="AZ491" s="3" t="s">
        <v>76</v>
      </c>
      <c r="BA491" s="3" t="s">
        <v>77</v>
      </c>
      <c r="BB491" s="3">
        <v>26.01</v>
      </c>
      <c r="BC491" s="3">
        <v>119.57</v>
      </c>
      <c r="BD491" s="3">
        <v>6</v>
      </c>
      <c r="BE491" s="3" t="s">
        <v>324</v>
      </c>
    </row>
    <row r="492" spans="1:57" ht="12.75">
      <c r="A492" s="3" t="s">
        <v>315</v>
      </c>
      <c r="B492" s="4"/>
      <c r="C492" s="3" t="s">
        <v>316</v>
      </c>
      <c r="D492" s="3" t="s">
        <v>317</v>
      </c>
      <c r="E492" s="3" t="s">
        <v>318</v>
      </c>
      <c r="F492" s="3">
        <v>2017</v>
      </c>
      <c r="G492" s="2" t="s">
        <v>61</v>
      </c>
      <c r="H492" s="3" t="s">
        <v>112</v>
      </c>
      <c r="I492" s="3" t="s">
        <v>319</v>
      </c>
      <c r="J492" s="3" t="s">
        <v>114</v>
      </c>
      <c r="K492" s="3" t="s">
        <v>320</v>
      </c>
      <c r="L492" s="3">
        <v>2014</v>
      </c>
      <c r="M492" s="3" t="s">
        <v>337</v>
      </c>
      <c r="N492" s="3" t="s">
        <v>206</v>
      </c>
      <c r="O492" s="3" t="s">
        <v>323</v>
      </c>
      <c r="P492" s="3" t="s">
        <v>82</v>
      </c>
      <c r="Q492" s="3" t="s">
        <v>83</v>
      </c>
      <c r="R492" s="4"/>
      <c r="S492" s="3" t="s">
        <v>134</v>
      </c>
      <c r="T492" s="3" t="s">
        <v>135</v>
      </c>
      <c r="U492" s="3" t="s">
        <v>84</v>
      </c>
      <c r="V492" s="3" t="s">
        <v>72</v>
      </c>
      <c r="W492" s="3">
        <v>17.276499999999999</v>
      </c>
      <c r="X492" s="4">
        <f t="shared" si="17"/>
        <v>0.6003288099033729</v>
      </c>
      <c r="Y492" s="3">
        <v>0.34660000000000002</v>
      </c>
      <c r="Z492" s="4"/>
      <c r="AA492" s="3">
        <v>3</v>
      </c>
      <c r="AB492" s="3">
        <v>16.745000000000001</v>
      </c>
      <c r="AC492" s="4">
        <f t="shared" si="14"/>
        <v>1.3343719421510629</v>
      </c>
      <c r="AD492" s="3">
        <v>0.77039999999999997</v>
      </c>
      <c r="AE492" s="3">
        <v>3</v>
      </c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3" t="s">
        <v>73</v>
      </c>
      <c r="AV492" s="3" t="s">
        <v>74</v>
      </c>
      <c r="AW492" s="3" t="s">
        <v>121</v>
      </c>
      <c r="AX492" s="4"/>
      <c r="AY492" s="3" t="s">
        <v>122</v>
      </c>
      <c r="AZ492" s="3" t="s">
        <v>76</v>
      </c>
      <c r="BA492" s="3" t="s">
        <v>77</v>
      </c>
      <c r="BB492" s="3">
        <v>26.01</v>
      </c>
      <c r="BC492" s="3">
        <v>119.57</v>
      </c>
      <c r="BD492" s="3">
        <v>10</v>
      </c>
      <c r="BE492" s="3" t="s">
        <v>324</v>
      </c>
    </row>
    <row r="493" spans="1:57" ht="12.75">
      <c r="A493" s="3" t="s">
        <v>315</v>
      </c>
      <c r="B493" s="4"/>
      <c r="C493" s="3" t="s">
        <v>316</v>
      </c>
      <c r="D493" s="3" t="s">
        <v>317</v>
      </c>
      <c r="E493" s="3" t="s">
        <v>318</v>
      </c>
      <c r="F493" s="3">
        <v>2017</v>
      </c>
      <c r="G493" s="2" t="s">
        <v>61</v>
      </c>
      <c r="H493" s="3" t="s">
        <v>112</v>
      </c>
      <c r="I493" s="3" t="s">
        <v>319</v>
      </c>
      <c r="J493" s="3" t="s">
        <v>114</v>
      </c>
      <c r="K493" s="3" t="s">
        <v>320</v>
      </c>
      <c r="L493" s="3">
        <v>2014</v>
      </c>
      <c r="M493" s="3" t="s">
        <v>337</v>
      </c>
      <c r="N493" s="3" t="s">
        <v>206</v>
      </c>
      <c r="O493" s="3" t="s">
        <v>327</v>
      </c>
      <c r="P493" s="3" t="s">
        <v>82</v>
      </c>
      <c r="Q493" s="3" t="s">
        <v>83</v>
      </c>
      <c r="R493" s="4"/>
      <c r="S493" s="3" t="s">
        <v>134</v>
      </c>
      <c r="T493" s="3" t="s">
        <v>135</v>
      </c>
      <c r="U493" s="3" t="s">
        <v>84</v>
      </c>
      <c r="V493" s="3" t="s">
        <v>72</v>
      </c>
      <c r="W493" s="3">
        <v>16.654199999999999</v>
      </c>
      <c r="X493" s="3">
        <f>Y493*SQRT(AA493)</f>
        <v>0.32250786036932405</v>
      </c>
      <c r="Y493" s="3">
        <f>16.8404-W493</f>
        <v>0.18619999999999948</v>
      </c>
      <c r="Z493" s="4"/>
      <c r="AA493" s="3">
        <v>3</v>
      </c>
      <c r="AB493" s="3">
        <v>17.184000000000001</v>
      </c>
      <c r="AC493" s="4">
        <f t="shared" si="14"/>
        <v>2.7359474556357983</v>
      </c>
      <c r="AD493" s="3">
        <v>1.5795999999999999</v>
      </c>
      <c r="AE493" s="3">
        <v>3</v>
      </c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3" t="s">
        <v>73</v>
      </c>
      <c r="AV493" s="3" t="s">
        <v>74</v>
      </c>
      <c r="AW493" s="3" t="s">
        <v>121</v>
      </c>
      <c r="AX493" s="4"/>
      <c r="AY493" s="3" t="s">
        <v>122</v>
      </c>
      <c r="AZ493" s="3" t="s">
        <v>76</v>
      </c>
      <c r="BA493" s="3" t="s">
        <v>77</v>
      </c>
      <c r="BB493" s="3">
        <v>26.01</v>
      </c>
      <c r="BC493" s="3">
        <v>119.57</v>
      </c>
      <c r="BD493" s="3">
        <v>2</v>
      </c>
      <c r="BE493" s="3" t="s">
        <v>324</v>
      </c>
    </row>
    <row r="494" spans="1:57" ht="12.75">
      <c r="A494" s="3" t="s">
        <v>315</v>
      </c>
      <c r="B494" s="4"/>
      <c r="C494" s="3" t="s">
        <v>316</v>
      </c>
      <c r="D494" s="3" t="s">
        <v>317</v>
      </c>
      <c r="E494" s="3" t="s">
        <v>318</v>
      </c>
      <c r="F494" s="3">
        <v>2017</v>
      </c>
      <c r="G494" s="2" t="s">
        <v>61</v>
      </c>
      <c r="H494" s="3" t="s">
        <v>112</v>
      </c>
      <c r="I494" s="3" t="s">
        <v>319</v>
      </c>
      <c r="J494" s="3" t="s">
        <v>114</v>
      </c>
      <c r="K494" s="3" t="s">
        <v>320</v>
      </c>
      <c r="L494" s="3">
        <v>2014</v>
      </c>
      <c r="M494" s="3" t="s">
        <v>337</v>
      </c>
      <c r="N494" s="3" t="s">
        <v>206</v>
      </c>
      <c r="O494" s="3" t="s">
        <v>327</v>
      </c>
      <c r="P494" s="3" t="s">
        <v>82</v>
      </c>
      <c r="Q494" s="3" t="s">
        <v>83</v>
      </c>
      <c r="R494" s="4"/>
      <c r="S494" s="3" t="s">
        <v>134</v>
      </c>
      <c r="T494" s="3" t="s">
        <v>135</v>
      </c>
      <c r="U494" s="3" t="s">
        <v>84</v>
      </c>
      <c r="V494" s="3" t="s">
        <v>72</v>
      </c>
      <c r="W494" s="3">
        <v>17.256</v>
      </c>
      <c r="X494" s="4">
        <f t="shared" ref="X494:X527" si="18">ABS(Y494)*(SQRT(AA494))</f>
        <v>2.2681205325114449</v>
      </c>
      <c r="Y494" s="3">
        <v>1.3095000000000001</v>
      </c>
      <c r="Z494" s="4"/>
      <c r="AA494" s="3">
        <v>3</v>
      </c>
      <c r="AB494" s="3">
        <v>17.184000000000001</v>
      </c>
      <c r="AC494" s="4">
        <f t="shared" si="14"/>
        <v>2.7359474556357983</v>
      </c>
      <c r="AD494" s="3">
        <v>1.5795999999999999</v>
      </c>
      <c r="AE494" s="3">
        <v>3</v>
      </c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3" t="s">
        <v>73</v>
      </c>
      <c r="AV494" s="3" t="s">
        <v>74</v>
      </c>
      <c r="AW494" s="3" t="s">
        <v>121</v>
      </c>
      <c r="AX494" s="4"/>
      <c r="AY494" s="3" t="s">
        <v>122</v>
      </c>
      <c r="AZ494" s="3" t="s">
        <v>76</v>
      </c>
      <c r="BA494" s="3" t="s">
        <v>77</v>
      </c>
      <c r="BB494" s="3">
        <v>26.01</v>
      </c>
      <c r="BC494" s="3">
        <v>119.57</v>
      </c>
      <c r="BD494" s="3">
        <v>6</v>
      </c>
      <c r="BE494" s="3" t="s">
        <v>324</v>
      </c>
    </row>
    <row r="495" spans="1:57" ht="12.75">
      <c r="A495" s="3" t="s">
        <v>315</v>
      </c>
      <c r="B495" s="4"/>
      <c r="C495" s="3" t="s">
        <v>316</v>
      </c>
      <c r="D495" s="3" t="s">
        <v>317</v>
      </c>
      <c r="E495" s="3" t="s">
        <v>318</v>
      </c>
      <c r="F495" s="3">
        <v>2017</v>
      </c>
      <c r="G495" s="2" t="s">
        <v>61</v>
      </c>
      <c r="H495" s="3" t="s">
        <v>112</v>
      </c>
      <c r="I495" s="3" t="s">
        <v>319</v>
      </c>
      <c r="J495" s="3" t="s">
        <v>114</v>
      </c>
      <c r="K495" s="3" t="s">
        <v>320</v>
      </c>
      <c r="L495" s="3">
        <v>2014</v>
      </c>
      <c r="M495" s="3" t="s">
        <v>337</v>
      </c>
      <c r="N495" s="3" t="s">
        <v>206</v>
      </c>
      <c r="O495" s="3" t="s">
        <v>327</v>
      </c>
      <c r="P495" s="3" t="s">
        <v>82</v>
      </c>
      <c r="Q495" s="3" t="s">
        <v>83</v>
      </c>
      <c r="R495" s="4"/>
      <c r="S495" s="3" t="s">
        <v>134</v>
      </c>
      <c r="T495" s="3" t="s">
        <v>135</v>
      </c>
      <c r="U495" s="3" t="s">
        <v>84</v>
      </c>
      <c r="V495" s="3" t="s">
        <v>72</v>
      </c>
      <c r="W495" s="3">
        <v>18.100899999999999</v>
      </c>
      <c r="X495" s="4">
        <f t="shared" si="18"/>
        <v>1.400709488080951</v>
      </c>
      <c r="Y495" s="3">
        <v>0.80869999999999997</v>
      </c>
      <c r="Z495" s="4"/>
      <c r="AA495" s="3">
        <v>3</v>
      </c>
      <c r="AB495" s="3">
        <v>17.184000000000001</v>
      </c>
      <c r="AC495" s="4">
        <f t="shared" si="14"/>
        <v>2.7359474556357983</v>
      </c>
      <c r="AD495" s="3">
        <v>1.5795999999999999</v>
      </c>
      <c r="AE495" s="3">
        <v>3</v>
      </c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3" t="s">
        <v>73</v>
      </c>
      <c r="AV495" s="3" t="s">
        <v>74</v>
      </c>
      <c r="AW495" s="3" t="s">
        <v>121</v>
      </c>
      <c r="AX495" s="4"/>
      <c r="AY495" s="3" t="s">
        <v>122</v>
      </c>
      <c r="AZ495" s="3" t="s">
        <v>76</v>
      </c>
      <c r="BA495" s="3" t="s">
        <v>77</v>
      </c>
      <c r="BB495" s="3">
        <v>26.01</v>
      </c>
      <c r="BC495" s="3">
        <v>119.57</v>
      </c>
      <c r="BD495" s="3">
        <v>10</v>
      </c>
      <c r="BE495" s="3" t="s">
        <v>324</v>
      </c>
    </row>
    <row r="496" spans="1:57" ht="12.75">
      <c r="A496" s="3" t="s">
        <v>315</v>
      </c>
      <c r="B496" s="4"/>
      <c r="C496" s="3" t="s">
        <v>316</v>
      </c>
      <c r="D496" s="3" t="s">
        <v>317</v>
      </c>
      <c r="E496" s="3" t="s">
        <v>318</v>
      </c>
      <c r="F496" s="3">
        <v>2017</v>
      </c>
      <c r="G496" s="2" t="s">
        <v>61</v>
      </c>
      <c r="H496" s="3" t="s">
        <v>112</v>
      </c>
      <c r="I496" s="3" t="s">
        <v>319</v>
      </c>
      <c r="J496" s="3" t="s">
        <v>114</v>
      </c>
      <c r="K496" s="3" t="s">
        <v>320</v>
      </c>
      <c r="L496" s="3">
        <v>2014</v>
      </c>
      <c r="M496" s="3" t="s">
        <v>337</v>
      </c>
      <c r="N496" s="3" t="s">
        <v>206</v>
      </c>
      <c r="O496" s="3" t="s">
        <v>325</v>
      </c>
      <c r="P496" s="3" t="s">
        <v>82</v>
      </c>
      <c r="Q496" s="3" t="s">
        <v>83</v>
      </c>
      <c r="R496" s="4"/>
      <c r="S496" s="3" t="s">
        <v>134</v>
      </c>
      <c r="T496" s="3" t="s">
        <v>135</v>
      </c>
      <c r="U496" s="3" t="s">
        <v>84</v>
      </c>
      <c r="V496" s="3" t="s">
        <v>72</v>
      </c>
      <c r="W496" s="3">
        <v>15.5329</v>
      </c>
      <c r="X496" s="4">
        <f t="shared" si="18"/>
        <v>2.4018348548557622</v>
      </c>
      <c r="Y496" s="3">
        <v>1.3867</v>
      </c>
      <c r="Z496" s="4"/>
      <c r="AA496" s="3">
        <v>3</v>
      </c>
      <c r="AB496" s="3">
        <v>17.114999999999998</v>
      </c>
      <c r="AC496" s="4">
        <f t="shared" si="14"/>
        <v>4.4704231343352721</v>
      </c>
      <c r="AD496" s="3">
        <v>2.581</v>
      </c>
      <c r="AE496" s="3">
        <v>3</v>
      </c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3" t="s">
        <v>73</v>
      </c>
      <c r="AV496" s="3" t="s">
        <v>74</v>
      </c>
      <c r="AW496" s="3" t="s">
        <v>121</v>
      </c>
      <c r="AX496" s="4"/>
      <c r="AY496" s="3" t="s">
        <v>122</v>
      </c>
      <c r="AZ496" s="3" t="s">
        <v>76</v>
      </c>
      <c r="BA496" s="3" t="s">
        <v>77</v>
      </c>
      <c r="BB496" s="3">
        <v>26.01</v>
      </c>
      <c r="BC496" s="3">
        <v>119.57</v>
      </c>
      <c r="BD496" s="3">
        <v>2</v>
      </c>
      <c r="BE496" s="3" t="s">
        <v>324</v>
      </c>
    </row>
    <row r="497" spans="1:57" ht="12.75">
      <c r="A497" s="3" t="s">
        <v>315</v>
      </c>
      <c r="B497" s="4"/>
      <c r="C497" s="3" t="s">
        <v>316</v>
      </c>
      <c r="D497" s="3" t="s">
        <v>317</v>
      </c>
      <c r="E497" s="3" t="s">
        <v>318</v>
      </c>
      <c r="F497" s="3">
        <v>2017</v>
      </c>
      <c r="G497" s="2" t="s">
        <v>61</v>
      </c>
      <c r="H497" s="3" t="s">
        <v>112</v>
      </c>
      <c r="I497" s="3" t="s">
        <v>319</v>
      </c>
      <c r="J497" s="3" t="s">
        <v>114</v>
      </c>
      <c r="K497" s="3" t="s">
        <v>320</v>
      </c>
      <c r="L497" s="3">
        <v>2014</v>
      </c>
      <c r="M497" s="3" t="s">
        <v>337</v>
      </c>
      <c r="N497" s="3" t="s">
        <v>206</v>
      </c>
      <c r="O497" s="3" t="s">
        <v>325</v>
      </c>
      <c r="P497" s="3" t="s">
        <v>82</v>
      </c>
      <c r="Q497" s="3" t="s">
        <v>83</v>
      </c>
      <c r="R497" s="4"/>
      <c r="S497" s="3" t="s">
        <v>134</v>
      </c>
      <c r="T497" s="3" t="s">
        <v>135</v>
      </c>
      <c r="U497" s="3" t="s">
        <v>84</v>
      </c>
      <c r="V497" s="3" t="s">
        <v>72</v>
      </c>
      <c r="W497" s="3">
        <v>17.225300000000001</v>
      </c>
      <c r="X497" s="4">
        <f t="shared" si="18"/>
        <v>0.86689142918822293</v>
      </c>
      <c r="Y497" s="3">
        <v>0.50049999999999994</v>
      </c>
      <c r="Z497" s="4"/>
      <c r="AA497" s="3">
        <v>3</v>
      </c>
      <c r="AB497" s="3">
        <v>17.114999999999998</v>
      </c>
      <c r="AC497" s="4">
        <f t="shared" si="14"/>
        <v>4.4704231343352721</v>
      </c>
      <c r="AD497" s="3">
        <v>2.581</v>
      </c>
      <c r="AE497" s="3">
        <v>3</v>
      </c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3" t="s">
        <v>73</v>
      </c>
      <c r="AV497" s="3" t="s">
        <v>74</v>
      </c>
      <c r="AW497" s="3" t="s">
        <v>121</v>
      </c>
      <c r="AX497" s="4"/>
      <c r="AY497" s="3" t="s">
        <v>122</v>
      </c>
      <c r="AZ497" s="3" t="s">
        <v>76</v>
      </c>
      <c r="BA497" s="3" t="s">
        <v>77</v>
      </c>
      <c r="BB497" s="3">
        <v>26.01</v>
      </c>
      <c r="BC497" s="3">
        <v>119.57</v>
      </c>
      <c r="BD497" s="3">
        <v>6</v>
      </c>
      <c r="BE497" s="3" t="s">
        <v>324</v>
      </c>
    </row>
    <row r="498" spans="1:57" ht="12.75">
      <c r="A498" s="3" t="s">
        <v>315</v>
      </c>
      <c r="B498" s="4"/>
      <c r="C498" s="3" t="s">
        <v>316</v>
      </c>
      <c r="D498" s="3" t="s">
        <v>317</v>
      </c>
      <c r="E498" s="3" t="s">
        <v>318</v>
      </c>
      <c r="F498" s="3">
        <v>2017</v>
      </c>
      <c r="G498" s="2" t="s">
        <v>61</v>
      </c>
      <c r="H498" s="3" t="s">
        <v>112</v>
      </c>
      <c r="I498" s="3" t="s">
        <v>319</v>
      </c>
      <c r="J498" s="3" t="s">
        <v>114</v>
      </c>
      <c r="K498" s="3" t="s">
        <v>320</v>
      </c>
      <c r="L498" s="3">
        <v>2014</v>
      </c>
      <c r="M498" s="3" t="s">
        <v>337</v>
      </c>
      <c r="N498" s="3" t="s">
        <v>206</v>
      </c>
      <c r="O498" s="3" t="s">
        <v>325</v>
      </c>
      <c r="P498" s="3" t="s">
        <v>82</v>
      </c>
      <c r="Q498" s="3" t="s">
        <v>83</v>
      </c>
      <c r="R498" s="4"/>
      <c r="S498" s="3" t="s">
        <v>134</v>
      </c>
      <c r="T498" s="3" t="s">
        <v>135</v>
      </c>
      <c r="U498" s="3" t="s">
        <v>84</v>
      </c>
      <c r="V498" s="3" t="s">
        <v>72</v>
      </c>
      <c r="W498" s="3">
        <v>18.994</v>
      </c>
      <c r="X498" s="4">
        <f t="shared" si="18"/>
        <v>5.5384056622822415</v>
      </c>
      <c r="Y498" s="3">
        <v>3.1976</v>
      </c>
      <c r="Z498" s="4"/>
      <c r="AA498" s="3">
        <v>3</v>
      </c>
      <c r="AB498" s="3">
        <v>17.114999999999998</v>
      </c>
      <c r="AC498" s="4">
        <f t="shared" si="14"/>
        <v>4.4704231343352721</v>
      </c>
      <c r="AD498" s="3">
        <v>2.581</v>
      </c>
      <c r="AE498" s="3">
        <v>3</v>
      </c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3" t="s">
        <v>73</v>
      </c>
      <c r="AV498" s="3" t="s">
        <v>74</v>
      </c>
      <c r="AW498" s="3" t="s">
        <v>121</v>
      </c>
      <c r="AX498" s="4"/>
      <c r="AY498" s="3" t="s">
        <v>122</v>
      </c>
      <c r="AZ498" s="3" t="s">
        <v>76</v>
      </c>
      <c r="BA498" s="3" t="s">
        <v>77</v>
      </c>
      <c r="BB498" s="3">
        <v>26.01</v>
      </c>
      <c r="BC498" s="3">
        <v>119.57</v>
      </c>
      <c r="BD498" s="3">
        <v>10</v>
      </c>
      <c r="BE498" s="3" t="s">
        <v>324</v>
      </c>
    </row>
    <row r="499" spans="1:57" ht="12.75">
      <c r="A499" s="3" t="s">
        <v>315</v>
      </c>
      <c r="B499" s="4"/>
      <c r="C499" s="3" t="s">
        <v>316</v>
      </c>
      <c r="D499" s="3" t="s">
        <v>317</v>
      </c>
      <c r="E499" s="3" t="s">
        <v>318</v>
      </c>
      <c r="F499" s="3">
        <v>2017</v>
      </c>
      <c r="G499" s="2" t="s">
        <v>61</v>
      </c>
      <c r="H499" s="3" t="s">
        <v>112</v>
      </c>
      <c r="I499" s="3" t="s">
        <v>319</v>
      </c>
      <c r="J499" s="3" t="s">
        <v>114</v>
      </c>
      <c r="K499" s="3" t="s">
        <v>320</v>
      </c>
      <c r="L499" s="3">
        <v>2014</v>
      </c>
      <c r="M499" s="3" t="s">
        <v>338</v>
      </c>
      <c r="N499" s="2" t="s">
        <v>339</v>
      </c>
      <c r="O499" s="3"/>
      <c r="P499" s="3" t="s">
        <v>132</v>
      </c>
      <c r="Q499" s="3" t="s">
        <v>238</v>
      </c>
      <c r="R499" s="4"/>
      <c r="S499" s="3" t="s">
        <v>134</v>
      </c>
      <c r="T499" s="3" t="s">
        <v>135</v>
      </c>
      <c r="U499" s="2" t="s">
        <v>84</v>
      </c>
      <c r="V499" s="3" t="s">
        <v>72</v>
      </c>
      <c r="W499" s="3">
        <v>0.79</v>
      </c>
      <c r="X499" s="4">
        <f t="shared" si="18"/>
        <v>0.30983866769659335</v>
      </c>
      <c r="Y499" s="3">
        <v>0.08</v>
      </c>
      <c r="Z499" s="4"/>
      <c r="AA499" s="3">
        <v>15</v>
      </c>
      <c r="AB499" s="3">
        <v>0.74</v>
      </c>
      <c r="AC499" s="4">
        <f t="shared" si="14"/>
        <v>0.89078616962770596</v>
      </c>
      <c r="AD499" s="3">
        <v>0.23</v>
      </c>
      <c r="AE499" s="3">
        <v>15</v>
      </c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3" t="s">
        <v>73</v>
      </c>
      <c r="AV499" s="3" t="s">
        <v>74</v>
      </c>
      <c r="AW499" s="3" t="s">
        <v>121</v>
      </c>
      <c r="AX499" s="4"/>
      <c r="AY499" s="3" t="s">
        <v>122</v>
      </c>
      <c r="AZ499" s="3" t="s">
        <v>76</v>
      </c>
      <c r="BA499" s="3" t="s">
        <v>77</v>
      </c>
      <c r="BB499" s="3">
        <v>26.01</v>
      </c>
      <c r="BC499" s="3">
        <v>119.57</v>
      </c>
      <c r="BD499" s="3">
        <v>2</v>
      </c>
      <c r="BE499" s="4"/>
    </row>
    <row r="500" spans="1:57" ht="12.75">
      <c r="A500" s="3" t="s">
        <v>315</v>
      </c>
      <c r="B500" s="4"/>
      <c r="C500" s="3" t="s">
        <v>316</v>
      </c>
      <c r="D500" s="3" t="s">
        <v>317</v>
      </c>
      <c r="E500" s="3" t="s">
        <v>318</v>
      </c>
      <c r="F500" s="3">
        <v>2017</v>
      </c>
      <c r="G500" s="2" t="s">
        <v>61</v>
      </c>
      <c r="H500" s="3" t="s">
        <v>112</v>
      </c>
      <c r="I500" s="3" t="s">
        <v>319</v>
      </c>
      <c r="J500" s="3" t="s">
        <v>114</v>
      </c>
      <c r="K500" s="3" t="s">
        <v>320</v>
      </c>
      <c r="L500" s="3">
        <v>2014</v>
      </c>
      <c r="M500" s="3" t="s">
        <v>338</v>
      </c>
      <c r="N500" s="2" t="s">
        <v>339</v>
      </c>
      <c r="O500" s="3"/>
      <c r="P500" s="3" t="s">
        <v>132</v>
      </c>
      <c r="Q500" s="3" t="s">
        <v>238</v>
      </c>
      <c r="R500" s="4"/>
      <c r="S500" s="3" t="s">
        <v>134</v>
      </c>
      <c r="T500" s="3" t="s">
        <v>135</v>
      </c>
      <c r="U500" s="2" t="s">
        <v>84</v>
      </c>
      <c r="V500" s="3" t="s">
        <v>72</v>
      </c>
      <c r="W500" s="3">
        <v>0.69</v>
      </c>
      <c r="X500" s="4">
        <f t="shared" si="18"/>
        <v>7.7459666924148338E-2</v>
      </c>
      <c r="Y500" s="3">
        <v>0.02</v>
      </c>
      <c r="Z500" s="4"/>
      <c r="AA500" s="3">
        <v>15</v>
      </c>
      <c r="AB500" s="3">
        <v>0.74</v>
      </c>
      <c r="AC500" s="4">
        <f t="shared" si="14"/>
        <v>0.89078616962770596</v>
      </c>
      <c r="AD500" s="3">
        <v>0.23</v>
      </c>
      <c r="AE500" s="3">
        <v>15</v>
      </c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3" t="s">
        <v>73</v>
      </c>
      <c r="AV500" s="3" t="s">
        <v>74</v>
      </c>
      <c r="AW500" s="3" t="s">
        <v>121</v>
      </c>
      <c r="AX500" s="4"/>
      <c r="AY500" s="3" t="s">
        <v>122</v>
      </c>
      <c r="AZ500" s="3" t="s">
        <v>76</v>
      </c>
      <c r="BA500" s="3" t="s">
        <v>77</v>
      </c>
      <c r="BB500" s="3">
        <v>26.01</v>
      </c>
      <c r="BC500" s="3">
        <v>119.57</v>
      </c>
      <c r="BD500" s="3">
        <v>6</v>
      </c>
      <c r="BE500" s="4"/>
    </row>
    <row r="501" spans="1:57" ht="12.75">
      <c r="A501" s="3" t="s">
        <v>315</v>
      </c>
      <c r="B501" s="4"/>
      <c r="C501" s="3" t="s">
        <v>316</v>
      </c>
      <c r="D501" s="3" t="s">
        <v>317</v>
      </c>
      <c r="E501" s="3" t="s">
        <v>318</v>
      </c>
      <c r="F501" s="3">
        <v>2017</v>
      </c>
      <c r="G501" s="2" t="s">
        <v>61</v>
      </c>
      <c r="H501" s="3" t="s">
        <v>112</v>
      </c>
      <c r="I501" s="3" t="s">
        <v>319</v>
      </c>
      <c r="J501" s="3" t="s">
        <v>114</v>
      </c>
      <c r="K501" s="3" t="s">
        <v>320</v>
      </c>
      <c r="L501" s="3">
        <v>2014</v>
      </c>
      <c r="M501" s="3" t="s">
        <v>338</v>
      </c>
      <c r="N501" s="2" t="s">
        <v>339</v>
      </c>
      <c r="O501" s="3"/>
      <c r="P501" s="3" t="s">
        <v>132</v>
      </c>
      <c r="Q501" s="3" t="s">
        <v>238</v>
      </c>
      <c r="R501" s="4"/>
      <c r="S501" s="3" t="s">
        <v>134</v>
      </c>
      <c r="T501" s="3" t="s">
        <v>135</v>
      </c>
      <c r="U501" s="2" t="s">
        <v>84</v>
      </c>
      <c r="V501" s="3" t="s">
        <v>72</v>
      </c>
      <c r="W501" s="3">
        <v>0.7</v>
      </c>
      <c r="X501" s="4">
        <f t="shared" si="18"/>
        <v>0.19364916731037085</v>
      </c>
      <c r="Y501" s="3">
        <v>0.05</v>
      </c>
      <c r="Z501" s="4"/>
      <c r="AA501" s="3">
        <v>15</v>
      </c>
      <c r="AB501" s="3">
        <v>0.74</v>
      </c>
      <c r="AC501" s="4">
        <f t="shared" si="14"/>
        <v>0.89078616962770596</v>
      </c>
      <c r="AD501" s="3">
        <v>0.23</v>
      </c>
      <c r="AE501" s="3">
        <v>15</v>
      </c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3" t="s">
        <v>73</v>
      </c>
      <c r="AV501" s="3" t="s">
        <v>74</v>
      </c>
      <c r="AW501" s="3" t="s">
        <v>121</v>
      </c>
      <c r="AX501" s="4"/>
      <c r="AY501" s="3" t="s">
        <v>122</v>
      </c>
      <c r="AZ501" s="3" t="s">
        <v>76</v>
      </c>
      <c r="BA501" s="3" t="s">
        <v>77</v>
      </c>
      <c r="BB501" s="3">
        <v>26.01</v>
      </c>
      <c r="BC501" s="3">
        <v>119.57</v>
      </c>
      <c r="BD501" s="3">
        <v>10</v>
      </c>
      <c r="BE501" s="4"/>
    </row>
    <row r="502" spans="1:57" ht="12.75">
      <c r="A502" s="3" t="s">
        <v>315</v>
      </c>
      <c r="B502" s="4"/>
      <c r="C502" s="3" t="s">
        <v>316</v>
      </c>
      <c r="D502" s="3" t="s">
        <v>317</v>
      </c>
      <c r="E502" s="3" t="s">
        <v>318</v>
      </c>
      <c r="F502" s="3">
        <v>2017</v>
      </c>
      <c r="G502" s="2" t="s">
        <v>61</v>
      </c>
      <c r="H502" s="3" t="s">
        <v>112</v>
      </c>
      <c r="I502" s="3" t="s">
        <v>319</v>
      </c>
      <c r="J502" s="3" t="s">
        <v>114</v>
      </c>
      <c r="K502" s="3" t="s">
        <v>320</v>
      </c>
      <c r="L502" s="3">
        <v>2014</v>
      </c>
      <c r="M502" s="3" t="s">
        <v>151</v>
      </c>
      <c r="N502" s="3" t="s">
        <v>150</v>
      </c>
      <c r="O502" s="3"/>
      <c r="P502" s="3" t="s">
        <v>132</v>
      </c>
      <c r="Q502" s="3" t="s">
        <v>151</v>
      </c>
      <c r="R502" s="4"/>
      <c r="S502" s="3" t="s">
        <v>134</v>
      </c>
      <c r="T502" s="3" t="s">
        <v>135</v>
      </c>
      <c r="U502" s="2" t="s">
        <v>84</v>
      </c>
      <c r="V502" s="3" t="s">
        <v>72</v>
      </c>
      <c r="W502" s="3">
        <v>4.1500000000000004</v>
      </c>
      <c r="X502" s="4">
        <f t="shared" si="18"/>
        <v>1.2780845042484477</v>
      </c>
      <c r="Y502" s="3">
        <v>0.33</v>
      </c>
      <c r="Z502" s="4"/>
      <c r="AA502" s="3">
        <v>15</v>
      </c>
      <c r="AB502" s="3">
        <v>4.22</v>
      </c>
      <c r="AC502" s="4">
        <f t="shared" si="14"/>
        <v>8.559293195118391</v>
      </c>
      <c r="AD502" s="3">
        <v>2.21</v>
      </c>
      <c r="AE502" s="3">
        <v>15</v>
      </c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3" t="s">
        <v>73</v>
      </c>
      <c r="AV502" s="3" t="s">
        <v>74</v>
      </c>
      <c r="AW502" s="3" t="s">
        <v>121</v>
      </c>
      <c r="AX502" s="4"/>
      <c r="AY502" s="3" t="s">
        <v>122</v>
      </c>
      <c r="AZ502" s="3" t="s">
        <v>76</v>
      </c>
      <c r="BA502" s="3" t="s">
        <v>77</v>
      </c>
      <c r="BB502" s="3">
        <v>26.01</v>
      </c>
      <c r="BC502" s="3">
        <v>119.57</v>
      </c>
      <c r="BD502" s="3">
        <v>2</v>
      </c>
      <c r="BE502" s="4"/>
    </row>
    <row r="503" spans="1:57" ht="12.75">
      <c r="A503" s="3" t="s">
        <v>315</v>
      </c>
      <c r="B503" s="4"/>
      <c r="C503" s="3" t="s">
        <v>316</v>
      </c>
      <c r="D503" s="3" t="s">
        <v>317</v>
      </c>
      <c r="E503" s="3" t="s">
        <v>318</v>
      </c>
      <c r="F503" s="3">
        <v>2017</v>
      </c>
      <c r="G503" s="2" t="s">
        <v>61</v>
      </c>
      <c r="H503" s="3" t="s">
        <v>112</v>
      </c>
      <c r="I503" s="3" t="s">
        <v>319</v>
      </c>
      <c r="J503" s="3" t="s">
        <v>114</v>
      </c>
      <c r="K503" s="3" t="s">
        <v>320</v>
      </c>
      <c r="L503" s="3">
        <v>2014</v>
      </c>
      <c r="M503" s="3" t="s">
        <v>151</v>
      </c>
      <c r="N503" s="3" t="s">
        <v>150</v>
      </c>
      <c r="O503" s="3"/>
      <c r="P503" s="3" t="s">
        <v>132</v>
      </c>
      <c r="Q503" s="3" t="s">
        <v>151</v>
      </c>
      <c r="R503" s="4"/>
      <c r="S503" s="3" t="s">
        <v>134</v>
      </c>
      <c r="T503" s="3" t="s">
        <v>135</v>
      </c>
      <c r="U503" s="2" t="s">
        <v>84</v>
      </c>
      <c r="V503" s="3" t="s">
        <v>72</v>
      </c>
      <c r="W503" s="3">
        <v>5.62</v>
      </c>
      <c r="X503" s="4">
        <f t="shared" si="18"/>
        <v>1.6266530054071151</v>
      </c>
      <c r="Y503" s="3">
        <v>0.42</v>
      </c>
      <c r="Z503" s="4"/>
      <c r="AA503" s="3">
        <v>15</v>
      </c>
      <c r="AB503" s="3">
        <v>4.22</v>
      </c>
      <c r="AC503" s="4">
        <f t="shared" si="14"/>
        <v>8.559293195118391</v>
      </c>
      <c r="AD503" s="3">
        <v>2.21</v>
      </c>
      <c r="AE503" s="3">
        <v>15</v>
      </c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3" t="s">
        <v>73</v>
      </c>
      <c r="AV503" s="3" t="s">
        <v>74</v>
      </c>
      <c r="AW503" s="3" t="s">
        <v>121</v>
      </c>
      <c r="AX503" s="4"/>
      <c r="AY503" s="3" t="s">
        <v>122</v>
      </c>
      <c r="AZ503" s="3" t="s">
        <v>76</v>
      </c>
      <c r="BA503" s="3" t="s">
        <v>77</v>
      </c>
      <c r="BB503" s="3">
        <v>26.01</v>
      </c>
      <c r="BC503" s="3">
        <v>119.57</v>
      </c>
      <c r="BD503" s="3">
        <v>6</v>
      </c>
      <c r="BE503" s="4"/>
    </row>
    <row r="504" spans="1:57" ht="12.75">
      <c r="A504" s="3" t="s">
        <v>315</v>
      </c>
      <c r="B504" s="4"/>
      <c r="C504" s="3" t="s">
        <v>316</v>
      </c>
      <c r="D504" s="3" t="s">
        <v>317</v>
      </c>
      <c r="E504" s="3" t="s">
        <v>318</v>
      </c>
      <c r="F504" s="3">
        <v>2017</v>
      </c>
      <c r="G504" s="2" t="s">
        <v>61</v>
      </c>
      <c r="H504" s="3" t="s">
        <v>112</v>
      </c>
      <c r="I504" s="3" t="s">
        <v>319</v>
      </c>
      <c r="J504" s="3" t="s">
        <v>114</v>
      </c>
      <c r="K504" s="3" t="s">
        <v>320</v>
      </c>
      <c r="L504" s="3">
        <v>2014</v>
      </c>
      <c r="M504" s="3" t="s">
        <v>151</v>
      </c>
      <c r="N504" s="3" t="s">
        <v>150</v>
      </c>
      <c r="O504" s="3"/>
      <c r="P504" s="3" t="s">
        <v>132</v>
      </c>
      <c r="Q504" s="3" t="s">
        <v>151</v>
      </c>
      <c r="R504" s="4"/>
      <c r="S504" s="3" t="s">
        <v>134</v>
      </c>
      <c r="T504" s="3" t="s">
        <v>135</v>
      </c>
      <c r="U504" s="2" t="s">
        <v>84</v>
      </c>
      <c r="V504" s="3" t="s">
        <v>72</v>
      </c>
      <c r="W504" s="3">
        <v>5.77</v>
      </c>
      <c r="X504" s="4">
        <f t="shared" si="18"/>
        <v>0.54221766846903841</v>
      </c>
      <c r="Y504" s="3">
        <v>0.14000000000000001</v>
      </c>
      <c r="Z504" s="4"/>
      <c r="AA504" s="3">
        <v>15</v>
      </c>
      <c r="AB504" s="3">
        <v>4.22</v>
      </c>
      <c r="AC504" s="4">
        <f t="shared" si="14"/>
        <v>8.559293195118391</v>
      </c>
      <c r="AD504" s="3">
        <v>2.21</v>
      </c>
      <c r="AE504" s="3">
        <v>15</v>
      </c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3" t="s">
        <v>73</v>
      </c>
      <c r="AV504" s="3" t="s">
        <v>74</v>
      </c>
      <c r="AW504" s="3" t="s">
        <v>121</v>
      </c>
      <c r="AX504" s="4"/>
      <c r="AY504" s="3" t="s">
        <v>122</v>
      </c>
      <c r="AZ504" s="3" t="s">
        <v>76</v>
      </c>
      <c r="BA504" s="3" t="s">
        <v>77</v>
      </c>
      <c r="BB504" s="3">
        <v>26.01</v>
      </c>
      <c r="BC504" s="3">
        <v>119.57</v>
      </c>
      <c r="BD504" s="3">
        <v>10</v>
      </c>
      <c r="BE504" s="4"/>
    </row>
    <row r="505" spans="1:57" ht="12.75">
      <c r="A505" s="3" t="s">
        <v>315</v>
      </c>
      <c r="B505" s="4"/>
      <c r="C505" s="3" t="s">
        <v>316</v>
      </c>
      <c r="D505" s="3" t="s">
        <v>317</v>
      </c>
      <c r="E505" s="3" t="s">
        <v>318</v>
      </c>
      <c r="F505" s="3">
        <v>2017</v>
      </c>
      <c r="G505" s="2" t="s">
        <v>61</v>
      </c>
      <c r="H505" s="3" t="s">
        <v>112</v>
      </c>
      <c r="I505" s="3" t="s">
        <v>319</v>
      </c>
      <c r="J505" s="3" t="s">
        <v>114</v>
      </c>
      <c r="K505" s="3" t="s">
        <v>320</v>
      </c>
      <c r="L505" s="3">
        <v>2014</v>
      </c>
      <c r="M505" s="3" t="s">
        <v>200</v>
      </c>
      <c r="N505" s="3" t="s">
        <v>206</v>
      </c>
      <c r="O505" s="3"/>
      <c r="P505" s="3" t="s">
        <v>132</v>
      </c>
      <c r="Q505" s="3" t="s">
        <v>169</v>
      </c>
      <c r="R505" s="4"/>
      <c r="S505" s="3" t="s">
        <v>134</v>
      </c>
      <c r="T505" s="3" t="s">
        <v>135</v>
      </c>
      <c r="U505" s="2" t="s">
        <v>84</v>
      </c>
      <c r="V505" s="3" t="s">
        <v>72</v>
      </c>
      <c r="W505" s="3">
        <v>104.23</v>
      </c>
      <c r="X505" s="4">
        <f t="shared" si="18"/>
        <v>25.561690084968951</v>
      </c>
      <c r="Y505" s="3">
        <v>6.6</v>
      </c>
      <c r="Z505" s="4"/>
      <c r="AA505" s="3">
        <v>15</v>
      </c>
      <c r="AB505" s="3">
        <v>97.93</v>
      </c>
      <c r="AC505" s="4">
        <f t="shared" si="14"/>
        <v>18.241751560636935</v>
      </c>
      <c r="AD505" s="3">
        <v>4.71</v>
      </c>
      <c r="AE505" s="3">
        <v>15</v>
      </c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3" t="s">
        <v>73</v>
      </c>
      <c r="AV505" s="3" t="s">
        <v>74</v>
      </c>
      <c r="AW505" s="3" t="s">
        <v>121</v>
      </c>
      <c r="AX505" s="4"/>
      <c r="AY505" s="3" t="s">
        <v>122</v>
      </c>
      <c r="AZ505" s="3" t="s">
        <v>76</v>
      </c>
      <c r="BA505" s="3" t="s">
        <v>77</v>
      </c>
      <c r="BB505" s="3">
        <v>26.01</v>
      </c>
      <c r="BC505" s="3">
        <v>119.57</v>
      </c>
      <c r="BD505" s="3">
        <v>2</v>
      </c>
      <c r="BE505" s="4"/>
    </row>
    <row r="506" spans="1:57" ht="12.75">
      <c r="A506" s="3" t="s">
        <v>315</v>
      </c>
      <c r="B506" s="4"/>
      <c r="C506" s="3" t="s">
        <v>316</v>
      </c>
      <c r="D506" s="3" t="s">
        <v>317</v>
      </c>
      <c r="E506" s="3" t="s">
        <v>318</v>
      </c>
      <c r="F506" s="3">
        <v>2017</v>
      </c>
      <c r="G506" s="2" t="s">
        <v>61</v>
      </c>
      <c r="H506" s="3" t="s">
        <v>112</v>
      </c>
      <c r="I506" s="3" t="s">
        <v>319</v>
      </c>
      <c r="J506" s="3" t="s">
        <v>114</v>
      </c>
      <c r="K506" s="3" t="s">
        <v>320</v>
      </c>
      <c r="L506" s="3">
        <v>2014</v>
      </c>
      <c r="M506" s="3" t="s">
        <v>200</v>
      </c>
      <c r="N506" s="3" t="s">
        <v>206</v>
      </c>
      <c r="O506" s="3"/>
      <c r="P506" s="3" t="s">
        <v>132</v>
      </c>
      <c r="Q506" s="3" t="s">
        <v>169</v>
      </c>
      <c r="R506" s="4"/>
      <c r="S506" s="3" t="s">
        <v>134</v>
      </c>
      <c r="T506" s="3" t="s">
        <v>135</v>
      </c>
      <c r="U506" s="2" t="s">
        <v>84</v>
      </c>
      <c r="V506" s="3" t="s">
        <v>72</v>
      </c>
      <c r="W506" s="3">
        <v>107.75</v>
      </c>
      <c r="X506" s="4">
        <f t="shared" si="18"/>
        <v>26.491206088058732</v>
      </c>
      <c r="Y506" s="3">
        <v>6.84</v>
      </c>
      <c r="Z506" s="4"/>
      <c r="AA506" s="3">
        <v>15</v>
      </c>
      <c r="AB506" s="3">
        <v>97.93</v>
      </c>
      <c r="AC506" s="4">
        <f t="shared" si="14"/>
        <v>18.241751560636935</v>
      </c>
      <c r="AD506" s="3">
        <v>4.71</v>
      </c>
      <c r="AE506" s="3">
        <v>15</v>
      </c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3" t="s">
        <v>73</v>
      </c>
      <c r="AV506" s="3" t="s">
        <v>74</v>
      </c>
      <c r="AW506" s="3" t="s">
        <v>121</v>
      </c>
      <c r="AX506" s="4"/>
      <c r="AY506" s="3" t="s">
        <v>122</v>
      </c>
      <c r="AZ506" s="3" t="s">
        <v>76</v>
      </c>
      <c r="BA506" s="3" t="s">
        <v>77</v>
      </c>
      <c r="BB506" s="3">
        <v>26.01</v>
      </c>
      <c r="BC506" s="3">
        <v>119.57</v>
      </c>
      <c r="BD506" s="3">
        <v>6</v>
      </c>
      <c r="BE506" s="4"/>
    </row>
    <row r="507" spans="1:57" ht="12.75">
      <c r="A507" s="3" t="s">
        <v>315</v>
      </c>
      <c r="B507" s="4"/>
      <c r="C507" s="3" t="s">
        <v>316</v>
      </c>
      <c r="D507" s="3" t="s">
        <v>317</v>
      </c>
      <c r="E507" s="3" t="s">
        <v>318</v>
      </c>
      <c r="F507" s="3">
        <v>2017</v>
      </c>
      <c r="G507" s="2" t="s">
        <v>61</v>
      </c>
      <c r="H507" s="3" t="s">
        <v>112</v>
      </c>
      <c r="I507" s="3" t="s">
        <v>319</v>
      </c>
      <c r="J507" s="3" t="s">
        <v>114</v>
      </c>
      <c r="K507" s="3" t="s">
        <v>320</v>
      </c>
      <c r="L507" s="3">
        <v>2014</v>
      </c>
      <c r="M507" s="3" t="s">
        <v>200</v>
      </c>
      <c r="N507" s="3" t="s">
        <v>206</v>
      </c>
      <c r="O507" s="3"/>
      <c r="P507" s="3" t="s">
        <v>132</v>
      </c>
      <c r="Q507" s="3" t="s">
        <v>169</v>
      </c>
      <c r="R507" s="4"/>
      <c r="S507" s="3" t="s">
        <v>134</v>
      </c>
      <c r="T507" s="3" t="s">
        <v>135</v>
      </c>
      <c r="U507" s="2" t="s">
        <v>84</v>
      </c>
      <c r="V507" s="3" t="s">
        <v>72</v>
      </c>
      <c r="W507" s="3">
        <v>109.21</v>
      </c>
      <c r="X507" s="4">
        <f t="shared" si="18"/>
        <v>19.558565898347457</v>
      </c>
      <c r="Y507" s="3">
        <v>5.05</v>
      </c>
      <c r="Z507" s="4"/>
      <c r="AA507" s="3">
        <v>15</v>
      </c>
      <c r="AB507" s="3">
        <v>97.93</v>
      </c>
      <c r="AC507" s="4">
        <f t="shared" si="14"/>
        <v>18.241751560636935</v>
      </c>
      <c r="AD507" s="3">
        <v>4.71</v>
      </c>
      <c r="AE507" s="3">
        <v>15</v>
      </c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3" t="s">
        <v>73</v>
      </c>
      <c r="AV507" s="3" t="s">
        <v>74</v>
      </c>
      <c r="AW507" s="3" t="s">
        <v>121</v>
      </c>
      <c r="AX507" s="4"/>
      <c r="AY507" s="3" t="s">
        <v>122</v>
      </c>
      <c r="AZ507" s="3" t="s">
        <v>76</v>
      </c>
      <c r="BA507" s="3" t="s">
        <v>77</v>
      </c>
      <c r="BB507" s="3">
        <v>26.01</v>
      </c>
      <c r="BC507" s="3">
        <v>119.57</v>
      </c>
      <c r="BD507" s="3">
        <v>10</v>
      </c>
      <c r="BE507" s="4"/>
    </row>
    <row r="508" spans="1:57" ht="12.75">
      <c r="A508" s="3" t="s">
        <v>315</v>
      </c>
      <c r="B508" s="4"/>
      <c r="C508" s="3" t="s">
        <v>316</v>
      </c>
      <c r="D508" s="3" t="s">
        <v>317</v>
      </c>
      <c r="E508" s="3" t="s">
        <v>318</v>
      </c>
      <c r="F508" s="3">
        <v>2017</v>
      </c>
      <c r="G508" s="2" t="s">
        <v>61</v>
      </c>
      <c r="H508" s="3" t="s">
        <v>112</v>
      </c>
      <c r="I508" s="3" t="s">
        <v>319</v>
      </c>
      <c r="J508" s="3" t="s">
        <v>114</v>
      </c>
      <c r="K508" s="3" t="s">
        <v>320</v>
      </c>
      <c r="L508" s="3">
        <v>2014</v>
      </c>
      <c r="M508" s="3" t="s">
        <v>203</v>
      </c>
      <c r="N508" s="3" t="s">
        <v>204</v>
      </c>
      <c r="O508" s="3"/>
      <c r="P508" s="3" t="s">
        <v>132</v>
      </c>
      <c r="Q508" s="3" t="s">
        <v>204</v>
      </c>
      <c r="R508" s="4"/>
      <c r="S508" s="3" t="s">
        <v>134</v>
      </c>
      <c r="T508" s="3" t="s">
        <v>135</v>
      </c>
      <c r="U508" s="2" t="s">
        <v>84</v>
      </c>
      <c r="V508" s="3" t="s">
        <v>72</v>
      </c>
      <c r="W508" s="3">
        <v>6.28</v>
      </c>
      <c r="X508" s="4">
        <f t="shared" si="18"/>
        <v>0.42602816808281585</v>
      </c>
      <c r="Y508" s="3">
        <v>0.11</v>
      </c>
      <c r="Z508" s="4"/>
      <c r="AA508" s="3">
        <v>15</v>
      </c>
      <c r="AB508" s="3">
        <v>6.44</v>
      </c>
      <c r="AC508" s="4">
        <f t="shared" si="14"/>
        <v>4.6088501819868259</v>
      </c>
      <c r="AD508" s="3">
        <v>1.19</v>
      </c>
      <c r="AE508" s="3">
        <v>15</v>
      </c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3" t="s">
        <v>73</v>
      </c>
      <c r="AV508" s="3" t="s">
        <v>74</v>
      </c>
      <c r="AW508" s="3" t="s">
        <v>121</v>
      </c>
      <c r="AX508" s="4"/>
      <c r="AY508" s="3" t="s">
        <v>122</v>
      </c>
      <c r="AZ508" s="3" t="s">
        <v>76</v>
      </c>
      <c r="BA508" s="3" t="s">
        <v>77</v>
      </c>
      <c r="BB508" s="3">
        <v>26.01</v>
      </c>
      <c r="BC508" s="3">
        <v>119.57</v>
      </c>
      <c r="BD508" s="3">
        <v>2</v>
      </c>
      <c r="BE508" s="4"/>
    </row>
    <row r="509" spans="1:57" ht="12.75">
      <c r="A509" s="3" t="s">
        <v>315</v>
      </c>
      <c r="B509" s="4"/>
      <c r="C509" s="3" t="s">
        <v>316</v>
      </c>
      <c r="D509" s="3" t="s">
        <v>317</v>
      </c>
      <c r="E509" s="3" t="s">
        <v>318</v>
      </c>
      <c r="F509" s="3">
        <v>2017</v>
      </c>
      <c r="G509" s="2" t="s">
        <v>61</v>
      </c>
      <c r="H509" s="3" t="s">
        <v>112</v>
      </c>
      <c r="I509" s="3" t="s">
        <v>319</v>
      </c>
      <c r="J509" s="3" t="s">
        <v>114</v>
      </c>
      <c r="K509" s="3" t="s">
        <v>320</v>
      </c>
      <c r="L509" s="3">
        <v>2014</v>
      </c>
      <c r="M509" s="3" t="s">
        <v>203</v>
      </c>
      <c r="N509" s="3" t="s">
        <v>204</v>
      </c>
      <c r="O509" s="3"/>
      <c r="P509" s="3" t="s">
        <v>132</v>
      </c>
      <c r="Q509" s="3" t="s">
        <v>204</v>
      </c>
      <c r="R509" s="4"/>
      <c r="S509" s="3" t="s">
        <v>134</v>
      </c>
      <c r="T509" s="3" t="s">
        <v>135</v>
      </c>
      <c r="U509" s="2" t="s">
        <v>84</v>
      </c>
      <c r="V509" s="3" t="s">
        <v>72</v>
      </c>
      <c r="W509" s="3">
        <v>6.32</v>
      </c>
      <c r="X509" s="4">
        <f t="shared" si="18"/>
        <v>0.50348783500696426</v>
      </c>
      <c r="Y509" s="3">
        <v>0.13</v>
      </c>
      <c r="Z509" s="4"/>
      <c r="AA509" s="3">
        <v>15</v>
      </c>
      <c r="AB509" s="3">
        <v>6.44</v>
      </c>
      <c r="AC509" s="4">
        <f t="shared" si="14"/>
        <v>4.6088501819868259</v>
      </c>
      <c r="AD509" s="3">
        <v>1.19</v>
      </c>
      <c r="AE509" s="3">
        <v>15</v>
      </c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3" t="s">
        <v>73</v>
      </c>
      <c r="AV509" s="3" t="s">
        <v>74</v>
      </c>
      <c r="AW509" s="3" t="s">
        <v>121</v>
      </c>
      <c r="AX509" s="4"/>
      <c r="AY509" s="3" t="s">
        <v>122</v>
      </c>
      <c r="AZ509" s="3" t="s">
        <v>76</v>
      </c>
      <c r="BA509" s="3" t="s">
        <v>77</v>
      </c>
      <c r="BB509" s="3">
        <v>26.01</v>
      </c>
      <c r="BC509" s="3">
        <v>119.57</v>
      </c>
      <c r="BD509" s="3">
        <v>6</v>
      </c>
      <c r="BE509" s="4"/>
    </row>
    <row r="510" spans="1:57" ht="12.75">
      <c r="A510" s="3" t="s">
        <v>315</v>
      </c>
      <c r="B510" s="4"/>
      <c r="C510" s="3" t="s">
        <v>316</v>
      </c>
      <c r="D510" s="3" t="s">
        <v>317</v>
      </c>
      <c r="E510" s="3" t="s">
        <v>318</v>
      </c>
      <c r="F510" s="3">
        <v>2017</v>
      </c>
      <c r="G510" s="2" t="s">
        <v>61</v>
      </c>
      <c r="H510" s="3" t="s">
        <v>112</v>
      </c>
      <c r="I510" s="3" t="s">
        <v>319</v>
      </c>
      <c r="J510" s="3" t="s">
        <v>114</v>
      </c>
      <c r="K510" s="3" t="s">
        <v>320</v>
      </c>
      <c r="L510" s="3">
        <v>2014</v>
      </c>
      <c r="M510" s="3" t="s">
        <v>203</v>
      </c>
      <c r="N510" s="3" t="s">
        <v>204</v>
      </c>
      <c r="O510" s="3"/>
      <c r="P510" s="3" t="s">
        <v>132</v>
      </c>
      <c r="Q510" s="3" t="s">
        <v>204</v>
      </c>
      <c r="R510" s="4"/>
      <c r="S510" s="3" t="s">
        <v>134</v>
      </c>
      <c r="T510" s="3" t="s">
        <v>135</v>
      </c>
      <c r="U510" s="2" t="s">
        <v>84</v>
      </c>
      <c r="V510" s="3" t="s">
        <v>72</v>
      </c>
      <c r="W510" s="3">
        <v>6.09</v>
      </c>
      <c r="X510" s="4">
        <f t="shared" si="18"/>
        <v>0.232379000772445</v>
      </c>
      <c r="Y510" s="3">
        <v>0.06</v>
      </c>
      <c r="Z510" s="4"/>
      <c r="AA510" s="3">
        <v>15</v>
      </c>
      <c r="AB510" s="3">
        <v>6.44</v>
      </c>
      <c r="AC510" s="4">
        <f t="shared" si="14"/>
        <v>4.6088501819868259</v>
      </c>
      <c r="AD510" s="3">
        <v>1.19</v>
      </c>
      <c r="AE510" s="3">
        <v>15</v>
      </c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3" t="s">
        <v>73</v>
      </c>
      <c r="AV510" s="3" t="s">
        <v>74</v>
      </c>
      <c r="AW510" s="3" t="s">
        <v>121</v>
      </c>
      <c r="AX510" s="4"/>
      <c r="AY510" s="3" t="s">
        <v>122</v>
      </c>
      <c r="AZ510" s="3" t="s">
        <v>76</v>
      </c>
      <c r="BA510" s="3" t="s">
        <v>77</v>
      </c>
      <c r="BB510" s="3">
        <v>26.01</v>
      </c>
      <c r="BC510" s="3">
        <v>119.57</v>
      </c>
      <c r="BD510" s="3">
        <v>10</v>
      </c>
      <c r="BE510" s="4"/>
    </row>
    <row r="511" spans="1:57" ht="12.75">
      <c r="A511" s="3" t="s">
        <v>315</v>
      </c>
      <c r="B511" s="4"/>
      <c r="C511" s="3" t="s">
        <v>316</v>
      </c>
      <c r="D511" s="3" t="s">
        <v>317</v>
      </c>
      <c r="E511" s="3" t="s">
        <v>318</v>
      </c>
      <c r="F511" s="3">
        <v>2017</v>
      </c>
      <c r="G511" s="2" t="s">
        <v>61</v>
      </c>
      <c r="H511" s="3" t="s">
        <v>112</v>
      </c>
      <c r="I511" s="3" t="s">
        <v>319</v>
      </c>
      <c r="J511" s="3" t="s">
        <v>114</v>
      </c>
      <c r="K511" s="3" t="s">
        <v>320</v>
      </c>
      <c r="L511" s="3">
        <v>2014</v>
      </c>
      <c r="M511" s="3" t="s">
        <v>314</v>
      </c>
      <c r="N511" s="3" t="s">
        <v>206</v>
      </c>
      <c r="O511" s="3" t="s">
        <v>323</v>
      </c>
      <c r="P511" s="3" t="s">
        <v>86</v>
      </c>
      <c r="Q511" s="3" t="s">
        <v>87</v>
      </c>
      <c r="R511" s="4"/>
      <c r="S511" s="3" t="s">
        <v>134</v>
      </c>
      <c r="T511" s="3" t="s">
        <v>135</v>
      </c>
      <c r="U511" s="3" t="s">
        <v>84</v>
      </c>
      <c r="V511" s="3" t="s">
        <v>72</v>
      </c>
      <c r="W511" s="3">
        <v>1.2932999999999999</v>
      </c>
      <c r="X511" s="4">
        <f t="shared" si="18"/>
        <v>7.9847542228925247E-2</v>
      </c>
      <c r="Y511" s="3">
        <v>4.6100000000000002E-2</v>
      </c>
      <c r="Z511" s="4"/>
      <c r="AA511" s="3">
        <v>3</v>
      </c>
      <c r="AB511" s="3">
        <v>1.3395999999999999</v>
      </c>
      <c r="AC511" s="4">
        <f t="shared" si="14"/>
        <v>6.8935622141241312E-2</v>
      </c>
      <c r="AD511" s="3">
        <v>3.9800000000000002E-2</v>
      </c>
      <c r="AE511" s="3">
        <v>3</v>
      </c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3" t="s">
        <v>73</v>
      </c>
      <c r="AV511" s="3" t="s">
        <v>74</v>
      </c>
      <c r="AW511" s="3" t="s">
        <v>121</v>
      </c>
      <c r="AX511" s="4"/>
      <c r="AY511" s="3" t="s">
        <v>122</v>
      </c>
      <c r="AZ511" s="3" t="s">
        <v>76</v>
      </c>
      <c r="BA511" s="3" t="s">
        <v>77</v>
      </c>
      <c r="BB511" s="3">
        <v>26.01</v>
      </c>
      <c r="BC511" s="3">
        <v>119.57</v>
      </c>
      <c r="BD511" s="3">
        <v>2</v>
      </c>
      <c r="BE511" s="3" t="s">
        <v>324</v>
      </c>
    </row>
    <row r="512" spans="1:57" ht="12.75">
      <c r="A512" s="3" t="s">
        <v>315</v>
      </c>
      <c r="B512" s="4"/>
      <c r="C512" s="3" t="s">
        <v>316</v>
      </c>
      <c r="D512" s="3" t="s">
        <v>317</v>
      </c>
      <c r="E512" s="3" t="s">
        <v>318</v>
      </c>
      <c r="F512" s="3">
        <v>2017</v>
      </c>
      <c r="G512" s="2" t="s">
        <v>61</v>
      </c>
      <c r="H512" s="3" t="s">
        <v>112</v>
      </c>
      <c r="I512" s="3" t="s">
        <v>319</v>
      </c>
      <c r="J512" s="3" t="s">
        <v>114</v>
      </c>
      <c r="K512" s="3" t="s">
        <v>320</v>
      </c>
      <c r="L512" s="3">
        <v>2014</v>
      </c>
      <c r="M512" s="3" t="s">
        <v>314</v>
      </c>
      <c r="N512" s="3" t="s">
        <v>206</v>
      </c>
      <c r="O512" s="3" t="s">
        <v>323</v>
      </c>
      <c r="P512" s="3" t="s">
        <v>86</v>
      </c>
      <c r="Q512" s="3" t="s">
        <v>87</v>
      </c>
      <c r="R512" s="4"/>
      <c r="S512" s="3" t="s">
        <v>134</v>
      </c>
      <c r="T512" s="3" t="s">
        <v>135</v>
      </c>
      <c r="U512" s="3" t="s">
        <v>84</v>
      </c>
      <c r="V512" s="3" t="s">
        <v>72</v>
      </c>
      <c r="W512" s="3">
        <v>1.4435</v>
      </c>
      <c r="X512" s="4">
        <f t="shared" si="18"/>
        <v>9.5435999497045135E-2</v>
      </c>
      <c r="Y512" s="3">
        <v>5.5100000000000003E-2</v>
      </c>
      <c r="Z512" s="4"/>
      <c r="AA512" s="3">
        <v>3</v>
      </c>
      <c r="AB512" s="3">
        <v>1.3395999999999999</v>
      </c>
      <c r="AC512" s="4">
        <f t="shared" si="14"/>
        <v>6.8935622141241312E-2</v>
      </c>
      <c r="AD512" s="3">
        <v>3.9800000000000002E-2</v>
      </c>
      <c r="AE512" s="3">
        <v>3</v>
      </c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3" t="s">
        <v>73</v>
      </c>
      <c r="AV512" s="3" t="s">
        <v>74</v>
      </c>
      <c r="AW512" s="3" t="s">
        <v>121</v>
      </c>
      <c r="AX512" s="4"/>
      <c r="AY512" s="3" t="s">
        <v>122</v>
      </c>
      <c r="AZ512" s="3" t="s">
        <v>76</v>
      </c>
      <c r="BA512" s="3" t="s">
        <v>77</v>
      </c>
      <c r="BB512" s="3">
        <v>26.01</v>
      </c>
      <c r="BC512" s="3">
        <v>119.57</v>
      </c>
      <c r="BD512" s="3">
        <v>6</v>
      </c>
      <c r="BE512" s="3" t="s">
        <v>324</v>
      </c>
    </row>
    <row r="513" spans="1:57" ht="12.75">
      <c r="A513" s="3" t="s">
        <v>315</v>
      </c>
      <c r="B513" s="4"/>
      <c r="C513" s="3" t="s">
        <v>316</v>
      </c>
      <c r="D513" s="3" t="s">
        <v>317</v>
      </c>
      <c r="E513" s="3" t="s">
        <v>318</v>
      </c>
      <c r="F513" s="3">
        <v>2017</v>
      </c>
      <c r="G513" s="2" t="s">
        <v>61</v>
      </c>
      <c r="H513" s="3" t="s">
        <v>112</v>
      </c>
      <c r="I513" s="3" t="s">
        <v>319</v>
      </c>
      <c r="J513" s="3" t="s">
        <v>114</v>
      </c>
      <c r="K513" s="3" t="s">
        <v>320</v>
      </c>
      <c r="L513" s="3">
        <v>2014</v>
      </c>
      <c r="M513" s="3" t="s">
        <v>314</v>
      </c>
      <c r="N513" s="3" t="s">
        <v>206</v>
      </c>
      <c r="O513" s="3" t="s">
        <v>323</v>
      </c>
      <c r="P513" s="3" t="s">
        <v>86</v>
      </c>
      <c r="Q513" s="3" t="s">
        <v>87</v>
      </c>
      <c r="R513" s="4"/>
      <c r="S513" s="3" t="s">
        <v>134</v>
      </c>
      <c r="T513" s="3" t="s">
        <v>135</v>
      </c>
      <c r="U513" s="3" t="s">
        <v>84</v>
      </c>
      <c r="V513" s="3" t="s">
        <v>72</v>
      </c>
      <c r="W513" s="3">
        <v>1.4187000000000001</v>
      </c>
      <c r="X513" s="4">
        <f t="shared" si="18"/>
        <v>0.11691342951089922</v>
      </c>
      <c r="Y513" s="3">
        <v>6.7500000000000004E-2</v>
      </c>
      <c r="Z513" s="4"/>
      <c r="AA513" s="3">
        <v>3</v>
      </c>
      <c r="AB513" s="3">
        <v>1.3395999999999999</v>
      </c>
      <c r="AC513" s="4">
        <f t="shared" si="14"/>
        <v>6.8935622141241312E-2</v>
      </c>
      <c r="AD513" s="3">
        <v>3.9800000000000002E-2</v>
      </c>
      <c r="AE513" s="3">
        <v>3</v>
      </c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3" t="s">
        <v>73</v>
      </c>
      <c r="AV513" s="3" t="s">
        <v>74</v>
      </c>
      <c r="AW513" s="3" t="s">
        <v>121</v>
      </c>
      <c r="AX513" s="4"/>
      <c r="AY513" s="3" t="s">
        <v>122</v>
      </c>
      <c r="AZ513" s="3" t="s">
        <v>76</v>
      </c>
      <c r="BA513" s="3" t="s">
        <v>77</v>
      </c>
      <c r="BB513" s="3">
        <v>26.01</v>
      </c>
      <c r="BC513" s="3">
        <v>119.57</v>
      </c>
      <c r="BD513" s="3">
        <v>10</v>
      </c>
      <c r="BE513" s="3" t="s">
        <v>324</v>
      </c>
    </row>
    <row r="514" spans="1:57" ht="12.75">
      <c r="A514" s="3" t="s">
        <v>315</v>
      </c>
      <c r="B514" s="4"/>
      <c r="C514" s="3" t="s">
        <v>316</v>
      </c>
      <c r="D514" s="3" t="s">
        <v>317</v>
      </c>
      <c r="E514" s="3" t="s">
        <v>318</v>
      </c>
      <c r="F514" s="3">
        <v>2017</v>
      </c>
      <c r="G514" s="2" t="s">
        <v>61</v>
      </c>
      <c r="H514" s="3" t="s">
        <v>112</v>
      </c>
      <c r="I514" s="3" t="s">
        <v>319</v>
      </c>
      <c r="J514" s="3" t="s">
        <v>114</v>
      </c>
      <c r="K514" s="3" t="s">
        <v>320</v>
      </c>
      <c r="L514" s="3">
        <v>2014</v>
      </c>
      <c r="M514" s="3" t="s">
        <v>314</v>
      </c>
      <c r="N514" s="3" t="s">
        <v>206</v>
      </c>
      <c r="O514" s="3" t="s">
        <v>325</v>
      </c>
      <c r="P514" s="3" t="s">
        <v>86</v>
      </c>
      <c r="Q514" s="3" t="s">
        <v>87</v>
      </c>
      <c r="R514" s="4"/>
      <c r="S514" s="3" t="s">
        <v>134</v>
      </c>
      <c r="T514" s="3" t="s">
        <v>135</v>
      </c>
      <c r="U514" s="3" t="s">
        <v>84</v>
      </c>
      <c r="V514" s="3" t="s">
        <v>72</v>
      </c>
      <c r="W514" s="3">
        <v>1.2245999999999999</v>
      </c>
      <c r="X514" s="4">
        <f t="shared" si="18"/>
        <v>0.11154407200743569</v>
      </c>
      <c r="Y514" s="3">
        <v>6.4399999999999999E-2</v>
      </c>
      <c r="Z514" s="4"/>
      <c r="AA514" s="3">
        <v>3</v>
      </c>
      <c r="AB514" s="3">
        <v>1.3077000000000001</v>
      </c>
      <c r="AC514" s="4">
        <f t="shared" si="14"/>
        <v>9.5609204577802018E-2</v>
      </c>
      <c r="AD514" s="3">
        <v>5.5199999999999999E-2</v>
      </c>
      <c r="AE514" s="3">
        <v>3</v>
      </c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3" t="s">
        <v>73</v>
      </c>
      <c r="AV514" s="3" t="s">
        <v>74</v>
      </c>
      <c r="AW514" s="3" t="s">
        <v>121</v>
      </c>
      <c r="AX514" s="4"/>
      <c r="AY514" s="3" t="s">
        <v>122</v>
      </c>
      <c r="AZ514" s="3" t="s">
        <v>76</v>
      </c>
      <c r="BA514" s="3" t="s">
        <v>77</v>
      </c>
      <c r="BB514" s="3">
        <v>26.01</v>
      </c>
      <c r="BC514" s="3">
        <v>119.57</v>
      </c>
      <c r="BD514" s="3">
        <v>2</v>
      </c>
      <c r="BE514" s="3" t="s">
        <v>324</v>
      </c>
    </row>
    <row r="515" spans="1:57" ht="12.75">
      <c r="A515" s="3" t="s">
        <v>315</v>
      </c>
      <c r="B515" s="4"/>
      <c r="C515" s="3" t="s">
        <v>316</v>
      </c>
      <c r="D515" s="3" t="s">
        <v>317</v>
      </c>
      <c r="E515" s="3" t="s">
        <v>318</v>
      </c>
      <c r="F515" s="3">
        <v>2017</v>
      </c>
      <c r="G515" s="2" t="s">
        <v>61</v>
      </c>
      <c r="H515" s="3" t="s">
        <v>112</v>
      </c>
      <c r="I515" s="3" t="s">
        <v>319</v>
      </c>
      <c r="J515" s="3" t="s">
        <v>114</v>
      </c>
      <c r="K515" s="3" t="s">
        <v>320</v>
      </c>
      <c r="L515" s="3">
        <v>2014</v>
      </c>
      <c r="M515" s="3" t="s">
        <v>314</v>
      </c>
      <c r="N515" s="3" t="s">
        <v>206</v>
      </c>
      <c r="O515" s="3" t="s">
        <v>325</v>
      </c>
      <c r="P515" s="3" t="s">
        <v>86</v>
      </c>
      <c r="Q515" s="3" t="s">
        <v>87</v>
      </c>
      <c r="R515" s="4"/>
      <c r="S515" s="3" t="s">
        <v>134</v>
      </c>
      <c r="T515" s="3" t="s">
        <v>135</v>
      </c>
      <c r="U515" s="3" t="s">
        <v>84</v>
      </c>
      <c r="V515" s="3" t="s">
        <v>72</v>
      </c>
      <c r="W515" s="3">
        <v>1.4668000000000001</v>
      </c>
      <c r="X515" s="4">
        <f t="shared" si="18"/>
        <v>7.4304979644704838E-2</v>
      </c>
      <c r="Y515" s="3">
        <v>4.2900000000000001E-2</v>
      </c>
      <c r="Z515" s="4"/>
      <c r="AA515" s="3">
        <v>3</v>
      </c>
      <c r="AB515" s="3">
        <v>1.3077000000000001</v>
      </c>
      <c r="AC515" s="4">
        <f t="shared" si="14"/>
        <v>9.5609204577802018E-2</v>
      </c>
      <c r="AD515" s="3">
        <v>5.5199999999999999E-2</v>
      </c>
      <c r="AE515" s="3">
        <v>3</v>
      </c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3" t="s">
        <v>73</v>
      </c>
      <c r="AV515" s="3" t="s">
        <v>74</v>
      </c>
      <c r="AW515" s="3" t="s">
        <v>121</v>
      </c>
      <c r="AX515" s="4"/>
      <c r="AY515" s="3" t="s">
        <v>122</v>
      </c>
      <c r="AZ515" s="3" t="s">
        <v>76</v>
      </c>
      <c r="BA515" s="3" t="s">
        <v>77</v>
      </c>
      <c r="BB515" s="3">
        <v>26.01</v>
      </c>
      <c r="BC515" s="3">
        <v>119.57</v>
      </c>
      <c r="BD515" s="3">
        <v>6</v>
      </c>
      <c r="BE515" s="3" t="s">
        <v>324</v>
      </c>
    </row>
    <row r="516" spans="1:57" ht="12.75">
      <c r="A516" s="3" t="s">
        <v>315</v>
      </c>
      <c r="B516" s="4"/>
      <c r="C516" s="3" t="s">
        <v>316</v>
      </c>
      <c r="D516" s="3" t="s">
        <v>317</v>
      </c>
      <c r="E516" s="3" t="s">
        <v>318</v>
      </c>
      <c r="F516" s="3">
        <v>2017</v>
      </c>
      <c r="G516" s="2" t="s">
        <v>61</v>
      </c>
      <c r="H516" s="3" t="s">
        <v>112</v>
      </c>
      <c r="I516" s="3" t="s">
        <v>319</v>
      </c>
      <c r="J516" s="3" t="s">
        <v>114</v>
      </c>
      <c r="K516" s="3" t="s">
        <v>320</v>
      </c>
      <c r="L516" s="3">
        <v>2014</v>
      </c>
      <c r="M516" s="3" t="s">
        <v>314</v>
      </c>
      <c r="N516" s="3" t="s">
        <v>206</v>
      </c>
      <c r="O516" s="3" t="s">
        <v>325</v>
      </c>
      <c r="P516" s="3" t="s">
        <v>86</v>
      </c>
      <c r="Q516" s="3" t="s">
        <v>87</v>
      </c>
      <c r="R516" s="4"/>
      <c r="S516" s="3" t="s">
        <v>134</v>
      </c>
      <c r="T516" s="3" t="s">
        <v>135</v>
      </c>
      <c r="U516" s="3" t="s">
        <v>84</v>
      </c>
      <c r="V516" s="3" t="s">
        <v>72</v>
      </c>
      <c r="W516" s="3">
        <v>1.4205000000000001</v>
      </c>
      <c r="X516" s="4">
        <f t="shared" si="18"/>
        <v>0.132675091859776</v>
      </c>
      <c r="Y516" s="3">
        <v>7.6600000000000001E-2</v>
      </c>
      <c r="Z516" s="4"/>
      <c r="AA516" s="3">
        <v>3</v>
      </c>
      <c r="AB516" s="3">
        <v>1.3077000000000001</v>
      </c>
      <c r="AC516" s="4">
        <f t="shared" si="14"/>
        <v>9.5609204577802018E-2</v>
      </c>
      <c r="AD516" s="3">
        <v>5.5199999999999999E-2</v>
      </c>
      <c r="AE516" s="3">
        <v>3</v>
      </c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3" t="s">
        <v>73</v>
      </c>
      <c r="AV516" s="3" t="s">
        <v>74</v>
      </c>
      <c r="AW516" s="3" t="s">
        <v>121</v>
      </c>
      <c r="AX516" s="4"/>
      <c r="AY516" s="3" t="s">
        <v>122</v>
      </c>
      <c r="AZ516" s="3" t="s">
        <v>76</v>
      </c>
      <c r="BA516" s="3" t="s">
        <v>77</v>
      </c>
      <c r="BB516" s="3">
        <v>26.01</v>
      </c>
      <c r="BC516" s="3">
        <v>119.57</v>
      </c>
      <c r="BD516" s="3">
        <v>10</v>
      </c>
      <c r="BE516" s="3" t="s">
        <v>324</v>
      </c>
    </row>
    <row r="517" spans="1:57" ht="12.75">
      <c r="A517" s="3" t="s">
        <v>315</v>
      </c>
      <c r="B517" s="4"/>
      <c r="C517" s="3" t="s">
        <v>316</v>
      </c>
      <c r="D517" s="3" t="s">
        <v>317</v>
      </c>
      <c r="E517" s="3" t="s">
        <v>318</v>
      </c>
      <c r="F517" s="3">
        <v>2017</v>
      </c>
      <c r="G517" s="2" t="s">
        <v>61</v>
      </c>
      <c r="H517" s="3" t="s">
        <v>112</v>
      </c>
      <c r="I517" s="3" t="s">
        <v>319</v>
      </c>
      <c r="J517" s="3" t="s">
        <v>114</v>
      </c>
      <c r="K517" s="3" t="s">
        <v>320</v>
      </c>
      <c r="L517" s="3">
        <v>2014</v>
      </c>
      <c r="M517" s="3" t="s">
        <v>314</v>
      </c>
      <c r="N517" s="3" t="s">
        <v>206</v>
      </c>
      <c r="O517" s="3" t="s">
        <v>326</v>
      </c>
      <c r="P517" s="3" t="s">
        <v>86</v>
      </c>
      <c r="Q517" s="3" t="s">
        <v>87</v>
      </c>
      <c r="R517" s="4"/>
      <c r="S517" s="3" t="s">
        <v>134</v>
      </c>
      <c r="T517" s="3" t="s">
        <v>135</v>
      </c>
      <c r="U517" s="3" t="s">
        <v>84</v>
      </c>
      <c r="V517" s="3" t="s">
        <v>72</v>
      </c>
      <c r="W517" s="3">
        <v>1.6598999999999999</v>
      </c>
      <c r="X517" s="4">
        <f t="shared" si="18"/>
        <v>3.0310889132455353E-2</v>
      </c>
      <c r="Y517" s="3">
        <v>1.7500000000000002E-2</v>
      </c>
      <c r="Z517" s="4"/>
      <c r="AA517" s="3">
        <v>3</v>
      </c>
      <c r="AB517" s="3">
        <v>1.5304</v>
      </c>
      <c r="AC517" s="4">
        <f t="shared" si="14"/>
        <v>0.12210958193360583</v>
      </c>
      <c r="AD517" s="3">
        <v>7.0499999999999993E-2</v>
      </c>
      <c r="AE517" s="3">
        <v>3</v>
      </c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3" t="s">
        <v>73</v>
      </c>
      <c r="AV517" s="3" t="s">
        <v>74</v>
      </c>
      <c r="AW517" s="3" t="s">
        <v>121</v>
      </c>
      <c r="AX517" s="4"/>
      <c r="AY517" s="3" t="s">
        <v>122</v>
      </c>
      <c r="AZ517" s="3" t="s">
        <v>76</v>
      </c>
      <c r="BA517" s="3" t="s">
        <v>77</v>
      </c>
      <c r="BB517" s="3">
        <v>26.01</v>
      </c>
      <c r="BC517" s="3">
        <v>119.57</v>
      </c>
      <c r="BD517" s="3">
        <v>2</v>
      </c>
      <c r="BE517" s="3" t="s">
        <v>324</v>
      </c>
    </row>
    <row r="518" spans="1:57" ht="12.75">
      <c r="A518" s="3" t="s">
        <v>315</v>
      </c>
      <c r="B518" s="4"/>
      <c r="C518" s="3" t="s">
        <v>316</v>
      </c>
      <c r="D518" s="3" t="s">
        <v>317</v>
      </c>
      <c r="E518" s="3" t="s">
        <v>318</v>
      </c>
      <c r="F518" s="3">
        <v>2017</v>
      </c>
      <c r="G518" s="2" t="s">
        <v>61</v>
      </c>
      <c r="H518" s="3" t="s">
        <v>112</v>
      </c>
      <c r="I518" s="3" t="s">
        <v>319</v>
      </c>
      <c r="J518" s="3" t="s">
        <v>114</v>
      </c>
      <c r="K518" s="3" t="s">
        <v>320</v>
      </c>
      <c r="L518" s="3">
        <v>2014</v>
      </c>
      <c r="M518" s="3" t="s">
        <v>314</v>
      </c>
      <c r="N518" s="3" t="s">
        <v>206</v>
      </c>
      <c r="O518" s="3" t="s">
        <v>326</v>
      </c>
      <c r="P518" s="3" t="s">
        <v>86</v>
      </c>
      <c r="Q518" s="3" t="s">
        <v>87</v>
      </c>
      <c r="R518" s="4"/>
      <c r="S518" s="3" t="s">
        <v>134</v>
      </c>
      <c r="T518" s="3" t="s">
        <v>135</v>
      </c>
      <c r="U518" s="3" t="s">
        <v>84</v>
      </c>
      <c r="V518" s="3" t="s">
        <v>72</v>
      </c>
      <c r="W518" s="3">
        <v>1.6465000000000001</v>
      </c>
      <c r="X518" s="4">
        <f t="shared" si="18"/>
        <v>7.4478184725461707E-2</v>
      </c>
      <c r="Y518" s="3">
        <v>4.2999999999999997E-2</v>
      </c>
      <c r="Z518" s="4"/>
      <c r="AA518" s="3">
        <v>3</v>
      </c>
      <c r="AB518" s="3">
        <v>1.5304</v>
      </c>
      <c r="AC518" s="4">
        <f t="shared" si="14"/>
        <v>0.12210958193360583</v>
      </c>
      <c r="AD518" s="3">
        <v>7.0499999999999993E-2</v>
      </c>
      <c r="AE518" s="3">
        <v>3</v>
      </c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3" t="s">
        <v>73</v>
      </c>
      <c r="AV518" s="3" t="s">
        <v>74</v>
      </c>
      <c r="AW518" s="3" t="s">
        <v>121</v>
      </c>
      <c r="AX518" s="4"/>
      <c r="AY518" s="3" t="s">
        <v>122</v>
      </c>
      <c r="AZ518" s="3" t="s">
        <v>76</v>
      </c>
      <c r="BA518" s="3" t="s">
        <v>77</v>
      </c>
      <c r="BB518" s="3">
        <v>26.01</v>
      </c>
      <c r="BC518" s="3">
        <v>119.57</v>
      </c>
      <c r="BD518" s="3">
        <v>6</v>
      </c>
      <c r="BE518" s="3" t="s">
        <v>324</v>
      </c>
    </row>
    <row r="519" spans="1:57" ht="12.75">
      <c r="A519" s="3" t="s">
        <v>315</v>
      </c>
      <c r="B519" s="4"/>
      <c r="C519" s="3" t="s">
        <v>316</v>
      </c>
      <c r="D519" s="3" t="s">
        <v>317</v>
      </c>
      <c r="E519" s="3" t="s">
        <v>318</v>
      </c>
      <c r="F519" s="3">
        <v>2017</v>
      </c>
      <c r="G519" s="2" t="s">
        <v>61</v>
      </c>
      <c r="H519" s="3" t="s">
        <v>112</v>
      </c>
      <c r="I519" s="3" t="s">
        <v>319</v>
      </c>
      <c r="J519" s="3" t="s">
        <v>114</v>
      </c>
      <c r="K519" s="3" t="s">
        <v>320</v>
      </c>
      <c r="L519" s="3">
        <v>2014</v>
      </c>
      <c r="M519" s="3" t="s">
        <v>314</v>
      </c>
      <c r="N519" s="3" t="s">
        <v>206</v>
      </c>
      <c r="O519" s="3" t="s">
        <v>326</v>
      </c>
      <c r="P519" s="3" t="s">
        <v>86</v>
      </c>
      <c r="Q519" s="3" t="s">
        <v>87</v>
      </c>
      <c r="R519" s="4"/>
      <c r="S519" s="3" t="s">
        <v>134</v>
      </c>
      <c r="T519" s="3" t="s">
        <v>135</v>
      </c>
      <c r="U519" s="3" t="s">
        <v>84</v>
      </c>
      <c r="V519" s="3" t="s">
        <v>72</v>
      </c>
      <c r="W519" s="3">
        <v>1.7414000000000001</v>
      </c>
      <c r="X519" s="4">
        <f t="shared" si="18"/>
        <v>0.10097856208126553</v>
      </c>
      <c r="Y519" s="3">
        <v>5.8299999999999998E-2</v>
      </c>
      <c r="Z519" s="4"/>
      <c r="AA519" s="3">
        <v>3</v>
      </c>
      <c r="AB519" s="3">
        <v>1.5304</v>
      </c>
      <c r="AC519" s="4">
        <f t="shared" si="14"/>
        <v>0.12210958193360583</v>
      </c>
      <c r="AD519" s="3">
        <v>7.0499999999999993E-2</v>
      </c>
      <c r="AE519" s="3">
        <v>3</v>
      </c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3" t="s">
        <v>73</v>
      </c>
      <c r="AV519" s="3" t="s">
        <v>74</v>
      </c>
      <c r="AW519" s="3" t="s">
        <v>121</v>
      </c>
      <c r="AX519" s="4"/>
      <c r="AY519" s="3" t="s">
        <v>122</v>
      </c>
      <c r="AZ519" s="3" t="s">
        <v>76</v>
      </c>
      <c r="BA519" s="3" t="s">
        <v>77</v>
      </c>
      <c r="BB519" s="3">
        <v>26.01</v>
      </c>
      <c r="BC519" s="3">
        <v>119.57</v>
      </c>
      <c r="BD519" s="3">
        <v>10</v>
      </c>
      <c r="BE519" s="3" t="s">
        <v>324</v>
      </c>
    </row>
    <row r="520" spans="1:57" ht="12.75">
      <c r="A520" s="3" t="s">
        <v>315</v>
      </c>
      <c r="B520" s="4"/>
      <c r="C520" s="3" t="s">
        <v>316</v>
      </c>
      <c r="D520" s="3" t="s">
        <v>317</v>
      </c>
      <c r="E520" s="3" t="s">
        <v>318</v>
      </c>
      <c r="F520" s="3">
        <v>2017</v>
      </c>
      <c r="G520" s="2" t="s">
        <v>61</v>
      </c>
      <c r="H520" s="3" t="s">
        <v>112</v>
      </c>
      <c r="I520" s="3" t="s">
        <v>319</v>
      </c>
      <c r="J520" s="3" t="s">
        <v>114</v>
      </c>
      <c r="K520" s="3" t="s">
        <v>320</v>
      </c>
      <c r="L520" s="3">
        <v>2014</v>
      </c>
      <c r="M520" s="3" t="s">
        <v>314</v>
      </c>
      <c r="N520" s="3" t="s">
        <v>206</v>
      </c>
      <c r="O520" s="3" t="s">
        <v>327</v>
      </c>
      <c r="P520" s="3" t="s">
        <v>86</v>
      </c>
      <c r="Q520" s="3" t="s">
        <v>87</v>
      </c>
      <c r="R520" s="4"/>
      <c r="S520" s="3" t="s">
        <v>134</v>
      </c>
      <c r="T520" s="3" t="s">
        <v>135</v>
      </c>
      <c r="U520" s="3" t="s">
        <v>84</v>
      </c>
      <c r="V520" s="3" t="s">
        <v>72</v>
      </c>
      <c r="W520" s="3">
        <v>1.3774</v>
      </c>
      <c r="X520" s="4">
        <f t="shared" si="18"/>
        <v>4.3128065108465043E-2</v>
      </c>
      <c r="Y520" s="3">
        <v>2.4899999999999999E-2</v>
      </c>
      <c r="Z520" s="4"/>
      <c r="AA520" s="3">
        <v>3</v>
      </c>
      <c r="AB520" s="3">
        <v>1.4052</v>
      </c>
      <c r="AC520" s="4">
        <f t="shared" si="14"/>
        <v>0.13284829694053288</v>
      </c>
      <c r="AD520" s="3">
        <v>7.6700000000000004E-2</v>
      </c>
      <c r="AE520" s="3">
        <v>3</v>
      </c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3" t="s">
        <v>73</v>
      </c>
      <c r="AV520" s="3" t="s">
        <v>74</v>
      </c>
      <c r="AW520" s="3" t="s">
        <v>121</v>
      </c>
      <c r="AX520" s="4"/>
      <c r="AY520" s="3" t="s">
        <v>122</v>
      </c>
      <c r="AZ520" s="3" t="s">
        <v>76</v>
      </c>
      <c r="BA520" s="3" t="s">
        <v>77</v>
      </c>
      <c r="BB520" s="3">
        <v>26.01</v>
      </c>
      <c r="BC520" s="3">
        <v>119.57</v>
      </c>
      <c r="BD520" s="3">
        <v>2</v>
      </c>
      <c r="BE520" s="3" t="s">
        <v>324</v>
      </c>
    </row>
    <row r="521" spans="1:57" ht="12.75">
      <c r="A521" s="3" t="s">
        <v>315</v>
      </c>
      <c r="B521" s="4"/>
      <c r="C521" s="3" t="s">
        <v>316</v>
      </c>
      <c r="D521" s="3" t="s">
        <v>317</v>
      </c>
      <c r="E521" s="3" t="s">
        <v>318</v>
      </c>
      <c r="F521" s="3">
        <v>2017</v>
      </c>
      <c r="G521" s="2" t="s">
        <v>61</v>
      </c>
      <c r="H521" s="3" t="s">
        <v>112</v>
      </c>
      <c r="I521" s="3" t="s">
        <v>319</v>
      </c>
      <c r="J521" s="3" t="s">
        <v>114</v>
      </c>
      <c r="K521" s="3" t="s">
        <v>320</v>
      </c>
      <c r="L521" s="3">
        <v>2014</v>
      </c>
      <c r="M521" s="3" t="s">
        <v>314</v>
      </c>
      <c r="N521" s="3" t="s">
        <v>206</v>
      </c>
      <c r="O521" s="3" t="s">
        <v>327</v>
      </c>
      <c r="P521" s="3" t="s">
        <v>86</v>
      </c>
      <c r="Q521" s="3" t="s">
        <v>87</v>
      </c>
      <c r="R521" s="4"/>
      <c r="S521" s="3" t="s">
        <v>134</v>
      </c>
      <c r="T521" s="3" t="s">
        <v>135</v>
      </c>
      <c r="U521" s="3" t="s">
        <v>84</v>
      </c>
      <c r="V521" s="3" t="s">
        <v>72</v>
      </c>
      <c r="W521" s="3">
        <v>1.5827</v>
      </c>
      <c r="X521" s="4">
        <f t="shared" si="18"/>
        <v>0.1593486742963367</v>
      </c>
      <c r="Y521" s="3">
        <v>9.1999999999999998E-2</v>
      </c>
      <c r="Z521" s="4"/>
      <c r="AA521" s="3">
        <v>3</v>
      </c>
      <c r="AB521" s="3">
        <v>1.4052</v>
      </c>
      <c r="AC521" s="4">
        <f t="shared" si="14"/>
        <v>0.13284829694053288</v>
      </c>
      <c r="AD521" s="3">
        <v>7.6700000000000004E-2</v>
      </c>
      <c r="AE521" s="3">
        <v>3</v>
      </c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3" t="s">
        <v>73</v>
      </c>
      <c r="AV521" s="3" t="s">
        <v>74</v>
      </c>
      <c r="AW521" s="3" t="s">
        <v>121</v>
      </c>
      <c r="AX521" s="4"/>
      <c r="AY521" s="3" t="s">
        <v>122</v>
      </c>
      <c r="AZ521" s="3" t="s">
        <v>76</v>
      </c>
      <c r="BA521" s="3" t="s">
        <v>77</v>
      </c>
      <c r="BB521" s="3">
        <v>26.01</v>
      </c>
      <c r="BC521" s="3">
        <v>119.57</v>
      </c>
      <c r="BD521" s="3">
        <v>6</v>
      </c>
      <c r="BE521" s="3" t="s">
        <v>324</v>
      </c>
    </row>
    <row r="522" spans="1:57" ht="12.75">
      <c r="A522" s="3" t="s">
        <v>315</v>
      </c>
      <c r="B522" s="4"/>
      <c r="C522" s="3" t="s">
        <v>316</v>
      </c>
      <c r="D522" s="3" t="s">
        <v>317</v>
      </c>
      <c r="E522" s="3" t="s">
        <v>318</v>
      </c>
      <c r="F522" s="3">
        <v>2017</v>
      </c>
      <c r="G522" s="2" t="s">
        <v>61</v>
      </c>
      <c r="H522" s="3" t="s">
        <v>112</v>
      </c>
      <c r="I522" s="3" t="s">
        <v>319</v>
      </c>
      <c r="J522" s="3" t="s">
        <v>114</v>
      </c>
      <c r="K522" s="3" t="s">
        <v>320</v>
      </c>
      <c r="L522" s="3">
        <v>2014</v>
      </c>
      <c r="M522" s="3" t="s">
        <v>314</v>
      </c>
      <c r="N522" s="3" t="s">
        <v>206</v>
      </c>
      <c r="O522" s="3" t="s">
        <v>327</v>
      </c>
      <c r="P522" s="3" t="s">
        <v>86</v>
      </c>
      <c r="Q522" s="3" t="s">
        <v>87</v>
      </c>
      <c r="R522" s="4"/>
      <c r="S522" s="3" t="s">
        <v>134</v>
      </c>
      <c r="T522" s="3" t="s">
        <v>135</v>
      </c>
      <c r="U522" s="3" t="s">
        <v>84</v>
      </c>
      <c r="V522" s="3" t="s">
        <v>72</v>
      </c>
      <c r="W522" s="3">
        <v>1.5764</v>
      </c>
      <c r="X522" s="4">
        <f t="shared" si="18"/>
        <v>3.1869734859267342E-2</v>
      </c>
      <c r="Y522" s="3">
        <v>1.84E-2</v>
      </c>
      <c r="Z522" s="4"/>
      <c r="AA522" s="3">
        <v>3</v>
      </c>
      <c r="AB522" s="3">
        <v>1.4052</v>
      </c>
      <c r="AC522" s="4">
        <f t="shared" si="14"/>
        <v>0.13284829694053288</v>
      </c>
      <c r="AD522" s="3">
        <v>7.6700000000000004E-2</v>
      </c>
      <c r="AE522" s="3">
        <v>3</v>
      </c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3" t="s">
        <v>73</v>
      </c>
      <c r="AV522" s="3" t="s">
        <v>74</v>
      </c>
      <c r="AW522" s="3" t="s">
        <v>121</v>
      </c>
      <c r="AX522" s="4"/>
      <c r="AY522" s="3" t="s">
        <v>122</v>
      </c>
      <c r="AZ522" s="3" t="s">
        <v>76</v>
      </c>
      <c r="BA522" s="3" t="s">
        <v>77</v>
      </c>
      <c r="BB522" s="3">
        <v>26.01</v>
      </c>
      <c r="BC522" s="3">
        <v>119.57</v>
      </c>
      <c r="BD522" s="3">
        <v>10</v>
      </c>
      <c r="BE522" s="3" t="s">
        <v>324</v>
      </c>
    </row>
    <row r="523" spans="1:57" ht="12.75">
      <c r="A523" s="3" t="s">
        <v>315</v>
      </c>
      <c r="B523" s="4"/>
      <c r="C523" s="3" t="s">
        <v>316</v>
      </c>
      <c r="D523" s="3" t="s">
        <v>317</v>
      </c>
      <c r="E523" s="3" t="s">
        <v>318</v>
      </c>
      <c r="F523" s="3">
        <v>2017</v>
      </c>
      <c r="G523" s="2" t="s">
        <v>61</v>
      </c>
      <c r="H523" s="3" t="s">
        <v>112</v>
      </c>
      <c r="I523" s="3" t="s">
        <v>319</v>
      </c>
      <c r="J523" s="3" t="s">
        <v>114</v>
      </c>
      <c r="K523" s="3" t="s">
        <v>320</v>
      </c>
      <c r="L523" s="3">
        <v>2014</v>
      </c>
      <c r="M523" s="3" t="s">
        <v>314</v>
      </c>
      <c r="N523" s="3" t="s">
        <v>206</v>
      </c>
      <c r="O523" s="10">
        <v>43758</v>
      </c>
      <c r="P523" s="3" t="s">
        <v>86</v>
      </c>
      <c r="Q523" s="3" t="s">
        <v>87</v>
      </c>
      <c r="R523" s="4"/>
      <c r="S523" s="3" t="s">
        <v>134</v>
      </c>
      <c r="T523" s="3" t="s">
        <v>135</v>
      </c>
      <c r="U523" s="3" t="s">
        <v>84</v>
      </c>
      <c r="V523" s="3" t="s">
        <v>72</v>
      </c>
      <c r="W523" s="3">
        <v>1.4614</v>
      </c>
      <c r="X523" s="4">
        <f t="shared" si="18"/>
        <v>4.7631397208144126E-2</v>
      </c>
      <c r="Y523" s="3">
        <v>2.75E-2</v>
      </c>
      <c r="Z523" s="4"/>
      <c r="AA523" s="3">
        <v>3</v>
      </c>
      <c r="AB523" s="3">
        <v>1.4218</v>
      </c>
      <c r="AC523" s="4">
        <f t="shared" si="14"/>
        <v>0.19641456157831066</v>
      </c>
      <c r="AD523" s="3">
        <v>0.1134</v>
      </c>
      <c r="AE523" s="3">
        <v>3</v>
      </c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3" t="s">
        <v>73</v>
      </c>
      <c r="AV523" s="3" t="s">
        <v>74</v>
      </c>
      <c r="AW523" s="3" t="s">
        <v>121</v>
      </c>
      <c r="AX523" s="4"/>
      <c r="AY523" s="3" t="s">
        <v>122</v>
      </c>
      <c r="AZ523" s="3" t="s">
        <v>76</v>
      </c>
      <c r="BA523" s="3" t="s">
        <v>77</v>
      </c>
      <c r="BB523" s="3">
        <v>26.01</v>
      </c>
      <c r="BC523" s="3">
        <v>119.57</v>
      </c>
      <c r="BD523" s="3">
        <v>2</v>
      </c>
      <c r="BE523" s="3" t="s">
        <v>324</v>
      </c>
    </row>
    <row r="524" spans="1:57" ht="12.75">
      <c r="A524" s="3" t="s">
        <v>315</v>
      </c>
      <c r="B524" s="4"/>
      <c r="C524" s="3" t="s">
        <v>316</v>
      </c>
      <c r="D524" s="3" t="s">
        <v>317</v>
      </c>
      <c r="E524" s="3" t="s">
        <v>318</v>
      </c>
      <c r="F524" s="3">
        <v>2017</v>
      </c>
      <c r="G524" s="2" t="s">
        <v>61</v>
      </c>
      <c r="H524" s="3" t="s">
        <v>112</v>
      </c>
      <c r="I524" s="3" t="s">
        <v>319</v>
      </c>
      <c r="J524" s="3" t="s">
        <v>114</v>
      </c>
      <c r="K524" s="3" t="s">
        <v>320</v>
      </c>
      <c r="L524" s="3">
        <v>2014</v>
      </c>
      <c r="M524" s="3" t="s">
        <v>314</v>
      </c>
      <c r="N524" s="3" t="s">
        <v>206</v>
      </c>
      <c r="O524" s="10">
        <v>43758</v>
      </c>
      <c r="P524" s="3" t="s">
        <v>86</v>
      </c>
      <c r="Q524" s="3" t="s">
        <v>87</v>
      </c>
      <c r="R524" s="4"/>
      <c r="S524" s="3" t="s">
        <v>134</v>
      </c>
      <c r="T524" s="3" t="s">
        <v>135</v>
      </c>
      <c r="U524" s="3" t="s">
        <v>84</v>
      </c>
      <c r="V524" s="3" t="s">
        <v>72</v>
      </c>
      <c r="W524" s="3">
        <v>1.6176999999999999</v>
      </c>
      <c r="X524" s="4">
        <f t="shared" si="18"/>
        <v>3.1696529778510452E-2</v>
      </c>
      <c r="Y524" s="3">
        <v>1.83E-2</v>
      </c>
      <c r="Z524" s="4"/>
      <c r="AA524" s="3">
        <v>3</v>
      </c>
      <c r="AB524" s="3">
        <v>1.4218</v>
      </c>
      <c r="AC524" s="4">
        <f t="shared" si="14"/>
        <v>0.19641456157831066</v>
      </c>
      <c r="AD524" s="3">
        <v>0.1134</v>
      </c>
      <c r="AE524" s="3">
        <v>3</v>
      </c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3" t="s">
        <v>73</v>
      </c>
      <c r="AV524" s="3" t="s">
        <v>74</v>
      </c>
      <c r="AW524" s="3" t="s">
        <v>121</v>
      </c>
      <c r="AX524" s="4"/>
      <c r="AY524" s="3" t="s">
        <v>122</v>
      </c>
      <c r="AZ524" s="3" t="s">
        <v>76</v>
      </c>
      <c r="BA524" s="3" t="s">
        <v>77</v>
      </c>
      <c r="BB524" s="3">
        <v>26.01</v>
      </c>
      <c r="BC524" s="3">
        <v>119.57</v>
      </c>
      <c r="BD524" s="3">
        <v>6</v>
      </c>
      <c r="BE524" s="3" t="s">
        <v>324</v>
      </c>
    </row>
    <row r="525" spans="1:57" ht="12.75">
      <c r="A525" s="3" t="s">
        <v>315</v>
      </c>
      <c r="B525" s="4"/>
      <c r="C525" s="3" t="s">
        <v>316</v>
      </c>
      <c r="D525" s="3" t="s">
        <v>317</v>
      </c>
      <c r="E525" s="3" t="s">
        <v>318</v>
      </c>
      <c r="F525" s="3">
        <v>2017</v>
      </c>
      <c r="G525" s="2" t="s">
        <v>61</v>
      </c>
      <c r="H525" s="3" t="s">
        <v>112</v>
      </c>
      <c r="I525" s="3" t="s">
        <v>319</v>
      </c>
      <c r="J525" s="3" t="s">
        <v>114</v>
      </c>
      <c r="K525" s="3" t="s">
        <v>320</v>
      </c>
      <c r="L525" s="3">
        <v>2014</v>
      </c>
      <c r="M525" s="3" t="s">
        <v>314</v>
      </c>
      <c r="N525" s="3" t="s">
        <v>206</v>
      </c>
      <c r="O525" s="10">
        <v>43758</v>
      </c>
      <c r="P525" s="3" t="s">
        <v>86</v>
      </c>
      <c r="Q525" s="3" t="s">
        <v>87</v>
      </c>
      <c r="R525" s="4"/>
      <c r="S525" s="3" t="s">
        <v>134</v>
      </c>
      <c r="T525" s="3" t="s">
        <v>135</v>
      </c>
      <c r="U525" s="3" t="s">
        <v>84</v>
      </c>
      <c r="V525" s="3" t="s">
        <v>72</v>
      </c>
      <c r="W525" s="3">
        <v>1.6267</v>
      </c>
      <c r="X525" s="4">
        <f t="shared" si="18"/>
        <v>5.8370112215071164E-2</v>
      </c>
      <c r="Y525" s="3">
        <v>3.3700000000000001E-2</v>
      </c>
      <c r="Z525" s="4"/>
      <c r="AA525" s="3">
        <v>3</v>
      </c>
      <c r="AB525" s="3">
        <v>1.4218</v>
      </c>
      <c r="AC525" s="4">
        <f t="shared" si="14"/>
        <v>0.19641456157831066</v>
      </c>
      <c r="AD525" s="3">
        <v>0.1134</v>
      </c>
      <c r="AE525" s="3">
        <v>3</v>
      </c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3" t="s">
        <v>73</v>
      </c>
      <c r="AV525" s="3" t="s">
        <v>74</v>
      </c>
      <c r="AW525" s="3" t="s">
        <v>121</v>
      </c>
      <c r="AX525" s="4"/>
      <c r="AY525" s="3" t="s">
        <v>122</v>
      </c>
      <c r="AZ525" s="3" t="s">
        <v>76</v>
      </c>
      <c r="BA525" s="3" t="s">
        <v>77</v>
      </c>
      <c r="BB525" s="3">
        <v>26.01</v>
      </c>
      <c r="BC525" s="3">
        <v>119.57</v>
      </c>
      <c r="BD525" s="3">
        <v>10</v>
      </c>
      <c r="BE525" s="3" t="s">
        <v>324</v>
      </c>
    </row>
    <row r="526" spans="1:57" ht="12.75">
      <c r="A526" s="2" t="s">
        <v>280</v>
      </c>
      <c r="B526" s="9" t="s">
        <v>107</v>
      </c>
      <c r="C526" s="2" t="s">
        <v>340</v>
      </c>
      <c r="D526" s="2" t="s">
        <v>341</v>
      </c>
      <c r="E526" s="9" t="s">
        <v>342</v>
      </c>
      <c r="F526" s="9">
        <v>2013</v>
      </c>
      <c r="G526" s="2" t="s">
        <v>61</v>
      </c>
      <c r="H526" s="9" t="s">
        <v>112</v>
      </c>
      <c r="I526" s="3" t="s">
        <v>113</v>
      </c>
      <c r="J526" s="2" t="s">
        <v>64</v>
      </c>
      <c r="K526" s="2" t="s">
        <v>139</v>
      </c>
      <c r="L526" s="2">
        <v>2012</v>
      </c>
      <c r="M526" s="3" t="s">
        <v>164</v>
      </c>
      <c r="N526" s="3" t="s">
        <v>182</v>
      </c>
      <c r="O526" s="5"/>
      <c r="P526" s="2" t="s">
        <v>118</v>
      </c>
      <c r="Q526" s="2" t="s">
        <v>160</v>
      </c>
      <c r="R526" s="5"/>
      <c r="S526" s="3" t="s">
        <v>69</v>
      </c>
      <c r="T526" s="2" t="s">
        <v>101</v>
      </c>
      <c r="U526" s="2" t="s">
        <v>71</v>
      </c>
      <c r="V526" s="2" t="s">
        <v>72</v>
      </c>
      <c r="W526" s="2">
        <v>37</v>
      </c>
      <c r="X526" s="4">
        <f t="shared" si="18"/>
        <v>18.3</v>
      </c>
      <c r="Y526" s="2">
        <v>9.15</v>
      </c>
      <c r="Z526" s="2"/>
      <c r="AA526" s="2">
        <v>4</v>
      </c>
      <c r="AB526" s="2">
        <v>99</v>
      </c>
      <c r="AC526" s="4">
        <f t="shared" si="14"/>
        <v>34.479999999999997</v>
      </c>
      <c r="AD526" s="2">
        <v>17.239999999999998</v>
      </c>
      <c r="AE526" s="2">
        <v>4</v>
      </c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2" t="s">
        <v>177</v>
      </c>
      <c r="AV526" s="3" t="s">
        <v>178</v>
      </c>
      <c r="AW526" s="3" t="s">
        <v>121</v>
      </c>
      <c r="AX526" s="5"/>
      <c r="AY526" s="2" t="s">
        <v>122</v>
      </c>
      <c r="AZ526" s="3" t="s">
        <v>76</v>
      </c>
      <c r="BA526" s="3" t="s">
        <v>77</v>
      </c>
      <c r="BB526" s="2">
        <v>31.315000000000001</v>
      </c>
      <c r="BC526" s="2">
        <v>121.77500000000001</v>
      </c>
      <c r="BD526" s="2">
        <v>17</v>
      </c>
      <c r="BE526" s="2"/>
    </row>
    <row r="527" spans="1:57" ht="12.75">
      <c r="A527" s="2" t="s">
        <v>280</v>
      </c>
      <c r="B527" s="9" t="s">
        <v>107</v>
      </c>
      <c r="C527" s="2" t="s">
        <v>340</v>
      </c>
      <c r="D527" s="2" t="s">
        <v>341</v>
      </c>
      <c r="E527" s="9" t="s">
        <v>342</v>
      </c>
      <c r="F527" s="9">
        <v>2013</v>
      </c>
      <c r="G527" s="2" t="s">
        <v>61</v>
      </c>
      <c r="H527" s="9" t="s">
        <v>112</v>
      </c>
      <c r="I527" s="3" t="s">
        <v>113</v>
      </c>
      <c r="J527" s="2" t="s">
        <v>64</v>
      </c>
      <c r="K527" s="2" t="s">
        <v>139</v>
      </c>
      <c r="L527" s="2">
        <v>2012</v>
      </c>
      <c r="M527" s="3" t="s">
        <v>164</v>
      </c>
      <c r="N527" s="3" t="s">
        <v>182</v>
      </c>
      <c r="O527" s="5"/>
      <c r="P527" s="2" t="s">
        <v>118</v>
      </c>
      <c r="Q527" s="2" t="s">
        <v>160</v>
      </c>
      <c r="R527" s="5"/>
      <c r="S527" s="3" t="s">
        <v>69</v>
      </c>
      <c r="T527" s="2" t="s">
        <v>101</v>
      </c>
      <c r="U527" s="2" t="s">
        <v>71</v>
      </c>
      <c r="V527" s="2" t="s">
        <v>72</v>
      </c>
      <c r="W527" s="2">
        <v>222.64</v>
      </c>
      <c r="X527" s="4">
        <f t="shared" si="18"/>
        <v>11.32</v>
      </c>
      <c r="Y527" s="2">
        <v>5.66</v>
      </c>
      <c r="Z527" s="2"/>
      <c r="AA527" s="2">
        <v>4</v>
      </c>
      <c r="AB527" s="2">
        <v>837.07</v>
      </c>
      <c r="AC527" s="4">
        <f t="shared" si="14"/>
        <v>410.26</v>
      </c>
      <c r="AD527" s="2">
        <v>205.13</v>
      </c>
      <c r="AE527" s="2">
        <v>4</v>
      </c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2" t="s">
        <v>177</v>
      </c>
      <c r="AV527" s="3" t="s">
        <v>178</v>
      </c>
      <c r="AW527" s="3" t="s">
        <v>121</v>
      </c>
      <c r="AX527" s="5"/>
      <c r="AY527" s="2" t="s">
        <v>122</v>
      </c>
      <c r="AZ527" s="3" t="s">
        <v>76</v>
      </c>
      <c r="BA527" s="3" t="s">
        <v>77</v>
      </c>
      <c r="BB527" s="2">
        <v>31.315000000000001</v>
      </c>
      <c r="BC527" s="2">
        <v>121.77500000000001</v>
      </c>
      <c r="BD527" s="2">
        <v>17</v>
      </c>
      <c r="BE527" s="2"/>
    </row>
    <row r="528" spans="1:57" ht="12.75">
      <c r="A528" s="4" t="s">
        <v>107</v>
      </c>
      <c r="B528" s="4" t="s">
        <v>108</v>
      </c>
      <c r="C528" s="3" t="s">
        <v>343</v>
      </c>
      <c r="D528" s="3" t="s">
        <v>344</v>
      </c>
      <c r="E528" s="4" t="s">
        <v>342</v>
      </c>
      <c r="F528" s="4">
        <v>2009</v>
      </c>
      <c r="G528" s="3" t="s">
        <v>345</v>
      </c>
      <c r="H528" s="4" t="s">
        <v>346</v>
      </c>
      <c r="I528" s="2" t="s">
        <v>347</v>
      </c>
      <c r="J528" s="5"/>
      <c r="K528" s="5"/>
      <c r="L528" s="5"/>
      <c r="M528" s="3" t="s">
        <v>348</v>
      </c>
      <c r="N528" s="3" t="s">
        <v>159</v>
      </c>
      <c r="O528" s="4"/>
      <c r="P528" s="3" t="s">
        <v>118</v>
      </c>
      <c r="Q528" s="3" t="s">
        <v>142</v>
      </c>
      <c r="R528" s="4"/>
      <c r="S528" s="3" t="s">
        <v>69</v>
      </c>
      <c r="T528" s="3" t="s">
        <v>70</v>
      </c>
      <c r="U528" s="3" t="s">
        <v>71</v>
      </c>
      <c r="V528" s="3" t="s">
        <v>72</v>
      </c>
      <c r="W528" s="4">
        <v>163</v>
      </c>
      <c r="X528" s="4">
        <v>45</v>
      </c>
      <c r="Y528" s="4"/>
      <c r="Z528" s="4"/>
      <c r="AA528" s="4">
        <v>5</v>
      </c>
      <c r="AB528" s="4">
        <v>49</v>
      </c>
      <c r="AC528" s="4">
        <v>12</v>
      </c>
      <c r="AD528" s="4"/>
      <c r="AE528" s="4">
        <v>5</v>
      </c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4"/>
      <c r="AS528" s="4"/>
      <c r="AT528" s="4"/>
      <c r="AU528" s="3" t="s">
        <v>74</v>
      </c>
      <c r="AV528" s="3" t="s">
        <v>74</v>
      </c>
      <c r="AW528" s="2" t="s">
        <v>127</v>
      </c>
      <c r="AX528" s="4"/>
      <c r="AY528" s="3" t="s">
        <v>122</v>
      </c>
      <c r="AZ528" s="3" t="s">
        <v>76</v>
      </c>
      <c r="BA528" s="3" t="s">
        <v>77</v>
      </c>
      <c r="BB528" s="3">
        <v>31.490753000000002</v>
      </c>
      <c r="BC528" s="3">
        <v>121.97301299999999</v>
      </c>
      <c r="BD528" s="4">
        <f t="shared" ref="BD528:BD532" si="19">2007-1995</f>
        <v>12</v>
      </c>
      <c r="BE528" s="5"/>
    </row>
    <row r="529" spans="1:57" ht="12.75">
      <c r="A529" s="4" t="s">
        <v>107</v>
      </c>
      <c r="B529" s="4" t="s">
        <v>108</v>
      </c>
      <c r="C529" s="3" t="s">
        <v>343</v>
      </c>
      <c r="D529" s="3" t="s">
        <v>344</v>
      </c>
      <c r="E529" s="4" t="s">
        <v>342</v>
      </c>
      <c r="F529" s="4">
        <v>2009</v>
      </c>
      <c r="G529" s="3" t="s">
        <v>349</v>
      </c>
      <c r="H529" s="4" t="s">
        <v>350</v>
      </c>
      <c r="I529" s="2" t="s">
        <v>347</v>
      </c>
      <c r="J529" s="5"/>
      <c r="K529" s="5"/>
      <c r="L529" s="5"/>
      <c r="M529" s="3" t="s">
        <v>348</v>
      </c>
      <c r="N529" s="3" t="s">
        <v>159</v>
      </c>
      <c r="O529" s="4"/>
      <c r="P529" s="3" t="s">
        <v>118</v>
      </c>
      <c r="Q529" s="3" t="s">
        <v>142</v>
      </c>
      <c r="R529" s="4"/>
      <c r="S529" s="3" t="s">
        <v>69</v>
      </c>
      <c r="T529" s="3" t="s">
        <v>70</v>
      </c>
      <c r="U529" s="3" t="s">
        <v>71</v>
      </c>
      <c r="V529" s="3" t="s">
        <v>72</v>
      </c>
      <c r="W529" s="4">
        <v>332</v>
      </c>
      <c r="X529" s="4">
        <v>83</v>
      </c>
      <c r="Y529" s="4"/>
      <c r="Z529" s="4"/>
      <c r="AA529" s="4">
        <v>5</v>
      </c>
      <c r="AB529" s="4">
        <v>54</v>
      </c>
      <c r="AC529" s="4">
        <v>16</v>
      </c>
      <c r="AD529" s="4"/>
      <c r="AE529" s="4">
        <v>5</v>
      </c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4"/>
      <c r="AS529" s="4"/>
      <c r="AT529" s="4"/>
      <c r="AU529" s="3" t="s">
        <v>74</v>
      </c>
      <c r="AV529" s="3" t="s">
        <v>74</v>
      </c>
      <c r="AW529" s="2" t="s">
        <v>127</v>
      </c>
      <c r="AX529" s="4"/>
      <c r="AY529" s="3" t="s">
        <v>122</v>
      </c>
      <c r="AZ529" s="3" t="s">
        <v>76</v>
      </c>
      <c r="BA529" s="3" t="s">
        <v>77</v>
      </c>
      <c r="BB529" s="3">
        <v>31.490753000000002</v>
      </c>
      <c r="BC529" s="3">
        <v>121.97301299999999</v>
      </c>
      <c r="BD529" s="4">
        <f t="shared" si="19"/>
        <v>12</v>
      </c>
      <c r="BE529" s="5"/>
    </row>
    <row r="530" spans="1:57" ht="12.75">
      <c r="A530" s="4" t="s">
        <v>107</v>
      </c>
      <c r="B530" s="4" t="s">
        <v>108</v>
      </c>
      <c r="C530" s="3" t="s">
        <v>343</v>
      </c>
      <c r="D530" s="3" t="s">
        <v>344</v>
      </c>
      <c r="E530" s="4" t="s">
        <v>342</v>
      </c>
      <c r="F530" s="4">
        <v>2009</v>
      </c>
      <c r="G530" s="3" t="s">
        <v>351</v>
      </c>
      <c r="H530" s="4" t="s">
        <v>352</v>
      </c>
      <c r="I530" s="2" t="s">
        <v>347</v>
      </c>
      <c r="J530" s="5"/>
      <c r="K530" s="5"/>
      <c r="L530" s="5"/>
      <c r="M530" s="3" t="s">
        <v>348</v>
      </c>
      <c r="N530" s="3" t="s">
        <v>159</v>
      </c>
      <c r="O530" s="4"/>
      <c r="P530" s="3" t="s">
        <v>118</v>
      </c>
      <c r="Q530" s="3" t="s">
        <v>142</v>
      </c>
      <c r="R530" s="4"/>
      <c r="S530" s="3" t="s">
        <v>69</v>
      </c>
      <c r="T530" s="3" t="s">
        <v>70</v>
      </c>
      <c r="U530" s="3" t="s">
        <v>71</v>
      </c>
      <c r="V530" s="3" t="s">
        <v>72</v>
      </c>
      <c r="W530" s="4">
        <v>211</v>
      </c>
      <c r="X530" s="4">
        <v>41</v>
      </c>
      <c r="Y530" s="4"/>
      <c r="Z530" s="4"/>
      <c r="AA530" s="4">
        <v>5</v>
      </c>
      <c r="AB530" s="4">
        <v>81</v>
      </c>
      <c r="AC530" s="4">
        <v>21</v>
      </c>
      <c r="AD530" s="4"/>
      <c r="AE530" s="4">
        <v>5</v>
      </c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4"/>
      <c r="AS530" s="4"/>
      <c r="AT530" s="4"/>
      <c r="AU530" s="3" t="s">
        <v>74</v>
      </c>
      <c r="AV530" s="3" t="s">
        <v>74</v>
      </c>
      <c r="AW530" s="2" t="s">
        <v>127</v>
      </c>
      <c r="AX530" s="4"/>
      <c r="AY530" s="3" t="s">
        <v>122</v>
      </c>
      <c r="AZ530" s="3" t="s">
        <v>76</v>
      </c>
      <c r="BA530" s="3" t="s">
        <v>77</v>
      </c>
      <c r="BB530" s="3">
        <v>31.490753000000002</v>
      </c>
      <c r="BC530" s="3">
        <v>121.97301299999999</v>
      </c>
      <c r="BD530" s="4">
        <f t="shared" si="19"/>
        <v>12</v>
      </c>
      <c r="BE530" s="5"/>
    </row>
    <row r="531" spans="1:57" ht="12.75">
      <c r="A531" s="4" t="s">
        <v>107</v>
      </c>
      <c r="B531" s="4" t="s">
        <v>108</v>
      </c>
      <c r="C531" s="3" t="s">
        <v>343</v>
      </c>
      <c r="D531" s="3" t="s">
        <v>344</v>
      </c>
      <c r="E531" s="4" t="s">
        <v>342</v>
      </c>
      <c r="F531" s="4">
        <v>2009</v>
      </c>
      <c r="G531" s="3" t="s">
        <v>353</v>
      </c>
      <c r="H531" s="4" t="s">
        <v>354</v>
      </c>
      <c r="I531" s="2" t="s">
        <v>347</v>
      </c>
      <c r="J531" s="5"/>
      <c r="K531" s="5"/>
      <c r="L531" s="5"/>
      <c r="M531" s="3" t="s">
        <v>348</v>
      </c>
      <c r="N531" s="3" t="s">
        <v>159</v>
      </c>
      <c r="O531" s="4"/>
      <c r="P531" s="3" t="s">
        <v>118</v>
      </c>
      <c r="Q531" s="3" t="s">
        <v>142</v>
      </c>
      <c r="R531" s="4"/>
      <c r="S531" s="3" t="s">
        <v>69</v>
      </c>
      <c r="T531" s="3" t="s">
        <v>70</v>
      </c>
      <c r="U531" s="3" t="s">
        <v>71</v>
      </c>
      <c r="V531" s="3" t="s">
        <v>72</v>
      </c>
      <c r="W531" s="3">
        <v>249</v>
      </c>
      <c r="X531" s="4">
        <v>57</v>
      </c>
      <c r="Y531" s="4"/>
      <c r="Z531" s="4"/>
      <c r="AA531" s="4">
        <v>5</v>
      </c>
      <c r="AB531" s="4">
        <v>108</v>
      </c>
      <c r="AC531" s="4">
        <v>36</v>
      </c>
      <c r="AD531" s="4"/>
      <c r="AE531" s="4">
        <v>5</v>
      </c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4"/>
      <c r="AS531" s="4"/>
      <c r="AT531" s="4"/>
      <c r="AU531" s="3" t="s">
        <v>74</v>
      </c>
      <c r="AV531" s="3" t="s">
        <v>74</v>
      </c>
      <c r="AW531" s="2" t="s">
        <v>127</v>
      </c>
      <c r="AX531" s="4"/>
      <c r="AY531" s="3" t="s">
        <v>122</v>
      </c>
      <c r="AZ531" s="3" t="s">
        <v>76</v>
      </c>
      <c r="BA531" s="3" t="s">
        <v>77</v>
      </c>
      <c r="BB531" s="3">
        <v>31.490753000000002</v>
      </c>
      <c r="BC531" s="3">
        <v>121.97301299999999</v>
      </c>
      <c r="BD531" s="4">
        <f t="shared" si="19"/>
        <v>12</v>
      </c>
      <c r="BE531" s="5"/>
    </row>
    <row r="532" spans="1:57" ht="12.75">
      <c r="A532" s="4" t="s">
        <v>107</v>
      </c>
      <c r="B532" s="4" t="s">
        <v>108</v>
      </c>
      <c r="C532" s="3" t="s">
        <v>343</v>
      </c>
      <c r="D532" s="3" t="s">
        <v>344</v>
      </c>
      <c r="E532" s="4" t="s">
        <v>342</v>
      </c>
      <c r="F532" s="4">
        <v>2009</v>
      </c>
      <c r="G532" s="3" t="s">
        <v>353</v>
      </c>
      <c r="H532" s="4" t="s">
        <v>355</v>
      </c>
      <c r="I532" s="2" t="s">
        <v>347</v>
      </c>
      <c r="J532" s="5"/>
      <c r="K532" s="5"/>
      <c r="L532" s="5"/>
      <c r="M532" s="3" t="s">
        <v>348</v>
      </c>
      <c r="N532" s="3" t="s">
        <v>159</v>
      </c>
      <c r="O532" s="4"/>
      <c r="P532" s="3" t="s">
        <v>118</v>
      </c>
      <c r="Q532" s="3" t="s">
        <v>142</v>
      </c>
      <c r="R532" s="4"/>
      <c r="S532" s="3" t="s">
        <v>69</v>
      </c>
      <c r="T532" s="3" t="s">
        <v>70</v>
      </c>
      <c r="U532" s="3" t="s">
        <v>71</v>
      </c>
      <c r="V532" s="3" t="s">
        <v>72</v>
      </c>
      <c r="W532" s="4">
        <v>2086</v>
      </c>
      <c r="X532" s="4">
        <v>225</v>
      </c>
      <c r="Y532" s="4"/>
      <c r="Z532" s="4"/>
      <c r="AA532" s="4">
        <v>5</v>
      </c>
      <c r="AB532" s="4">
        <v>1351</v>
      </c>
      <c r="AC532" s="4">
        <v>225</v>
      </c>
      <c r="AD532" s="4"/>
      <c r="AE532" s="4">
        <v>5</v>
      </c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4"/>
      <c r="AS532" s="4"/>
      <c r="AT532" s="4"/>
      <c r="AU532" s="3" t="s">
        <v>74</v>
      </c>
      <c r="AV532" s="3" t="s">
        <v>74</v>
      </c>
      <c r="AW532" s="2" t="s">
        <v>127</v>
      </c>
      <c r="AX532" s="4"/>
      <c r="AY532" s="3" t="s">
        <v>122</v>
      </c>
      <c r="AZ532" s="3" t="s">
        <v>76</v>
      </c>
      <c r="BA532" s="3" t="s">
        <v>77</v>
      </c>
      <c r="BB532" s="3">
        <v>31.490753000000002</v>
      </c>
      <c r="BC532" s="3">
        <v>121.97301299999999</v>
      </c>
      <c r="BD532" s="4">
        <f t="shared" si="19"/>
        <v>12</v>
      </c>
      <c r="BE532" s="5"/>
    </row>
    <row r="533" spans="1:57" ht="12.75">
      <c r="A533" s="3" t="s">
        <v>57</v>
      </c>
      <c r="B533" s="3" t="s">
        <v>57</v>
      </c>
      <c r="C533" s="3" t="s">
        <v>356</v>
      </c>
      <c r="D533" s="3" t="s">
        <v>357</v>
      </c>
      <c r="E533" s="3" t="s">
        <v>358</v>
      </c>
      <c r="F533" s="3">
        <v>2007</v>
      </c>
      <c r="G533" s="2" t="s">
        <v>61</v>
      </c>
      <c r="H533" s="9" t="s">
        <v>112</v>
      </c>
      <c r="I533" s="2" t="s">
        <v>128</v>
      </c>
      <c r="J533" s="5"/>
      <c r="K533" s="5"/>
      <c r="L533" s="5"/>
      <c r="M533" s="3" t="s">
        <v>242</v>
      </c>
      <c r="N533" s="2" t="s">
        <v>359</v>
      </c>
      <c r="O533" s="2"/>
      <c r="P533" s="2" t="s">
        <v>82</v>
      </c>
      <c r="Q533" s="2" t="s">
        <v>242</v>
      </c>
      <c r="R533" s="5"/>
      <c r="S533" s="3" t="s">
        <v>69</v>
      </c>
      <c r="T533" s="2" t="s">
        <v>101</v>
      </c>
      <c r="U533" s="3" t="s">
        <v>71</v>
      </c>
      <c r="V533" s="3" t="s">
        <v>72</v>
      </c>
      <c r="W533" s="2">
        <v>0.79</v>
      </c>
      <c r="X533" s="4">
        <f t="shared" ref="X533:X538" si="20">ABS(Y533)*(SQRT(AA533))</f>
        <v>6.3245553203367597E-2</v>
      </c>
      <c r="Y533" s="2">
        <v>0.02</v>
      </c>
      <c r="Z533" s="5"/>
      <c r="AA533" s="3">
        <v>10</v>
      </c>
      <c r="AB533" s="2">
        <v>0.51</v>
      </c>
      <c r="AC533" s="4">
        <f t="shared" ref="AC533:AC538" si="21">AD533*(SQRT(AE533))</f>
        <v>3.1622776601683798E-2</v>
      </c>
      <c r="AD533" s="2">
        <v>0.01</v>
      </c>
      <c r="AE533" s="2">
        <v>10</v>
      </c>
      <c r="AF533" s="2">
        <v>0.71</v>
      </c>
      <c r="AG533" s="5">
        <f t="shared" ref="AG533:AG538" si="22">ABS(AH533)*(SQRT(AI533))</f>
        <v>6.3245553203367597E-2</v>
      </c>
      <c r="AH533" s="2">
        <v>0.02</v>
      </c>
      <c r="AI533" s="3">
        <v>10</v>
      </c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2" t="s">
        <v>74</v>
      </c>
      <c r="AV533" s="3" t="s">
        <v>74</v>
      </c>
      <c r="AW533" s="2" t="s">
        <v>102</v>
      </c>
      <c r="AX533" s="2">
        <v>1080</v>
      </c>
      <c r="AY533" s="3" t="s">
        <v>122</v>
      </c>
      <c r="AZ533" s="3" t="s">
        <v>76</v>
      </c>
      <c r="BA533" s="3" t="s">
        <v>77</v>
      </c>
      <c r="BB533" s="3">
        <v>30.16</v>
      </c>
      <c r="BC533" s="3">
        <v>122.02</v>
      </c>
      <c r="BD533" s="3">
        <v>6</v>
      </c>
      <c r="BE533" s="2" t="s">
        <v>360</v>
      </c>
    </row>
    <row r="534" spans="1:57" ht="12.75">
      <c r="A534" s="3" t="s">
        <v>57</v>
      </c>
      <c r="B534" s="3" t="s">
        <v>57</v>
      </c>
      <c r="C534" s="3" t="s">
        <v>356</v>
      </c>
      <c r="D534" s="3" t="s">
        <v>357</v>
      </c>
      <c r="E534" s="3" t="s">
        <v>358</v>
      </c>
      <c r="F534" s="3">
        <v>2007</v>
      </c>
      <c r="G534" s="2" t="s">
        <v>61</v>
      </c>
      <c r="H534" s="9" t="s">
        <v>112</v>
      </c>
      <c r="I534" s="2" t="s">
        <v>128</v>
      </c>
      <c r="J534" s="5"/>
      <c r="K534" s="5"/>
      <c r="L534" s="5"/>
      <c r="M534" s="3" t="s">
        <v>242</v>
      </c>
      <c r="N534" s="2" t="s">
        <v>359</v>
      </c>
      <c r="O534" s="2"/>
      <c r="P534" s="2" t="s">
        <v>82</v>
      </c>
      <c r="Q534" s="2" t="s">
        <v>242</v>
      </c>
      <c r="R534" s="5"/>
      <c r="S534" s="3" t="s">
        <v>69</v>
      </c>
      <c r="T534" s="2" t="s">
        <v>101</v>
      </c>
      <c r="U534" s="3" t="s">
        <v>71</v>
      </c>
      <c r="V534" s="3" t="s">
        <v>72</v>
      </c>
      <c r="W534" s="2">
        <v>0.42</v>
      </c>
      <c r="X534" s="4">
        <f t="shared" si="20"/>
        <v>6.3245553203367597E-2</v>
      </c>
      <c r="Y534" s="2">
        <v>0.02</v>
      </c>
      <c r="Z534" s="5"/>
      <c r="AA534" s="2">
        <v>10</v>
      </c>
      <c r="AB534" s="2">
        <v>0.43</v>
      </c>
      <c r="AC534" s="4">
        <f t="shared" si="21"/>
        <v>3.1622776601683798E-2</v>
      </c>
      <c r="AD534" s="2">
        <v>0.01</v>
      </c>
      <c r="AE534" s="2">
        <v>10</v>
      </c>
      <c r="AF534" s="2">
        <v>0.63</v>
      </c>
      <c r="AG534" s="5">
        <f t="shared" si="22"/>
        <v>6.3245553203367597E-2</v>
      </c>
      <c r="AH534" s="2">
        <v>0.02</v>
      </c>
      <c r="AI534" s="2">
        <v>10</v>
      </c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2" t="s">
        <v>74</v>
      </c>
      <c r="AV534" s="3" t="s">
        <v>74</v>
      </c>
      <c r="AW534" s="2" t="s">
        <v>102</v>
      </c>
      <c r="AX534" s="2">
        <v>1080</v>
      </c>
      <c r="AY534" s="3" t="s">
        <v>122</v>
      </c>
      <c r="AZ534" s="3" t="s">
        <v>76</v>
      </c>
      <c r="BA534" s="3" t="s">
        <v>77</v>
      </c>
      <c r="BB534" s="3">
        <v>30.16</v>
      </c>
      <c r="BC534" s="3">
        <v>122.02</v>
      </c>
      <c r="BD534" s="3">
        <v>6</v>
      </c>
      <c r="BE534" s="2" t="s">
        <v>360</v>
      </c>
    </row>
    <row r="535" spans="1:57" ht="12.75">
      <c r="A535" s="3" t="s">
        <v>57</v>
      </c>
      <c r="B535" s="3" t="s">
        <v>57</v>
      </c>
      <c r="C535" s="3" t="s">
        <v>356</v>
      </c>
      <c r="D535" s="3" t="s">
        <v>357</v>
      </c>
      <c r="E535" s="3" t="s">
        <v>358</v>
      </c>
      <c r="F535" s="3">
        <v>2007</v>
      </c>
      <c r="G535" s="2" t="s">
        <v>61</v>
      </c>
      <c r="H535" s="9" t="s">
        <v>112</v>
      </c>
      <c r="I535" s="2" t="s">
        <v>128</v>
      </c>
      <c r="J535" s="5"/>
      <c r="K535" s="5"/>
      <c r="L535" s="5"/>
      <c r="M535" s="3" t="s">
        <v>242</v>
      </c>
      <c r="N535" s="2" t="s">
        <v>359</v>
      </c>
      <c r="O535" s="2"/>
      <c r="P535" s="2" t="s">
        <v>82</v>
      </c>
      <c r="Q535" s="2" t="s">
        <v>242</v>
      </c>
      <c r="R535" s="5"/>
      <c r="S535" s="3" t="s">
        <v>69</v>
      </c>
      <c r="T535" s="2" t="s">
        <v>101</v>
      </c>
      <c r="U535" s="3" t="s">
        <v>71</v>
      </c>
      <c r="V535" s="3" t="s">
        <v>72</v>
      </c>
      <c r="W535" s="2">
        <v>0.34</v>
      </c>
      <c r="X535" s="4">
        <f t="shared" si="20"/>
        <v>3.1622776601683798E-2</v>
      </c>
      <c r="Y535" s="2">
        <v>0.01</v>
      </c>
      <c r="Z535" s="5"/>
      <c r="AA535" s="3">
        <v>10</v>
      </c>
      <c r="AB535" s="2">
        <v>0.36</v>
      </c>
      <c r="AC535" s="4">
        <f t="shared" si="21"/>
        <v>6.3245553203367597E-2</v>
      </c>
      <c r="AD535" s="2">
        <v>0.02</v>
      </c>
      <c r="AE535" s="2">
        <v>10</v>
      </c>
      <c r="AF535" s="2">
        <v>0.56000000000000005</v>
      </c>
      <c r="AG535" s="5">
        <f t="shared" si="22"/>
        <v>9.4868329805051388E-2</v>
      </c>
      <c r="AH535" s="2">
        <v>0.03</v>
      </c>
      <c r="AI535" s="3">
        <v>10</v>
      </c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2" t="s">
        <v>74</v>
      </c>
      <c r="AV535" s="3" t="s">
        <v>74</v>
      </c>
      <c r="AW535" s="2" t="s">
        <v>102</v>
      </c>
      <c r="AX535" s="2">
        <v>1080</v>
      </c>
      <c r="AY535" s="3" t="s">
        <v>122</v>
      </c>
      <c r="AZ535" s="3" t="s">
        <v>76</v>
      </c>
      <c r="BA535" s="3" t="s">
        <v>77</v>
      </c>
      <c r="BB535" s="3">
        <v>30.16</v>
      </c>
      <c r="BC535" s="3">
        <v>122.02</v>
      </c>
      <c r="BD535" s="3">
        <v>6</v>
      </c>
      <c r="BE535" s="2" t="s">
        <v>360</v>
      </c>
    </row>
    <row r="536" spans="1:57" ht="12.75">
      <c r="A536" s="3" t="s">
        <v>57</v>
      </c>
      <c r="B536" s="3" t="s">
        <v>57</v>
      </c>
      <c r="C536" s="3" t="s">
        <v>356</v>
      </c>
      <c r="D536" s="3" t="s">
        <v>357</v>
      </c>
      <c r="E536" s="3" t="s">
        <v>358</v>
      </c>
      <c r="F536" s="3">
        <v>2007</v>
      </c>
      <c r="G536" s="2" t="s">
        <v>61</v>
      </c>
      <c r="H536" s="9" t="s">
        <v>112</v>
      </c>
      <c r="I536" s="2" t="s">
        <v>128</v>
      </c>
      <c r="J536" s="5"/>
      <c r="K536" s="5"/>
      <c r="L536" s="5"/>
      <c r="M536" s="3" t="s">
        <v>242</v>
      </c>
      <c r="N536" s="2" t="s">
        <v>359</v>
      </c>
      <c r="O536" s="3"/>
      <c r="P536" s="3" t="s">
        <v>82</v>
      </c>
      <c r="Q536" s="2" t="s">
        <v>242</v>
      </c>
      <c r="R536" s="5"/>
      <c r="S536" s="3" t="s">
        <v>69</v>
      </c>
      <c r="T536" s="2" t="s">
        <v>101</v>
      </c>
      <c r="U536" s="3" t="s">
        <v>71</v>
      </c>
      <c r="V536" s="3" t="s">
        <v>72</v>
      </c>
      <c r="W536" s="2">
        <v>2.16</v>
      </c>
      <c r="X536" s="4">
        <f t="shared" si="20"/>
        <v>0.18973665961010278</v>
      </c>
      <c r="Y536" s="2">
        <v>0.06</v>
      </c>
      <c r="Z536" s="5"/>
      <c r="AA536" s="2">
        <v>10</v>
      </c>
      <c r="AB536" s="2">
        <v>0.72</v>
      </c>
      <c r="AC536" s="4">
        <f t="shared" si="21"/>
        <v>6.3245553203367597E-2</v>
      </c>
      <c r="AD536" s="2">
        <v>0.02</v>
      </c>
      <c r="AE536" s="2">
        <v>10</v>
      </c>
      <c r="AF536" s="2">
        <v>1.69</v>
      </c>
      <c r="AG536" s="5">
        <f t="shared" si="22"/>
        <v>0.12649110640673519</v>
      </c>
      <c r="AH536" s="2">
        <v>0.04</v>
      </c>
      <c r="AI536" s="2">
        <v>10</v>
      </c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2" t="s">
        <v>74</v>
      </c>
      <c r="AV536" s="3" t="s">
        <v>74</v>
      </c>
      <c r="AW536" s="2" t="s">
        <v>102</v>
      </c>
      <c r="AX536" s="2">
        <v>1080</v>
      </c>
      <c r="AY536" s="3" t="s">
        <v>122</v>
      </c>
      <c r="AZ536" s="3" t="s">
        <v>76</v>
      </c>
      <c r="BA536" s="3" t="s">
        <v>77</v>
      </c>
      <c r="BB536" s="3">
        <v>30.16</v>
      </c>
      <c r="BC536" s="3">
        <v>122.02</v>
      </c>
      <c r="BD536" s="3">
        <v>6</v>
      </c>
      <c r="BE536" s="2" t="s">
        <v>360</v>
      </c>
    </row>
    <row r="537" spans="1:57" ht="12.75">
      <c r="A537" s="3" t="s">
        <v>57</v>
      </c>
      <c r="B537" s="3" t="s">
        <v>57</v>
      </c>
      <c r="C537" s="3" t="s">
        <v>356</v>
      </c>
      <c r="D537" s="3" t="s">
        <v>357</v>
      </c>
      <c r="E537" s="3" t="s">
        <v>358</v>
      </c>
      <c r="F537" s="3">
        <v>2007</v>
      </c>
      <c r="G537" s="2" t="s">
        <v>61</v>
      </c>
      <c r="H537" s="9" t="s">
        <v>112</v>
      </c>
      <c r="I537" s="2" t="s">
        <v>128</v>
      </c>
      <c r="J537" s="4"/>
      <c r="K537" s="4"/>
      <c r="L537" s="4"/>
      <c r="M537" s="3" t="s">
        <v>242</v>
      </c>
      <c r="N537" s="2" t="s">
        <v>359</v>
      </c>
      <c r="O537" s="3"/>
      <c r="P537" s="3" t="s">
        <v>82</v>
      </c>
      <c r="Q537" s="3" t="s">
        <v>242</v>
      </c>
      <c r="R537" s="4"/>
      <c r="S537" s="3" t="s">
        <v>69</v>
      </c>
      <c r="T537" s="3" t="s">
        <v>101</v>
      </c>
      <c r="U537" s="3" t="s">
        <v>71</v>
      </c>
      <c r="V537" s="3" t="s">
        <v>72</v>
      </c>
      <c r="W537" s="3">
        <v>1.26</v>
      </c>
      <c r="X537" s="4">
        <f t="shared" si="20"/>
        <v>0.56920997883030833</v>
      </c>
      <c r="Y537" s="3">
        <v>0.18</v>
      </c>
      <c r="Z537" s="5"/>
      <c r="AA537" s="3">
        <v>10</v>
      </c>
      <c r="AB537" s="2">
        <v>0.56999999999999995</v>
      </c>
      <c r="AC537" s="4">
        <f t="shared" si="21"/>
        <v>0.22135943621178658</v>
      </c>
      <c r="AD537" s="3">
        <v>7.0000000000000007E-2</v>
      </c>
      <c r="AE537" s="2">
        <v>10</v>
      </c>
      <c r="AF537" s="2">
        <v>1.34</v>
      </c>
      <c r="AG537" s="5">
        <f t="shared" si="22"/>
        <v>0.6008327554319921</v>
      </c>
      <c r="AH537" s="3">
        <v>0.19</v>
      </c>
      <c r="AI537" s="3">
        <v>10</v>
      </c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2" t="s">
        <v>74</v>
      </c>
      <c r="AV537" s="3" t="s">
        <v>74</v>
      </c>
      <c r="AW537" s="2" t="s">
        <v>102</v>
      </c>
      <c r="AX537" s="2">
        <v>1080</v>
      </c>
      <c r="AY537" s="3" t="s">
        <v>122</v>
      </c>
      <c r="AZ537" s="3" t="s">
        <v>76</v>
      </c>
      <c r="BA537" s="3" t="s">
        <v>77</v>
      </c>
      <c r="BB537" s="3">
        <v>30.16</v>
      </c>
      <c r="BC537" s="3">
        <v>122.02</v>
      </c>
      <c r="BD537" s="3">
        <v>6</v>
      </c>
      <c r="BE537" s="2" t="s">
        <v>360</v>
      </c>
    </row>
    <row r="538" spans="1:57" ht="12.75">
      <c r="A538" s="3" t="s">
        <v>57</v>
      </c>
      <c r="B538" s="3" t="s">
        <v>57</v>
      </c>
      <c r="C538" s="3" t="s">
        <v>356</v>
      </c>
      <c r="D538" s="3" t="s">
        <v>357</v>
      </c>
      <c r="E538" s="3" t="s">
        <v>358</v>
      </c>
      <c r="F538" s="3">
        <v>2007</v>
      </c>
      <c r="G538" s="2" t="s">
        <v>61</v>
      </c>
      <c r="H538" s="9" t="s">
        <v>112</v>
      </c>
      <c r="I538" s="2" t="s">
        <v>128</v>
      </c>
      <c r="J538" s="4"/>
      <c r="K538" s="4"/>
      <c r="L538" s="4"/>
      <c r="M538" s="3" t="s">
        <v>361</v>
      </c>
      <c r="N538" s="2" t="s">
        <v>362</v>
      </c>
      <c r="O538" s="2"/>
      <c r="P538" s="2" t="s">
        <v>82</v>
      </c>
      <c r="Q538" s="3" t="s">
        <v>242</v>
      </c>
      <c r="R538" s="4"/>
      <c r="S538" s="3" t="s">
        <v>69</v>
      </c>
      <c r="T538" s="3" t="s">
        <v>101</v>
      </c>
      <c r="U538" s="3" t="s">
        <v>71</v>
      </c>
      <c r="V538" s="3" t="s">
        <v>72</v>
      </c>
      <c r="W538" s="3">
        <v>24.45</v>
      </c>
      <c r="X538" s="4">
        <f t="shared" si="20"/>
        <v>3.478505426185218</v>
      </c>
      <c r="Y538" s="3">
        <v>1.1000000000000001</v>
      </c>
      <c r="Z538" s="4"/>
      <c r="AA538" s="2">
        <v>10</v>
      </c>
      <c r="AB538" s="3">
        <v>6.72</v>
      </c>
      <c r="AC538" s="4">
        <f t="shared" si="21"/>
        <v>1.739252713092609</v>
      </c>
      <c r="AD538" s="3">
        <v>0.55000000000000004</v>
      </c>
      <c r="AE538" s="2">
        <v>10</v>
      </c>
      <c r="AF538" s="3">
        <v>15.94</v>
      </c>
      <c r="AG538" s="5">
        <f t="shared" si="22"/>
        <v>2.2135943621178655</v>
      </c>
      <c r="AH538" s="3">
        <v>0.7</v>
      </c>
      <c r="AI538" s="3">
        <v>10</v>
      </c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2" t="s">
        <v>74</v>
      </c>
      <c r="AV538" s="3" t="s">
        <v>74</v>
      </c>
      <c r="AW538" s="2" t="s">
        <v>102</v>
      </c>
      <c r="AX538" s="2">
        <v>1080</v>
      </c>
      <c r="AY538" s="3" t="s">
        <v>122</v>
      </c>
      <c r="AZ538" s="3" t="s">
        <v>76</v>
      </c>
      <c r="BA538" s="3" t="s">
        <v>77</v>
      </c>
      <c r="BB538" s="3">
        <v>30.16</v>
      </c>
      <c r="BC538" s="3">
        <v>122.02</v>
      </c>
      <c r="BD538" s="3">
        <v>6</v>
      </c>
      <c r="BE538" s="2" t="s">
        <v>360</v>
      </c>
    </row>
    <row r="539" spans="1:57" ht="12.75">
      <c r="A539" s="2" t="s">
        <v>280</v>
      </c>
      <c r="B539" s="2" t="s">
        <v>88</v>
      </c>
      <c r="C539" s="2" t="s">
        <v>363</v>
      </c>
      <c r="D539" s="2" t="s">
        <v>364</v>
      </c>
      <c r="E539" s="2" t="s">
        <v>365</v>
      </c>
      <c r="F539" s="9">
        <v>2014</v>
      </c>
      <c r="G539" s="2" t="s">
        <v>61</v>
      </c>
      <c r="H539" s="9" t="s">
        <v>112</v>
      </c>
      <c r="I539" s="2" t="s">
        <v>347</v>
      </c>
      <c r="J539" s="5"/>
      <c r="K539" s="2" t="s">
        <v>366</v>
      </c>
      <c r="L539" s="2" t="s">
        <v>367</v>
      </c>
      <c r="M539" s="3" t="s">
        <v>368</v>
      </c>
      <c r="N539" s="2" t="s">
        <v>131</v>
      </c>
      <c r="O539" s="2"/>
      <c r="P539" s="2" t="s">
        <v>276</v>
      </c>
      <c r="Q539" s="2"/>
      <c r="R539" s="5"/>
      <c r="S539" s="3" t="s">
        <v>69</v>
      </c>
      <c r="T539" s="2" t="s">
        <v>369</v>
      </c>
      <c r="U539" s="2" t="s">
        <v>71</v>
      </c>
      <c r="V539" s="2" t="s">
        <v>72</v>
      </c>
      <c r="W539" s="2">
        <v>72</v>
      </c>
      <c r="X539" s="5"/>
      <c r="Y539" s="5"/>
      <c r="Z539" s="5"/>
      <c r="AA539" s="2">
        <v>18</v>
      </c>
      <c r="AB539" s="2">
        <v>64</v>
      </c>
      <c r="AC539" s="5"/>
      <c r="AD539" s="5"/>
      <c r="AE539" s="2">
        <v>14</v>
      </c>
      <c r="AF539" s="2">
        <v>81</v>
      </c>
      <c r="AG539" s="5"/>
      <c r="AH539" s="5"/>
      <c r="AI539" s="2">
        <v>16</v>
      </c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2" t="s">
        <v>74</v>
      </c>
      <c r="AV539" s="3" t="s">
        <v>74</v>
      </c>
      <c r="AW539" s="2" t="s">
        <v>127</v>
      </c>
      <c r="AX539" s="2">
        <v>1380</v>
      </c>
      <c r="AY539" s="2" t="s">
        <v>122</v>
      </c>
      <c r="AZ539" s="3" t="s">
        <v>76</v>
      </c>
      <c r="BA539" s="3" t="s">
        <v>77</v>
      </c>
      <c r="BB539" s="2">
        <v>31.315000000000001</v>
      </c>
      <c r="BC539" s="2">
        <v>121.77500000000001</v>
      </c>
      <c r="BD539" s="2">
        <v>13</v>
      </c>
      <c r="BE539" s="5"/>
    </row>
    <row r="540" spans="1:57" ht="12.75">
      <c r="A540" s="2" t="s">
        <v>280</v>
      </c>
      <c r="B540" s="2" t="s">
        <v>88</v>
      </c>
      <c r="C540" s="2" t="s">
        <v>363</v>
      </c>
      <c r="D540" s="2" t="s">
        <v>364</v>
      </c>
      <c r="E540" s="2" t="s">
        <v>365</v>
      </c>
      <c r="F540" s="9">
        <v>2014</v>
      </c>
      <c r="G540" s="2" t="s">
        <v>61</v>
      </c>
      <c r="H540" s="9" t="s">
        <v>112</v>
      </c>
      <c r="I540" s="2" t="s">
        <v>347</v>
      </c>
      <c r="J540" s="5"/>
      <c r="K540" s="2" t="s">
        <v>366</v>
      </c>
      <c r="L540" s="2" t="s">
        <v>367</v>
      </c>
      <c r="M540" s="3" t="s">
        <v>368</v>
      </c>
      <c r="N540" s="2" t="s">
        <v>131</v>
      </c>
      <c r="O540" s="2"/>
      <c r="P540" s="2" t="s">
        <v>276</v>
      </c>
      <c r="Q540" s="3"/>
      <c r="R540" s="5"/>
      <c r="S540" s="3" t="s">
        <v>69</v>
      </c>
      <c r="T540" s="2" t="s">
        <v>369</v>
      </c>
      <c r="U540" s="2" t="s">
        <v>71</v>
      </c>
      <c r="V540" s="2" t="s">
        <v>72</v>
      </c>
      <c r="W540" s="2">
        <v>72</v>
      </c>
      <c r="X540" s="5"/>
      <c r="Y540" s="5"/>
      <c r="Z540" s="5"/>
      <c r="AA540" s="2">
        <v>18</v>
      </c>
      <c r="AB540" s="2">
        <v>79</v>
      </c>
      <c r="AC540" s="5"/>
      <c r="AD540" s="5"/>
      <c r="AE540" s="2">
        <v>14</v>
      </c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2" t="s">
        <v>74</v>
      </c>
      <c r="AV540" s="3" t="s">
        <v>74</v>
      </c>
      <c r="AW540" s="2" t="s">
        <v>127</v>
      </c>
      <c r="AX540" s="2">
        <v>1380</v>
      </c>
      <c r="AY540" s="2" t="s">
        <v>122</v>
      </c>
      <c r="AZ540" s="3" t="s">
        <v>76</v>
      </c>
      <c r="BA540" s="3" t="s">
        <v>77</v>
      </c>
      <c r="BB540" s="2">
        <v>31.315000000000001</v>
      </c>
      <c r="BC540" s="2">
        <v>121.77500000000001</v>
      </c>
      <c r="BD540" s="2">
        <v>13</v>
      </c>
      <c r="BE540" s="5"/>
    </row>
    <row r="541" spans="1:57" ht="12.75">
      <c r="A541" s="3" t="s">
        <v>170</v>
      </c>
      <c r="B541" s="2" t="s">
        <v>170</v>
      </c>
      <c r="C541" s="2" t="s">
        <v>370</v>
      </c>
      <c r="D541" s="3" t="s">
        <v>371</v>
      </c>
      <c r="E541" s="3" t="s">
        <v>372</v>
      </c>
      <c r="F541" s="3">
        <v>2017</v>
      </c>
      <c r="G541" s="2" t="s">
        <v>93</v>
      </c>
      <c r="H541" s="3" t="s">
        <v>94</v>
      </c>
      <c r="I541" s="3" t="s">
        <v>373</v>
      </c>
      <c r="J541" s="3" t="s">
        <v>64</v>
      </c>
      <c r="K541" s="3" t="s">
        <v>374</v>
      </c>
      <c r="L541" s="3">
        <v>2014</v>
      </c>
      <c r="M541" s="3" t="s">
        <v>375</v>
      </c>
      <c r="N541" s="2" t="s">
        <v>376</v>
      </c>
      <c r="O541" s="3"/>
      <c r="P541" s="3" t="s">
        <v>82</v>
      </c>
      <c r="Q541" s="3" t="s">
        <v>242</v>
      </c>
      <c r="R541" s="4"/>
      <c r="S541" s="3" t="s">
        <v>134</v>
      </c>
      <c r="T541" s="3" t="s">
        <v>135</v>
      </c>
      <c r="U541" s="3" t="s">
        <v>84</v>
      </c>
      <c r="V541" s="3" t="s">
        <v>72</v>
      </c>
      <c r="W541" s="3">
        <v>2517.4083000000001</v>
      </c>
      <c r="X541" s="4">
        <f t="shared" ref="X541:X750" si="23">ABS(Y541)*(SQRT(AA541))</f>
        <v>2920.9761016881839</v>
      </c>
      <c r="Y541" s="3">
        <v>1192.4835</v>
      </c>
      <c r="Z541" s="4"/>
      <c r="AA541" s="3">
        <v>6</v>
      </c>
      <c r="AB541" s="4"/>
      <c r="AC541" s="4"/>
      <c r="AD541" s="4"/>
      <c r="AE541" s="4"/>
      <c r="AF541" s="3"/>
      <c r="AG541" s="3"/>
      <c r="AH541" s="3"/>
      <c r="AI541" s="3"/>
      <c r="AJ541" s="3">
        <v>29.595400000000001</v>
      </c>
      <c r="AK541" s="4">
        <f t="shared" ref="AK541:AK553" si="24">ABS(AL541)*(SQRT(AM541))</f>
        <v>43.455417730819249</v>
      </c>
      <c r="AL541" s="3">
        <v>17.740600000000001</v>
      </c>
      <c r="AM541" s="3">
        <v>6</v>
      </c>
      <c r="AN541" s="4"/>
      <c r="AO541" s="4"/>
      <c r="AP541" s="4"/>
      <c r="AQ541" s="4"/>
      <c r="AR541" s="3" t="s">
        <v>377</v>
      </c>
      <c r="AS541" s="3">
        <v>1</v>
      </c>
      <c r="AT541" s="3">
        <v>0.28000000000000003</v>
      </c>
      <c r="AU541" s="3" t="s">
        <v>73</v>
      </c>
      <c r="AV541" s="3" t="s">
        <v>74</v>
      </c>
      <c r="AW541" s="3" t="s">
        <v>378</v>
      </c>
      <c r="AX541" s="3">
        <v>0.66</v>
      </c>
      <c r="AY541" s="3" t="s">
        <v>75</v>
      </c>
      <c r="AZ541" s="3" t="s">
        <v>76</v>
      </c>
      <c r="BA541" s="3" t="s">
        <v>77</v>
      </c>
      <c r="BB541" s="3">
        <v>41.508955999999998</v>
      </c>
      <c r="BC541" s="3">
        <v>-71.372262000000006</v>
      </c>
      <c r="BD541" s="4"/>
      <c r="BE541" s="4"/>
    </row>
    <row r="542" spans="1:57" ht="12.75">
      <c r="A542" s="3" t="s">
        <v>170</v>
      </c>
      <c r="B542" s="2" t="s">
        <v>170</v>
      </c>
      <c r="C542" s="2" t="s">
        <v>370</v>
      </c>
      <c r="D542" s="3" t="s">
        <v>371</v>
      </c>
      <c r="E542" s="3" t="s">
        <v>372</v>
      </c>
      <c r="F542" s="3">
        <v>2017</v>
      </c>
      <c r="G542" s="2" t="s">
        <v>93</v>
      </c>
      <c r="H542" s="3" t="s">
        <v>94</v>
      </c>
      <c r="I542" s="3" t="s">
        <v>373</v>
      </c>
      <c r="J542" s="3" t="s">
        <v>96</v>
      </c>
      <c r="K542" s="3" t="s">
        <v>126</v>
      </c>
      <c r="L542" s="3">
        <v>2014</v>
      </c>
      <c r="M542" s="3" t="s">
        <v>375</v>
      </c>
      <c r="N542" s="2" t="s">
        <v>376</v>
      </c>
      <c r="O542" s="3"/>
      <c r="P542" s="3" t="s">
        <v>82</v>
      </c>
      <c r="Q542" s="3" t="s">
        <v>242</v>
      </c>
      <c r="R542" s="4"/>
      <c r="S542" s="3" t="s">
        <v>134</v>
      </c>
      <c r="T542" s="3" t="s">
        <v>135</v>
      </c>
      <c r="U542" s="3" t="s">
        <v>84</v>
      </c>
      <c r="V542" s="3" t="s">
        <v>72</v>
      </c>
      <c r="W542" s="3">
        <v>812.49249999999995</v>
      </c>
      <c r="X542" s="4">
        <f t="shared" si="23"/>
        <v>1114.2694547064277</v>
      </c>
      <c r="Y542" s="3">
        <v>454.89859999999999</v>
      </c>
      <c r="Z542" s="4"/>
      <c r="AA542" s="3">
        <v>6</v>
      </c>
      <c r="AB542" s="4"/>
      <c r="AC542" s="4"/>
      <c r="AD542" s="4"/>
      <c r="AE542" s="4"/>
      <c r="AF542" s="3"/>
      <c r="AG542" s="3"/>
      <c r="AH542" s="3"/>
      <c r="AI542" s="3"/>
      <c r="AJ542" s="3">
        <v>67.865099999999998</v>
      </c>
      <c r="AK542" s="4">
        <f t="shared" si="24"/>
        <v>95.461269306771726</v>
      </c>
      <c r="AL542" s="3">
        <v>38.971899999999998</v>
      </c>
      <c r="AM542" s="3">
        <v>6</v>
      </c>
      <c r="AN542" s="4"/>
      <c r="AO542" s="4"/>
      <c r="AP542" s="4"/>
      <c r="AQ542" s="4"/>
      <c r="AR542" s="3" t="s">
        <v>377</v>
      </c>
      <c r="AS542" s="3">
        <v>1</v>
      </c>
      <c r="AT542" s="3">
        <v>0.28999999999999998</v>
      </c>
      <c r="AU542" s="3" t="s">
        <v>73</v>
      </c>
      <c r="AV542" s="3" t="s">
        <v>74</v>
      </c>
      <c r="AW542" s="3" t="s">
        <v>378</v>
      </c>
      <c r="AX542" s="3">
        <v>0.66</v>
      </c>
      <c r="AY542" s="3" t="s">
        <v>75</v>
      </c>
      <c r="AZ542" s="3" t="s">
        <v>76</v>
      </c>
      <c r="BA542" s="3" t="s">
        <v>77</v>
      </c>
      <c r="BB542" s="3">
        <v>41.508955999999998</v>
      </c>
      <c r="BC542" s="3">
        <v>-71.372262000000006</v>
      </c>
      <c r="BD542" s="4"/>
      <c r="BE542" s="4"/>
    </row>
    <row r="543" spans="1:57" ht="12.75">
      <c r="A543" s="3" t="s">
        <v>170</v>
      </c>
      <c r="B543" s="2" t="s">
        <v>170</v>
      </c>
      <c r="C543" s="2" t="s">
        <v>370</v>
      </c>
      <c r="D543" s="3" t="s">
        <v>371</v>
      </c>
      <c r="E543" s="3" t="s">
        <v>372</v>
      </c>
      <c r="F543" s="3">
        <v>2017</v>
      </c>
      <c r="G543" s="2" t="s">
        <v>93</v>
      </c>
      <c r="H543" s="3" t="s">
        <v>94</v>
      </c>
      <c r="I543" s="3" t="s">
        <v>373</v>
      </c>
      <c r="J543" s="3" t="s">
        <v>96</v>
      </c>
      <c r="K543" s="3" t="s">
        <v>273</v>
      </c>
      <c r="L543" s="3">
        <v>2014</v>
      </c>
      <c r="M543" s="3" t="s">
        <v>375</v>
      </c>
      <c r="N543" s="2" t="s">
        <v>376</v>
      </c>
      <c r="O543" s="3"/>
      <c r="P543" s="3" t="s">
        <v>82</v>
      </c>
      <c r="Q543" s="3" t="s">
        <v>242</v>
      </c>
      <c r="R543" s="4"/>
      <c r="S543" s="3" t="s">
        <v>134</v>
      </c>
      <c r="T543" s="3" t="s">
        <v>135</v>
      </c>
      <c r="U543" s="3" t="s">
        <v>84</v>
      </c>
      <c r="V543" s="3" t="s">
        <v>72</v>
      </c>
      <c r="W543" s="3">
        <v>82.444400000000002</v>
      </c>
      <c r="X543" s="4">
        <f t="shared" si="23"/>
        <v>87.552601774247691</v>
      </c>
      <c r="Y543" s="3">
        <v>35.743200000000002</v>
      </c>
      <c r="Z543" s="4"/>
      <c r="AA543" s="3">
        <v>6</v>
      </c>
      <c r="AB543" s="4"/>
      <c r="AC543" s="4"/>
      <c r="AD543" s="4"/>
      <c r="AE543" s="4"/>
      <c r="AF543" s="3"/>
      <c r="AG543" s="3"/>
      <c r="AH543" s="3"/>
      <c r="AI543" s="3"/>
      <c r="AJ543" s="3">
        <v>185.71510000000001</v>
      </c>
      <c r="AK543" s="4">
        <f t="shared" si="24"/>
        <v>230.74487315786669</v>
      </c>
      <c r="AL543" s="3">
        <v>94.2012</v>
      </c>
      <c r="AM543" s="3">
        <v>6</v>
      </c>
      <c r="AN543" s="4"/>
      <c r="AO543" s="4"/>
      <c r="AP543" s="4"/>
      <c r="AQ543" s="4"/>
      <c r="AR543" s="3" t="s">
        <v>377</v>
      </c>
      <c r="AS543" s="3">
        <v>1</v>
      </c>
      <c r="AT543" s="3">
        <v>0.3</v>
      </c>
      <c r="AU543" s="3" t="s">
        <v>73</v>
      </c>
      <c r="AV543" s="3" t="s">
        <v>74</v>
      </c>
      <c r="AW543" s="3" t="s">
        <v>378</v>
      </c>
      <c r="AX543" s="3">
        <v>0.66</v>
      </c>
      <c r="AY543" s="3" t="s">
        <v>75</v>
      </c>
      <c r="AZ543" s="3" t="s">
        <v>76</v>
      </c>
      <c r="BA543" s="3" t="s">
        <v>77</v>
      </c>
      <c r="BB543" s="3">
        <v>41.508955999999998</v>
      </c>
      <c r="BC543" s="3">
        <v>-71.372262000000006</v>
      </c>
      <c r="BD543" s="4"/>
      <c r="BE543" s="4"/>
    </row>
    <row r="544" spans="1:57" ht="12.75">
      <c r="A544" s="3" t="s">
        <v>170</v>
      </c>
      <c r="B544" s="2" t="s">
        <v>170</v>
      </c>
      <c r="C544" s="2" t="s">
        <v>370</v>
      </c>
      <c r="D544" s="3" t="s">
        <v>371</v>
      </c>
      <c r="E544" s="3" t="s">
        <v>372</v>
      </c>
      <c r="F544" s="3">
        <v>2017</v>
      </c>
      <c r="G544" s="2" t="s">
        <v>93</v>
      </c>
      <c r="H544" s="3" t="s">
        <v>94</v>
      </c>
      <c r="I544" s="3" t="s">
        <v>373</v>
      </c>
      <c r="J544" s="3" t="s">
        <v>96</v>
      </c>
      <c r="K544" s="3" t="s">
        <v>144</v>
      </c>
      <c r="L544" s="3">
        <v>2014</v>
      </c>
      <c r="M544" s="3" t="s">
        <v>375</v>
      </c>
      <c r="N544" s="2" t="s">
        <v>376</v>
      </c>
      <c r="O544" s="3"/>
      <c r="P544" s="3" t="s">
        <v>82</v>
      </c>
      <c r="Q544" s="3" t="s">
        <v>242</v>
      </c>
      <c r="R544" s="4"/>
      <c r="S544" s="3" t="s">
        <v>134</v>
      </c>
      <c r="T544" s="3" t="s">
        <v>135</v>
      </c>
      <c r="U544" s="3" t="s">
        <v>84</v>
      </c>
      <c r="V544" s="3" t="s">
        <v>72</v>
      </c>
      <c r="W544" s="3">
        <v>288.15219999999999</v>
      </c>
      <c r="X544" s="4">
        <f t="shared" si="23"/>
        <v>246.54947087625231</v>
      </c>
      <c r="Y544" s="3">
        <v>100.6534</v>
      </c>
      <c r="Z544" s="4"/>
      <c r="AA544" s="3">
        <v>6</v>
      </c>
      <c r="AB544" s="4"/>
      <c r="AC544" s="4"/>
      <c r="AD544" s="4"/>
      <c r="AE544" s="4"/>
      <c r="AF544" s="3"/>
      <c r="AG544" s="3"/>
      <c r="AH544" s="3"/>
      <c r="AI544" s="3"/>
      <c r="AJ544" s="3">
        <v>99.019800000000004</v>
      </c>
      <c r="AK544" s="4">
        <f t="shared" si="24"/>
        <v>95.474006653434202</v>
      </c>
      <c r="AL544" s="3">
        <v>38.9771</v>
      </c>
      <c r="AM544" s="3">
        <v>6</v>
      </c>
      <c r="AN544" s="4"/>
      <c r="AO544" s="4"/>
      <c r="AP544" s="4"/>
      <c r="AQ544" s="4"/>
      <c r="AR544" s="3" t="s">
        <v>377</v>
      </c>
      <c r="AS544" s="3">
        <v>1</v>
      </c>
      <c r="AT544" s="3">
        <v>0.31</v>
      </c>
      <c r="AU544" s="3" t="s">
        <v>73</v>
      </c>
      <c r="AV544" s="3" t="s">
        <v>74</v>
      </c>
      <c r="AW544" s="3" t="s">
        <v>378</v>
      </c>
      <c r="AX544" s="3">
        <v>0.66</v>
      </c>
      <c r="AY544" s="3" t="s">
        <v>75</v>
      </c>
      <c r="AZ544" s="3" t="s">
        <v>76</v>
      </c>
      <c r="BA544" s="3" t="s">
        <v>77</v>
      </c>
      <c r="BB544" s="3">
        <v>41.508955999999998</v>
      </c>
      <c r="BC544" s="3">
        <v>-71.372262000000006</v>
      </c>
      <c r="BD544" s="4"/>
      <c r="BE544" s="4"/>
    </row>
    <row r="545" spans="1:57" ht="12.75">
      <c r="A545" s="3" t="s">
        <v>170</v>
      </c>
      <c r="B545" s="2" t="s">
        <v>170</v>
      </c>
      <c r="C545" s="2" t="s">
        <v>370</v>
      </c>
      <c r="D545" s="3" t="s">
        <v>371</v>
      </c>
      <c r="E545" s="3" t="s">
        <v>372</v>
      </c>
      <c r="F545" s="3">
        <v>2017</v>
      </c>
      <c r="G545" s="2" t="s">
        <v>93</v>
      </c>
      <c r="H545" s="3" t="s">
        <v>94</v>
      </c>
      <c r="I545" s="3" t="s">
        <v>373</v>
      </c>
      <c r="J545" s="3" t="s">
        <v>96</v>
      </c>
      <c r="K545" s="3" t="s">
        <v>126</v>
      </c>
      <c r="L545" s="3">
        <v>2015</v>
      </c>
      <c r="M545" s="3" t="s">
        <v>375</v>
      </c>
      <c r="N545" s="2" t="s">
        <v>376</v>
      </c>
      <c r="O545" s="3"/>
      <c r="P545" s="3" t="s">
        <v>82</v>
      </c>
      <c r="Q545" s="3" t="s">
        <v>242</v>
      </c>
      <c r="R545" s="4"/>
      <c r="S545" s="3" t="s">
        <v>134</v>
      </c>
      <c r="T545" s="3" t="s">
        <v>135</v>
      </c>
      <c r="U545" s="3" t="s">
        <v>84</v>
      </c>
      <c r="V545" s="3" t="s">
        <v>72</v>
      </c>
      <c r="W545" s="3">
        <v>109.53959999999999</v>
      </c>
      <c r="X545" s="4">
        <f t="shared" si="23"/>
        <v>135.9</v>
      </c>
      <c r="Y545" s="3">
        <v>67.95</v>
      </c>
      <c r="Z545" s="4"/>
      <c r="AA545" s="3">
        <v>4</v>
      </c>
      <c r="AB545" s="4"/>
      <c r="AC545" s="4"/>
      <c r="AD545" s="4"/>
      <c r="AE545" s="4"/>
      <c r="AF545" s="3"/>
      <c r="AG545" s="3"/>
      <c r="AH545" s="3"/>
      <c r="AI545" s="3"/>
      <c r="AJ545" s="3">
        <v>269.45609999999999</v>
      </c>
      <c r="AK545" s="4">
        <f t="shared" si="24"/>
        <v>432.30119999999999</v>
      </c>
      <c r="AL545" s="3">
        <v>216.1506</v>
      </c>
      <c r="AM545" s="3">
        <v>4</v>
      </c>
      <c r="AN545" s="3">
        <v>257.15480000000002</v>
      </c>
      <c r="AO545" s="4">
        <f t="shared" ref="AO545:AO547" si="25">ABS(AP545)*(SQRT(AQ545))</f>
        <v>149.95820000000001</v>
      </c>
      <c r="AP545" s="3">
        <v>74.979100000000003</v>
      </c>
      <c r="AQ545" s="3">
        <v>4</v>
      </c>
      <c r="AR545" s="3" t="s">
        <v>379</v>
      </c>
      <c r="AS545" s="3">
        <v>1</v>
      </c>
      <c r="AT545" s="4"/>
      <c r="AU545" s="3" t="s">
        <v>73</v>
      </c>
      <c r="AV545" s="3" t="s">
        <v>74</v>
      </c>
      <c r="AW545" s="3" t="s">
        <v>378</v>
      </c>
      <c r="AX545" s="4"/>
      <c r="AY545" s="3" t="s">
        <v>75</v>
      </c>
      <c r="AZ545" s="3" t="s">
        <v>76</v>
      </c>
      <c r="BA545" s="3" t="s">
        <v>77</v>
      </c>
      <c r="BB545" s="3">
        <v>41.508955999999998</v>
      </c>
      <c r="BC545" s="3">
        <v>-71.372262000000006</v>
      </c>
      <c r="BD545" s="4"/>
      <c r="BE545" s="3" t="s">
        <v>380</v>
      </c>
    </row>
    <row r="546" spans="1:57" ht="12.75">
      <c r="A546" s="3" t="s">
        <v>170</v>
      </c>
      <c r="B546" s="2" t="s">
        <v>170</v>
      </c>
      <c r="C546" s="2" t="s">
        <v>370</v>
      </c>
      <c r="D546" s="3" t="s">
        <v>371</v>
      </c>
      <c r="E546" s="3" t="s">
        <v>372</v>
      </c>
      <c r="F546" s="3">
        <v>2017</v>
      </c>
      <c r="G546" s="2" t="s">
        <v>93</v>
      </c>
      <c r="H546" s="3" t="s">
        <v>94</v>
      </c>
      <c r="I546" s="3" t="s">
        <v>373</v>
      </c>
      <c r="J546" s="3" t="s">
        <v>96</v>
      </c>
      <c r="K546" s="3" t="s">
        <v>273</v>
      </c>
      <c r="L546" s="3">
        <v>2015</v>
      </c>
      <c r="M546" s="3" t="s">
        <v>375</v>
      </c>
      <c r="N546" s="2" t="s">
        <v>376</v>
      </c>
      <c r="O546" s="3"/>
      <c r="P546" s="3" t="s">
        <v>82</v>
      </c>
      <c r="Q546" s="3" t="s">
        <v>242</v>
      </c>
      <c r="R546" s="4"/>
      <c r="S546" s="3" t="s">
        <v>134</v>
      </c>
      <c r="T546" s="3" t="s">
        <v>135</v>
      </c>
      <c r="U546" s="3" t="s">
        <v>84</v>
      </c>
      <c r="V546" s="3" t="s">
        <v>72</v>
      </c>
      <c r="W546" s="3">
        <v>217.32220000000001</v>
      </c>
      <c r="X546" s="4">
        <f t="shared" si="23"/>
        <v>154.64439999999999</v>
      </c>
      <c r="Y546" s="3">
        <v>77.322199999999995</v>
      </c>
      <c r="Z546" s="4"/>
      <c r="AA546" s="3">
        <v>4</v>
      </c>
      <c r="AB546" s="4"/>
      <c r="AC546" s="4"/>
      <c r="AD546" s="4"/>
      <c r="AE546" s="4"/>
      <c r="AF546" s="3"/>
      <c r="AG546" s="3"/>
      <c r="AH546" s="3"/>
      <c r="AI546" s="3"/>
      <c r="AJ546" s="3">
        <v>331.54809999999998</v>
      </c>
      <c r="AK546" s="4">
        <f t="shared" si="24"/>
        <v>492.05020000000002</v>
      </c>
      <c r="AL546" s="3">
        <v>246.02510000000001</v>
      </c>
      <c r="AM546" s="3">
        <v>4</v>
      </c>
      <c r="AN546" s="3">
        <v>348.53559999999999</v>
      </c>
      <c r="AO546" s="4">
        <f t="shared" si="25"/>
        <v>71.464399999999998</v>
      </c>
      <c r="AP546" s="3">
        <v>35.732199999999999</v>
      </c>
      <c r="AQ546" s="3">
        <v>4</v>
      </c>
      <c r="AR546" s="3" t="s">
        <v>379</v>
      </c>
      <c r="AS546" s="3">
        <v>1</v>
      </c>
      <c r="AT546" s="4"/>
      <c r="AU546" s="3" t="s">
        <v>73</v>
      </c>
      <c r="AV546" s="3" t="s">
        <v>74</v>
      </c>
      <c r="AW546" s="3" t="s">
        <v>378</v>
      </c>
      <c r="AX546" s="4"/>
      <c r="AY546" s="3" t="s">
        <v>75</v>
      </c>
      <c r="AZ546" s="3" t="s">
        <v>76</v>
      </c>
      <c r="BA546" s="3" t="s">
        <v>77</v>
      </c>
      <c r="BB546" s="3">
        <v>41.508955999999998</v>
      </c>
      <c r="BC546" s="3">
        <v>-71.372262000000006</v>
      </c>
      <c r="BD546" s="4"/>
      <c r="BE546" s="3" t="s">
        <v>380</v>
      </c>
    </row>
    <row r="547" spans="1:57" ht="12.75">
      <c r="A547" s="3" t="s">
        <v>170</v>
      </c>
      <c r="B547" s="2" t="s">
        <v>170</v>
      </c>
      <c r="C547" s="2" t="s">
        <v>370</v>
      </c>
      <c r="D547" s="3" t="s">
        <v>371</v>
      </c>
      <c r="E547" s="3" t="s">
        <v>372</v>
      </c>
      <c r="F547" s="3">
        <v>2017</v>
      </c>
      <c r="G547" s="2" t="s">
        <v>93</v>
      </c>
      <c r="H547" s="3" t="s">
        <v>94</v>
      </c>
      <c r="I547" s="3" t="s">
        <v>373</v>
      </c>
      <c r="J547" s="3" t="s">
        <v>96</v>
      </c>
      <c r="K547" s="3" t="s">
        <v>273</v>
      </c>
      <c r="L547" s="3">
        <v>2015</v>
      </c>
      <c r="M547" s="3" t="s">
        <v>375</v>
      </c>
      <c r="N547" s="2" t="s">
        <v>376</v>
      </c>
      <c r="O547" s="3"/>
      <c r="P547" s="3" t="s">
        <v>82</v>
      </c>
      <c r="Q547" s="3" t="s">
        <v>242</v>
      </c>
      <c r="R547" s="4"/>
      <c r="S547" s="3" t="s">
        <v>134</v>
      </c>
      <c r="T547" s="3" t="s">
        <v>135</v>
      </c>
      <c r="U547" s="3" t="s">
        <v>84</v>
      </c>
      <c r="V547" s="3" t="s">
        <v>72</v>
      </c>
      <c r="W547" s="3">
        <v>124.76990000000001</v>
      </c>
      <c r="X547" s="4">
        <f t="shared" si="23"/>
        <v>108.95399999999999</v>
      </c>
      <c r="Y547" s="3">
        <v>54.476999999999997</v>
      </c>
      <c r="Z547" s="4"/>
      <c r="AA547" s="3">
        <v>4</v>
      </c>
      <c r="AB547" s="4"/>
      <c r="AC547" s="4"/>
      <c r="AD547" s="4"/>
      <c r="AE547" s="4"/>
      <c r="AF547" s="3"/>
      <c r="AG547" s="3"/>
      <c r="AH547" s="3"/>
      <c r="AI547" s="3"/>
      <c r="AJ547" s="3">
        <v>439.91629999999998</v>
      </c>
      <c r="AK547" s="4">
        <f t="shared" si="24"/>
        <v>421.75740000000002</v>
      </c>
      <c r="AL547" s="3">
        <v>210.87870000000001</v>
      </c>
      <c r="AM547" s="3">
        <v>4</v>
      </c>
      <c r="AN547" s="3">
        <v>257.74059999999997</v>
      </c>
      <c r="AO547" s="4">
        <f t="shared" si="25"/>
        <v>153.4726</v>
      </c>
      <c r="AP547" s="3">
        <v>76.7363</v>
      </c>
      <c r="AQ547" s="3">
        <v>4</v>
      </c>
      <c r="AR547" s="3" t="s">
        <v>379</v>
      </c>
      <c r="AS547" s="3">
        <v>1</v>
      </c>
      <c r="AT547" s="4"/>
      <c r="AU547" s="3" t="s">
        <v>73</v>
      </c>
      <c r="AV547" s="3" t="s">
        <v>74</v>
      </c>
      <c r="AW547" s="3" t="s">
        <v>378</v>
      </c>
      <c r="AX547" s="4"/>
      <c r="AY547" s="3" t="s">
        <v>75</v>
      </c>
      <c r="AZ547" s="3" t="s">
        <v>76</v>
      </c>
      <c r="BA547" s="3" t="s">
        <v>77</v>
      </c>
      <c r="BB547" s="3">
        <v>41.508955999999998</v>
      </c>
      <c r="BC547" s="3">
        <v>-71.372262000000006</v>
      </c>
      <c r="BD547" s="4"/>
      <c r="BE547" s="3" t="s">
        <v>380</v>
      </c>
    </row>
    <row r="548" spans="1:57" ht="12.75">
      <c r="A548" s="3" t="s">
        <v>170</v>
      </c>
      <c r="B548" s="2" t="s">
        <v>170</v>
      </c>
      <c r="C548" s="2" t="s">
        <v>370</v>
      </c>
      <c r="D548" s="3" t="s">
        <v>371</v>
      </c>
      <c r="E548" s="3" t="s">
        <v>372</v>
      </c>
      <c r="F548" s="3">
        <v>2017</v>
      </c>
      <c r="G548" s="2" t="s">
        <v>93</v>
      </c>
      <c r="H548" s="3" t="s">
        <v>94</v>
      </c>
      <c r="I548" s="3" t="s">
        <v>373</v>
      </c>
      <c r="J548" s="3" t="s">
        <v>96</v>
      </c>
      <c r="K548" s="3" t="s">
        <v>126</v>
      </c>
      <c r="L548" s="3">
        <v>2015</v>
      </c>
      <c r="M548" s="3" t="s">
        <v>375</v>
      </c>
      <c r="N548" s="2" t="s">
        <v>376</v>
      </c>
      <c r="O548" s="3"/>
      <c r="P548" s="3" t="s">
        <v>82</v>
      </c>
      <c r="Q548" s="3" t="s">
        <v>242</v>
      </c>
      <c r="R548" s="4"/>
      <c r="S548" s="3" t="s">
        <v>134</v>
      </c>
      <c r="T548" s="3" t="s">
        <v>135</v>
      </c>
      <c r="U548" s="3" t="s">
        <v>84</v>
      </c>
      <c r="V548" s="3" t="s">
        <v>72</v>
      </c>
      <c r="W548" s="3">
        <v>81.591200000000001</v>
      </c>
      <c r="X548" s="4">
        <f t="shared" si="23"/>
        <v>72.754199999999997</v>
      </c>
      <c r="Y548" s="3">
        <v>36.377099999999999</v>
      </c>
      <c r="Z548" s="4"/>
      <c r="AA548" s="3">
        <v>4</v>
      </c>
      <c r="AB548" s="4"/>
      <c r="AC548" s="4"/>
      <c r="AD548" s="4"/>
      <c r="AE548" s="4"/>
      <c r="AF548" s="3"/>
      <c r="AG548" s="3"/>
      <c r="AH548" s="3"/>
      <c r="AI548" s="3"/>
      <c r="AJ548" s="3">
        <v>269.45609999999999</v>
      </c>
      <c r="AK548" s="4">
        <f t="shared" si="24"/>
        <v>432.30119999999999</v>
      </c>
      <c r="AL548" s="3">
        <v>216.1506</v>
      </c>
      <c r="AM548" s="3">
        <v>4</v>
      </c>
      <c r="AN548" s="4"/>
      <c r="AO548" s="4"/>
      <c r="AP548" s="4"/>
      <c r="AQ548" s="4"/>
      <c r="AR548" s="3" t="s">
        <v>381</v>
      </c>
      <c r="AS548" s="3">
        <v>1</v>
      </c>
      <c r="AT548" s="4"/>
      <c r="AU548" s="3" t="s">
        <v>73</v>
      </c>
      <c r="AV548" s="3" t="s">
        <v>74</v>
      </c>
      <c r="AW548" s="3" t="s">
        <v>378</v>
      </c>
      <c r="AX548" s="4"/>
      <c r="AY548" s="3" t="s">
        <v>75</v>
      </c>
      <c r="AZ548" s="3" t="s">
        <v>76</v>
      </c>
      <c r="BA548" s="3" t="s">
        <v>77</v>
      </c>
      <c r="BB548" s="3">
        <v>41.508955999999998</v>
      </c>
      <c r="BC548" s="3">
        <v>-71.372262000000006</v>
      </c>
      <c r="BD548" s="4"/>
      <c r="BE548" s="3" t="s">
        <v>382</v>
      </c>
    </row>
    <row r="549" spans="1:57" ht="12.75">
      <c r="A549" s="3" t="s">
        <v>170</v>
      </c>
      <c r="B549" s="2" t="s">
        <v>170</v>
      </c>
      <c r="C549" s="2" t="s">
        <v>370</v>
      </c>
      <c r="D549" s="3" t="s">
        <v>371</v>
      </c>
      <c r="E549" s="3" t="s">
        <v>372</v>
      </c>
      <c r="F549" s="3">
        <v>2017</v>
      </c>
      <c r="G549" s="2" t="s">
        <v>93</v>
      </c>
      <c r="H549" s="3" t="s">
        <v>94</v>
      </c>
      <c r="I549" s="3" t="s">
        <v>373</v>
      </c>
      <c r="J549" s="3" t="s">
        <v>96</v>
      </c>
      <c r="K549" s="3" t="s">
        <v>273</v>
      </c>
      <c r="L549" s="3">
        <v>2015</v>
      </c>
      <c r="M549" s="3" t="s">
        <v>375</v>
      </c>
      <c r="N549" s="2" t="s">
        <v>376</v>
      </c>
      <c r="O549" s="3"/>
      <c r="P549" s="3" t="s">
        <v>82</v>
      </c>
      <c r="Q549" s="3" t="s">
        <v>242</v>
      </c>
      <c r="R549" s="4"/>
      <c r="S549" s="3" t="s">
        <v>134</v>
      </c>
      <c r="T549" s="3" t="s">
        <v>135</v>
      </c>
      <c r="U549" s="3" t="s">
        <v>84</v>
      </c>
      <c r="V549" s="3" t="s">
        <v>72</v>
      </c>
      <c r="W549" s="3">
        <v>81.591200000000001</v>
      </c>
      <c r="X549" s="4">
        <f t="shared" si="23"/>
        <v>72.754199999999997</v>
      </c>
      <c r="Y549" s="3">
        <v>36.377099999999999</v>
      </c>
      <c r="Z549" s="4"/>
      <c r="AA549" s="3">
        <v>4</v>
      </c>
      <c r="AB549" s="4"/>
      <c r="AC549" s="4"/>
      <c r="AD549" s="4"/>
      <c r="AE549" s="4"/>
      <c r="AF549" s="3"/>
      <c r="AG549" s="3"/>
      <c r="AH549" s="3"/>
      <c r="AI549" s="3"/>
      <c r="AJ549" s="3">
        <v>331.54809999999998</v>
      </c>
      <c r="AK549" s="4">
        <f t="shared" si="24"/>
        <v>492.05020000000002</v>
      </c>
      <c r="AL549" s="3">
        <v>246.02510000000001</v>
      </c>
      <c r="AM549" s="3">
        <v>4</v>
      </c>
      <c r="AN549" s="4"/>
      <c r="AO549" s="4"/>
      <c r="AP549" s="4"/>
      <c r="AQ549" s="4"/>
      <c r="AR549" s="3" t="s">
        <v>381</v>
      </c>
      <c r="AS549" s="3">
        <v>1</v>
      </c>
      <c r="AT549" s="4"/>
      <c r="AU549" s="3" t="s">
        <v>73</v>
      </c>
      <c r="AV549" s="3" t="s">
        <v>74</v>
      </c>
      <c r="AW549" s="3" t="s">
        <v>378</v>
      </c>
      <c r="AX549" s="4"/>
      <c r="AY549" s="3" t="s">
        <v>75</v>
      </c>
      <c r="AZ549" s="3" t="s">
        <v>76</v>
      </c>
      <c r="BA549" s="3" t="s">
        <v>77</v>
      </c>
      <c r="BB549" s="3">
        <v>41.508955999999998</v>
      </c>
      <c r="BC549" s="3">
        <v>-71.372262000000006</v>
      </c>
      <c r="BD549" s="4"/>
      <c r="BE549" s="3" t="s">
        <v>382</v>
      </c>
    </row>
    <row r="550" spans="1:57" ht="12.75">
      <c r="A550" s="3" t="s">
        <v>170</v>
      </c>
      <c r="B550" s="2" t="s">
        <v>170</v>
      </c>
      <c r="C550" s="2" t="s">
        <v>370</v>
      </c>
      <c r="D550" s="3" t="s">
        <v>371</v>
      </c>
      <c r="E550" s="3" t="s">
        <v>372</v>
      </c>
      <c r="F550" s="3">
        <v>2017</v>
      </c>
      <c r="G550" s="2" t="s">
        <v>93</v>
      </c>
      <c r="H550" s="3" t="s">
        <v>94</v>
      </c>
      <c r="I550" s="3" t="s">
        <v>373</v>
      </c>
      <c r="J550" s="3" t="s">
        <v>96</v>
      </c>
      <c r="K550" s="3" t="s">
        <v>273</v>
      </c>
      <c r="L550" s="3">
        <v>2015</v>
      </c>
      <c r="M550" s="3" t="s">
        <v>375</v>
      </c>
      <c r="N550" s="2" t="s">
        <v>376</v>
      </c>
      <c r="O550" s="3"/>
      <c r="P550" s="3" t="s">
        <v>82</v>
      </c>
      <c r="Q550" s="3" t="s">
        <v>242</v>
      </c>
      <c r="R550" s="4"/>
      <c r="S550" s="3" t="s">
        <v>134</v>
      </c>
      <c r="T550" s="3" t="s">
        <v>135</v>
      </c>
      <c r="U550" s="3" t="s">
        <v>84</v>
      </c>
      <c r="V550" s="3" t="s">
        <v>72</v>
      </c>
      <c r="W550" s="3">
        <v>81.591200000000001</v>
      </c>
      <c r="X550" s="4">
        <f t="shared" si="23"/>
        <v>72.754199999999997</v>
      </c>
      <c r="Y550" s="3">
        <v>36.377099999999999</v>
      </c>
      <c r="Z550" s="4"/>
      <c r="AA550" s="3">
        <v>4</v>
      </c>
      <c r="AB550" s="4"/>
      <c r="AC550" s="4"/>
      <c r="AD550" s="4"/>
      <c r="AE550" s="4"/>
      <c r="AF550" s="3"/>
      <c r="AG550" s="3"/>
      <c r="AH550" s="3"/>
      <c r="AI550" s="3"/>
      <c r="AJ550" s="3">
        <v>439.91629999999998</v>
      </c>
      <c r="AK550" s="4">
        <f t="shared" si="24"/>
        <v>421.75740000000002</v>
      </c>
      <c r="AL550" s="3">
        <v>210.87870000000001</v>
      </c>
      <c r="AM550" s="3">
        <v>4</v>
      </c>
      <c r="AN550" s="4"/>
      <c r="AO550" s="4"/>
      <c r="AP550" s="4"/>
      <c r="AQ550" s="4"/>
      <c r="AR550" s="3" t="s">
        <v>381</v>
      </c>
      <c r="AS550" s="3">
        <v>1</v>
      </c>
      <c r="AT550" s="4"/>
      <c r="AU550" s="3" t="s">
        <v>73</v>
      </c>
      <c r="AV550" s="3" t="s">
        <v>74</v>
      </c>
      <c r="AW550" s="3" t="s">
        <v>378</v>
      </c>
      <c r="AX550" s="4"/>
      <c r="AY550" s="3" t="s">
        <v>75</v>
      </c>
      <c r="AZ550" s="3" t="s">
        <v>76</v>
      </c>
      <c r="BA550" s="3" t="s">
        <v>77</v>
      </c>
      <c r="BB550" s="3">
        <v>41.508955999999998</v>
      </c>
      <c r="BC550" s="3">
        <v>-71.372262000000006</v>
      </c>
      <c r="BD550" s="4"/>
      <c r="BE550" s="3" t="s">
        <v>382</v>
      </c>
    </row>
    <row r="551" spans="1:57" ht="12.75">
      <c r="A551" s="3" t="s">
        <v>170</v>
      </c>
      <c r="B551" s="2" t="s">
        <v>170</v>
      </c>
      <c r="C551" s="2" t="s">
        <v>370</v>
      </c>
      <c r="D551" s="3" t="s">
        <v>371</v>
      </c>
      <c r="E551" s="3" t="s">
        <v>372</v>
      </c>
      <c r="F551" s="3">
        <v>2017</v>
      </c>
      <c r="G551" s="2" t="s">
        <v>93</v>
      </c>
      <c r="H551" s="3" t="s">
        <v>94</v>
      </c>
      <c r="I551" s="3" t="s">
        <v>373</v>
      </c>
      <c r="J551" s="3" t="s">
        <v>96</v>
      </c>
      <c r="K551" s="3" t="s">
        <v>126</v>
      </c>
      <c r="L551" s="3">
        <v>2015</v>
      </c>
      <c r="M551" s="3" t="s">
        <v>375</v>
      </c>
      <c r="N551" s="2" t="s">
        <v>376</v>
      </c>
      <c r="O551" s="3"/>
      <c r="P551" s="3" t="s">
        <v>82</v>
      </c>
      <c r="Q551" s="3" t="s">
        <v>242</v>
      </c>
      <c r="R551" s="4"/>
      <c r="S551" s="3" t="s">
        <v>134</v>
      </c>
      <c r="T551" s="3" t="s">
        <v>135</v>
      </c>
      <c r="U551" s="3" t="s">
        <v>84</v>
      </c>
      <c r="V551" s="3" t="s">
        <v>72</v>
      </c>
      <c r="W551" s="3">
        <v>134.37389999999999</v>
      </c>
      <c r="X551" s="4">
        <f t="shared" si="23"/>
        <v>31.684999999999999</v>
      </c>
      <c r="Y551" s="3">
        <v>15.842499999999999</v>
      </c>
      <c r="Z551" s="4"/>
      <c r="AA551" s="3">
        <v>4</v>
      </c>
      <c r="AB551" s="4"/>
      <c r="AC551" s="4"/>
      <c r="AD551" s="4"/>
      <c r="AE551" s="4"/>
      <c r="AF551" s="3"/>
      <c r="AG551" s="3"/>
      <c r="AH551" s="3"/>
      <c r="AI551" s="3"/>
      <c r="AJ551" s="3">
        <v>257.15480000000002</v>
      </c>
      <c r="AK551" s="4">
        <f t="shared" si="24"/>
        <v>149.95820000000001</v>
      </c>
      <c r="AL551" s="3">
        <v>74.979100000000003</v>
      </c>
      <c r="AM551" s="3">
        <v>4</v>
      </c>
      <c r="AN551" s="4"/>
      <c r="AO551" s="4"/>
      <c r="AP551" s="4"/>
      <c r="AQ551" s="4"/>
      <c r="AR551" s="3" t="s">
        <v>383</v>
      </c>
      <c r="AS551" s="3">
        <v>1</v>
      </c>
      <c r="AT551" s="4"/>
      <c r="AU551" s="3" t="s">
        <v>73</v>
      </c>
      <c r="AV551" s="3" t="s">
        <v>74</v>
      </c>
      <c r="AW551" s="3" t="s">
        <v>378</v>
      </c>
      <c r="AX551" s="4"/>
      <c r="AY551" s="3" t="s">
        <v>75</v>
      </c>
      <c r="AZ551" s="3" t="s">
        <v>76</v>
      </c>
      <c r="BA551" s="3" t="s">
        <v>77</v>
      </c>
      <c r="BB551" s="3">
        <v>41.508955999999998</v>
      </c>
      <c r="BC551" s="3">
        <v>-71.372262000000006</v>
      </c>
      <c r="BD551" s="4"/>
      <c r="BE551" s="3" t="s">
        <v>382</v>
      </c>
    </row>
    <row r="552" spans="1:57" ht="12.75">
      <c r="A552" s="3" t="s">
        <v>170</v>
      </c>
      <c r="B552" s="2" t="s">
        <v>170</v>
      </c>
      <c r="C552" s="2" t="s">
        <v>370</v>
      </c>
      <c r="D552" s="3" t="s">
        <v>371</v>
      </c>
      <c r="E552" s="3" t="s">
        <v>372</v>
      </c>
      <c r="F552" s="3">
        <v>2017</v>
      </c>
      <c r="G552" s="2" t="s">
        <v>93</v>
      </c>
      <c r="H552" s="3" t="s">
        <v>94</v>
      </c>
      <c r="I552" s="3" t="s">
        <v>373</v>
      </c>
      <c r="J552" s="3" t="s">
        <v>96</v>
      </c>
      <c r="K552" s="3" t="s">
        <v>273</v>
      </c>
      <c r="L552" s="3">
        <v>2015</v>
      </c>
      <c r="M552" s="3" t="s">
        <v>375</v>
      </c>
      <c r="N552" s="2" t="s">
        <v>376</v>
      </c>
      <c r="O552" s="3"/>
      <c r="P552" s="3" t="s">
        <v>82</v>
      </c>
      <c r="Q552" s="3" t="s">
        <v>242</v>
      </c>
      <c r="R552" s="4"/>
      <c r="S552" s="3" t="s">
        <v>134</v>
      </c>
      <c r="T552" s="3" t="s">
        <v>135</v>
      </c>
      <c r="U552" s="3" t="s">
        <v>84</v>
      </c>
      <c r="V552" s="3" t="s">
        <v>72</v>
      </c>
      <c r="W552" s="3">
        <v>134.37389999999999</v>
      </c>
      <c r="X552" s="4">
        <f t="shared" si="23"/>
        <v>31.684999999999999</v>
      </c>
      <c r="Y552" s="3">
        <v>15.842499999999999</v>
      </c>
      <c r="Z552" s="4"/>
      <c r="AA552" s="3">
        <v>4</v>
      </c>
      <c r="AB552" s="4"/>
      <c r="AC552" s="4"/>
      <c r="AD552" s="4"/>
      <c r="AE552" s="4"/>
      <c r="AF552" s="3"/>
      <c r="AG552" s="3"/>
      <c r="AH552" s="3"/>
      <c r="AI552" s="3"/>
      <c r="AJ552" s="3">
        <v>348.53559999999999</v>
      </c>
      <c r="AK552" s="4">
        <f t="shared" si="24"/>
        <v>71.464399999999998</v>
      </c>
      <c r="AL552" s="3">
        <v>35.732199999999999</v>
      </c>
      <c r="AM552" s="3">
        <v>4</v>
      </c>
      <c r="AN552" s="4"/>
      <c r="AO552" s="4"/>
      <c r="AP552" s="4"/>
      <c r="AQ552" s="4"/>
      <c r="AR552" s="3" t="s">
        <v>383</v>
      </c>
      <c r="AS552" s="3">
        <v>1</v>
      </c>
      <c r="AT552" s="4"/>
      <c r="AU552" s="3" t="s">
        <v>73</v>
      </c>
      <c r="AV552" s="3" t="s">
        <v>74</v>
      </c>
      <c r="AW552" s="3" t="s">
        <v>378</v>
      </c>
      <c r="AX552" s="4"/>
      <c r="AY552" s="3" t="s">
        <v>75</v>
      </c>
      <c r="AZ552" s="3" t="s">
        <v>76</v>
      </c>
      <c r="BA552" s="3" t="s">
        <v>77</v>
      </c>
      <c r="BB552" s="3">
        <v>41.508955999999998</v>
      </c>
      <c r="BC552" s="3">
        <v>-71.372262000000006</v>
      </c>
      <c r="BD552" s="4"/>
      <c r="BE552" s="3" t="s">
        <v>382</v>
      </c>
    </row>
    <row r="553" spans="1:57" ht="12.75">
      <c r="A553" s="3" t="s">
        <v>170</v>
      </c>
      <c r="B553" s="2" t="s">
        <v>170</v>
      </c>
      <c r="C553" s="2" t="s">
        <v>370</v>
      </c>
      <c r="D553" s="3" t="s">
        <v>371</v>
      </c>
      <c r="E553" s="3" t="s">
        <v>372</v>
      </c>
      <c r="F553" s="3">
        <v>2017</v>
      </c>
      <c r="G553" s="2" t="s">
        <v>93</v>
      </c>
      <c r="H553" s="3" t="s">
        <v>94</v>
      </c>
      <c r="I553" s="3" t="s">
        <v>373</v>
      </c>
      <c r="J553" s="3" t="s">
        <v>96</v>
      </c>
      <c r="K553" s="3" t="s">
        <v>273</v>
      </c>
      <c r="L553" s="3">
        <v>2015</v>
      </c>
      <c r="M553" s="3" t="s">
        <v>375</v>
      </c>
      <c r="N553" s="2" t="s">
        <v>376</v>
      </c>
      <c r="O553" s="3"/>
      <c r="P553" s="3" t="s">
        <v>82</v>
      </c>
      <c r="Q553" s="3" t="s">
        <v>242</v>
      </c>
      <c r="R553" s="4"/>
      <c r="S553" s="3" t="s">
        <v>134</v>
      </c>
      <c r="T553" s="3" t="s">
        <v>135</v>
      </c>
      <c r="U553" s="3" t="s">
        <v>84</v>
      </c>
      <c r="V553" s="3" t="s">
        <v>72</v>
      </c>
      <c r="W553" s="3">
        <v>134.37389999999999</v>
      </c>
      <c r="X553" s="4">
        <f t="shared" si="23"/>
        <v>31.684999999999999</v>
      </c>
      <c r="Y553" s="3">
        <v>15.842499999999999</v>
      </c>
      <c r="Z553" s="4"/>
      <c r="AA553" s="3">
        <v>4</v>
      </c>
      <c r="AB553" s="4"/>
      <c r="AC553" s="4"/>
      <c r="AD553" s="4"/>
      <c r="AE553" s="4"/>
      <c r="AF553" s="3"/>
      <c r="AG553" s="3"/>
      <c r="AH553" s="3"/>
      <c r="AI553" s="3"/>
      <c r="AJ553" s="3">
        <v>257.74059999999997</v>
      </c>
      <c r="AK553" s="4">
        <f t="shared" si="24"/>
        <v>153.4726</v>
      </c>
      <c r="AL553" s="3">
        <v>76.7363</v>
      </c>
      <c r="AM553" s="3">
        <v>4</v>
      </c>
      <c r="AN553" s="4"/>
      <c r="AO553" s="4"/>
      <c r="AP553" s="4"/>
      <c r="AQ553" s="4"/>
      <c r="AR553" s="3" t="s">
        <v>383</v>
      </c>
      <c r="AS553" s="3">
        <v>1</v>
      </c>
      <c r="AT553" s="4"/>
      <c r="AU553" s="3" t="s">
        <v>73</v>
      </c>
      <c r="AV553" s="3" t="s">
        <v>74</v>
      </c>
      <c r="AW553" s="3" t="s">
        <v>378</v>
      </c>
      <c r="AX553" s="4"/>
      <c r="AY553" s="3" t="s">
        <v>75</v>
      </c>
      <c r="AZ553" s="3" t="s">
        <v>76</v>
      </c>
      <c r="BA553" s="3" t="s">
        <v>77</v>
      </c>
      <c r="BB553" s="3">
        <v>41.508955999999998</v>
      </c>
      <c r="BC553" s="3">
        <v>-71.372262000000006</v>
      </c>
      <c r="BD553" s="4"/>
      <c r="BE553" s="3" t="s">
        <v>382</v>
      </c>
    </row>
    <row r="554" spans="1:57" ht="12.75">
      <c r="A554" s="3" t="s">
        <v>170</v>
      </c>
      <c r="B554" s="2" t="s">
        <v>170</v>
      </c>
      <c r="C554" s="2" t="s">
        <v>384</v>
      </c>
      <c r="D554" s="3" t="s">
        <v>385</v>
      </c>
      <c r="E554" s="3" t="s">
        <v>372</v>
      </c>
      <c r="F554" s="3">
        <v>2015</v>
      </c>
      <c r="G554" s="2" t="s">
        <v>93</v>
      </c>
      <c r="H554" s="3" t="s">
        <v>94</v>
      </c>
      <c r="I554" s="3" t="s">
        <v>373</v>
      </c>
      <c r="J554" s="3" t="s">
        <v>96</v>
      </c>
      <c r="K554" s="3" t="s">
        <v>144</v>
      </c>
      <c r="L554" s="3">
        <v>2014</v>
      </c>
      <c r="M554" s="3" t="s">
        <v>375</v>
      </c>
      <c r="N554" s="2" t="s">
        <v>386</v>
      </c>
      <c r="O554" s="3"/>
      <c r="P554" s="3" t="s">
        <v>82</v>
      </c>
      <c r="Q554" s="3" t="s">
        <v>242</v>
      </c>
      <c r="R554" s="4"/>
      <c r="S554" s="3" t="s">
        <v>134</v>
      </c>
      <c r="T554" s="2" t="s">
        <v>135</v>
      </c>
      <c r="U554" s="3" t="s">
        <v>84</v>
      </c>
      <c r="V554" s="3" t="s">
        <v>72</v>
      </c>
      <c r="W554" s="3">
        <v>429.88589999999999</v>
      </c>
      <c r="X554" s="4">
        <f t="shared" si="23"/>
        <v>470.20230000000004</v>
      </c>
      <c r="Y554" s="3">
        <v>156.73410000000001</v>
      </c>
      <c r="Z554" s="4"/>
      <c r="AA554" s="3">
        <v>9</v>
      </c>
      <c r="AB554" s="3">
        <v>0</v>
      </c>
      <c r="AC554" s="4">
        <f t="shared" ref="AC554:AC571" si="26">AD554*(SQRT(AE554))</f>
        <v>0</v>
      </c>
      <c r="AD554" s="3">
        <v>0</v>
      </c>
      <c r="AE554" s="3">
        <v>9</v>
      </c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3" t="s">
        <v>73</v>
      </c>
      <c r="AV554" s="3" t="s">
        <v>74</v>
      </c>
      <c r="AW554" s="3" t="s">
        <v>378</v>
      </c>
      <c r="AX554" s="4"/>
      <c r="AY554" s="3" t="s">
        <v>75</v>
      </c>
      <c r="AZ554" s="3" t="s">
        <v>76</v>
      </c>
      <c r="BA554" s="3" t="s">
        <v>77</v>
      </c>
      <c r="BB554" s="3">
        <v>41.508955999999998</v>
      </c>
      <c r="BC554" s="3">
        <v>-71.372262000000006</v>
      </c>
      <c r="BD554" s="4"/>
      <c r="BE554" s="4"/>
    </row>
    <row r="555" spans="1:57" ht="12.75">
      <c r="A555" s="3" t="s">
        <v>170</v>
      </c>
      <c r="B555" s="2" t="s">
        <v>170</v>
      </c>
      <c r="C555" s="2" t="s">
        <v>384</v>
      </c>
      <c r="D555" s="3" t="s">
        <v>385</v>
      </c>
      <c r="E555" s="3" t="s">
        <v>372</v>
      </c>
      <c r="F555" s="3">
        <v>2015</v>
      </c>
      <c r="G555" s="2" t="s">
        <v>93</v>
      </c>
      <c r="H555" s="3" t="s">
        <v>94</v>
      </c>
      <c r="I555" s="3" t="s">
        <v>387</v>
      </c>
      <c r="J555" s="3" t="s">
        <v>64</v>
      </c>
      <c r="K555" s="3" t="s">
        <v>388</v>
      </c>
      <c r="L555" s="3">
        <v>2014</v>
      </c>
      <c r="M555" s="3" t="s">
        <v>375</v>
      </c>
      <c r="N555" s="2" t="s">
        <v>386</v>
      </c>
      <c r="O555" s="3"/>
      <c r="P555" s="3" t="s">
        <v>82</v>
      </c>
      <c r="Q555" s="3" t="s">
        <v>242</v>
      </c>
      <c r="R555" s="4"/>
      <c r="S555" s="3" t="s">
        <v>134</v>
      </c>
      <c r="T555" s="2" t="s">
        <v>135</v>
      </c>
      <c r="U555" s="3" t="s">
        <v>84</v>
      </c>
      <c r="V555" s="3" t="s">
        <v>72</v>
      </c>
      <c r="W555" s="3">
        <v>14.395</v>
      </c>
      <c r="X555" s="4">
        <f t="shared" si="23"/>
        <v>33.440100000000001</v>
      </c>
      <c r="Y555" s="3">
        <v>11.146699999999999</v>
      </c>
      <c r="Z555" s="4"/>
      <c r="AA555" s="3">
        <v>9</v>
      </c>
      <c r="AB555" s="3">
        <v>0</v>
      </c>
      <c r="AC555" s="4">
        <f t="shared" si="26"/>
        <v>0</v>
      </c>
      <c r="AD555" s="3">
        <v>0</v>
      </c>
      <c r="AE555" s="3">
        <v>9</v>
      </c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3" t="s">
        <v>73</v>
      </c>
      <c r="AV555" s="3" t="s">
        <v>74</v>
      </c>
      <c r="AW555" s="3" t="s">
        <v>217</v>
      </c>
      <c r="AX555" s="4"/>
      <c r="AY555" s="3" t="s">
        <v>75</v>
      </c>
      <c r="AZ555" s="3" t="s">
        <v>76</v>
      </c>
      <c r="BA555" s="3" t="s">
        <v>77</v>
      </c>
      <c r="BB555" s="3">
        <v>41.489783000000003</v>
      </c>
      <c r="BC555" s="3">
        <v>-71.395128999999997</v>
      </c>
      <c r="BD555" s="4"/>
      <c r="BE555" s="4"/>
    </row>
    <row r="556" spans="1:57" ht="12.75">
      <c r="A556" s="3" t="s">
        <v>170</v>
      </c>
      <c r="B556" s="2" t="s">
        <v>170</v>
      </c>
      <c r="C556" s="2" t="s">
        <v>384</v>
      </c>
      <c r="D556" s="3" t="s">
        <v>385</v>
      </c>
      <c r="E556" s="3" t="s">
        <v>372</v>
      </c>
      <c r="F556" s="3">
        <v>2015</v>
      </c>
      <c r="G556" s="2" t="s">
        <v>93</v>
      </c>
      <c r="H556" s="3" t="s">
        <v>94</v>
      </c>
      <c r="I556" s="3" t="s">
        <v>387</v>
      </c>
      <c r="J556" s="3" t="s">
        <v>96</v>
      </c>
      <c r="K556" s="3" t="s">
        <v>389</v>
      </c>
      <c r="L556" s="3">
        <v>2014</v>
      </c>
      <c r="M556" s="3" t="s">
        <v>375</v>
      </c>
      <c r="N556" s="2" t="s">
        <v>386</v>
      </c>
      <c r="O556" s="3"/>
      <c r="P556" s="3" t="s">
        <v>82</v>
      </c>
      <c r="Q556" s="3" t="s">
        <v>242</v>
      </c>
      <c r="R556" s="4"/>
      <c r="S556" s="3" t="s">
        <v>134</v>
      </c>
      <c r="T556" s="2" t="s">
        <v>135</v>
      </c>
      <c r="U556" s="3" t="s">
        <v>84</v>
      </c>
      <c r="V556" s="3" t="s">
        <v>72</v>
      </c>
      <c r="W556" s="3">
        <v>178.73480000000001</v>
      </c>
      <c r="X556" s="4">
        <f t="shared" si="23"/>
        <v>365.75400000000002</v>
      </c>
      <c r="Y556" s="3">
        <v>121.91800000000001</v>
      </c>
      <c r="Z556" s="4"/>
      <c r="AA556" s="3">
        <v>9</v>
      </c>
      <c r="AB556" s="3">
        <v>0</v>
      </c>
      <c r="AC556" s="4">
        <f t="shared" si="26"/>
        <v>0</v>
      </c>
      <c r="AD556" s="3">
        <v>0</v>
      </c>
      <c r="AE556" s="3">
        <v>9</v>
      </c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3" t="s">
        <v>73</v>
      </c>
      <c r="AV556" s="3" t="s">
        <v>74</v>
      </c>
      <c r="AW556" s="3" t="s">
        <v>217</v>
      </c>
      <c r="AX556" s="4"/>
      <c r="AY556" s="3" t="s">
        <v>75</v>
      </c>
      <c r="AZ556" s="3" t="s">
        <v>76</v>
      </c>
      <c r="BA556" s="3" t="s">
        <v>77</v>
      </c>
      <c r="BB556" s="3">
        <v>41.489783000000003</v>
      </c>
      <c r="BC556" s="3">
        <v>-71.395128999999997</v>
      </c>
      <c r="BD556" s="4"/>
      <c r="BE556" s="4"/>
    </row>
    <row r="557" spans="1:57" ht="12.75">
      <c r="A557" s="3" t="s">
        <v>170</v>
      </c>
      <c r="B557" s="2" t="s">
        <v>170</v>
      </c>
      <c r="C557" s="2" t="s">
        <v>384</v>
      </c>
      <c r="D557" s="3" t="s">
        <v>385</v>
      </c>
      <c r="E557" s="3" t="s">
        <v>372</v>
      </c>
      <c r="F557" s="3">
        <v>2015</v>
      </c>
      <c r="G557" s="2" t="s">
        <v>93</v>
      </c>
      <c r="H557" s="3" t="s">
        <v>94</v>
      </c>
      <c r="I557" s="3" t="s">
        <v>387</v>
      </c>
      <c r="J557" s="3" t="s">
        <v>96</v>
      </c>
      <c r="K557" s="3" t="s">
        <v>144</v>
      </c>
      <c r="L557" s="3">
        <v>2014</v>
      </c>
      <c r="M557" s="3" t="s">
        <v>375</v>
      </c>
      <c r="N557" s="2" t="s">
        <v>386</v>
      </c>
      <c r="O557" s="3"/>
      <c r="P557" s="3" t="s">
        <v>82</v>
      </c>
      <c r="Q557" s="3" t="s">
        <v>242</v>
      </c>
      <c r="R557" s="4"/>
      <c r="S557" s="3" t="s">
        <v>134</v>
      </c>
      <c r="T557" s="2" t="s">
        <v>135</v>
      </c>
      <c r="U557" s="3" t="s">
        <v>84</v>
      </c>
      <c r="V557" s="3" t="s">
        <v>72</v>
      </c>
      <c r="W557" s="3">
        <v>702.73910000000001</v>
      </c>
      <c r="X557" s="4">
        <f t="shared" si="23"/>
        <v>1779.2388000000001</v>
      </c>
      <c r="Y557" s="3">
        <v>593.07960000000003</v>
      </c>
      <c r="Z557" s="4"/>
      <c r="AA557" s="3">
        <v>9</v>
      </c>
      <c r="AB557" s="3">
        <v>0</v>
      </c>
      <c r="AC557" s="4">
        <f t="shared" si="26"/>
        <v>0</v>
      </c>
      <c r="AD557" s="3">
        <v>0</v>
      </c>
      <c r="AE557" s="3">
        <v>9</v>
      </c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3" t="s">
        <v>73</v>
      </c>
      <c r="AV557" s="3" t="s">
        <v>74</v>
      </c>
      <c r="AW557" s="3" t="s">
        <v>217</v>
      </c>
      <c r="AX557" s="4"/>
      <c r="AY557" s="3" t="s">
        <v>75</v>
      </c>
      <c r="AZ557" s="3" t="s">
        <v>76</v>
      </c>
      <c r="BA557" s="3" t="s">
        <v>77</v>
      </c>
      <c r="BB557" s="3">
        <v>41.489783000000003</v>
      </c>
      <c r="BC557" s="3">
        <v>-71.395128999999997</v>
      </c>
      <c r="BD557" s="4"/>
      <c r="BE557" s="4"/>
    </row>
    <row r="558" spans="1:57" ht="12.75">
      <c r="A558" s="3" t="s">
        <v>170</v>
      </c>
      <c r="B558" s="2" t="s">
        <v>170</v>
      </c>
      <c r="C558" s="2" t="s">
        <v>384</v>
      </c>
      <c r="D558" s="3" t="s">
        <v>385</v>
      </c>
      <c r="E558" s="3" t="s">
        <v>372</v>
      </c>
      <c r="F558" s="3">
        <v>2015</v>
      </c>
      <c r="G558" s="2" t="s">
        <v>93</v>
      </c>
      <c r="H558" s="3" t="s">
        <v>94</v>
      </c>
      <c r="I558" s="3" t="s">
        <v>390</v>
      </c>
      <c r="J558" s="3" t="s">
        <v>64</v>
      </c>
      <c r="K558" s="3" t="s">
        <v>388</v>
      </c>
      <c r="L558" s="3">
        <v>2014</v>
      </c>
      <c r="M558" s="3" t="s">
        <v>375</v>
      </c>
      <c r="N558" s="2" t="s">
        <v>386</v>
      </c>
      <c r="O558" s="3"/>
      <c r="P558" s="3" t="s">
        <v>82</v>
      </c>
      <c r="Q558" s="3" t="s">
        <v>242</v>
      </c>
      <c r="R558" s="4"/>
      <c r="S558" s="3" t="s">
        <v>134</v>
      </c>
      <c r="T558" s="2" t="s">
        <v>135</v>
      </c>
      <c r="U558" s="3" t="s">
        <v>84</v>
      </c>
      <c r="V558" s="3" t="s">
        <v>72</v>
      </c>
      <c r="W558" s="3">
        <v>1.8427</v>
      </c>
      <c r="X558" s="4">
        <f t="shared" si="23"/>
        <v>5.4326999999999996</v>
      </c>
      <c r="Y558" s="3">
        <v>1.8109</v>
      </c>
      <c r="Z558" s="4"/>
      <c r="AA558" s="3">
        <v>9</v>
      </c>
      <c r="AB558" s="3">
        <v>1.4845999999999999</v>
      </c>
      <c r="AC558" s="4">
        <f t="shared" si="26"/>
        <v>1.0857000000000001</v>
      </c>
      <c r="AD558" s="3">
        <v>0.3619</v>
      </c>
      <c r="AE558" s="3">
        <v>9</v>
      </c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3" t="s">
        <v>73</v>
      </c>
      <c r="AV558" s="3" t="s">
        <v>74</v>
      </c>
      <c r="AW558" s="3" t="s">
        <v>127</v>
      </c>
      <c r="AX558" s="4"/>
      <c r="AY558" s="3" t="s">
        <v>75</v>
      </c>
      <c r="AZ558" s="3" t="s">
        <v>76</v>
      </c>
      <c r="BA558" s="3" t="s">
        <v>77</v>
      </c>
      <c r="BB558" s="3">
        <v>41.552788999999997</v>
      </c>
      <c r="BC558" s="3">
        <v>-70.509758000000005</v>
      </c>
      <c r="BD558" s="4"/>
      <c r="BE558" s="4"/>
    </row>
    <row r="559" spans="1:57" ht="12.75">
      <c r="A559" s="3" t="s">
        <v>170</v>
      </c>
      <c r="B559" s="2" t="s">
        <v>170</v>
      </c>
      <c r="C559" s="2" t="s">
        <v>384</v>
      </c>
      <c r="D559" s="3" t="s">
        <v>385</v>
      </c>
      <c r="E559" s="3" t="s">
        <v>372</v>
      </c>
      <c r="F559" s="3">
        <v>2015</v>
      </c>
      <c r="G559" s="2" t="s">
        <v>93</v>
      </c>
      <c r="H559" s="3" t="s">
        <v>94</v>
      </c>
      <c r="I559" s="3" t="s">
        <v>390</v>
      </c>
      <c r="J559" s="3" t="s">
        <v>96</v>
      </c>
      <c r="K559" s="3" t="s">
        <v>144</v>
      </c>
      <c r="L559" s="3">
        <v>2014</v>
      </c>
      <c r="M559" s="3" t="s">
        <v>375</v>
      </c>
      <c r="N559" s="2" t="s">
        <v>386</v>
      </c>
      <c r="O559" s="3"/>
      <c r="P559" s="3" t="s">
        <v>82</v>
      </c>
      <c r="Q559" s="3" t="s">
        <v>242</v>
      </c>
      <c r="R559" s="4"/>
      <c r="S559" s="3" t="s">
        <v>134</v>
      </c>
      <c r="T559" s="2" t="s">
        <v>135</v>
      </c>
      <c r="U559" s="3" t="s">
        <v>84</v>
      </c>
      <c r="V559" s="3" t="s">
        <v>72</v>
      </c>
      <c r="W559" s="3">
        <v>24.317599999999999</v>
      </c>
      <c r="X559" s="4">
        <f t="shared" si="23"/>
        <v>14.2164</v>
      </c>
      <c r="Y559" s="3">
        <v>4.7388000000000003</v>
      </c>
      <c r="Z559" s="4"/>
      <c r="AA559" s="3">
        <v>9</v>
      </c>
      <c r="AB559" s="3">
        <v>4.5227000000000004</v>
      </c>
      <c r="AC559" s="4">
        <f t="shared" si="26"/>
        <v>2.5355999999999996</v>
      </c>
      <c r="AD559" s="3">
        <v>0.84519999999999995</v>
      </c>
      <c r="AE559" s="3">
        <v>9</v>
      </c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3" t="s">
        <v>73</v>
      </c>
      <c r="AV559" s="3" t="s">
        <v>74</v>
      </c>
      <c r="AW559" s="3" t="s">
        <v>127</v>
      </c>
      <c r="AX559" s="4"/>
      <c r="AY559" s="3" t="s">
        <v>75</v>
      </c>
      <c r="AZ559" s="3" t="s">
        <v>76</v>
      </c>
      <c r="BA559" s="3" t="s">
        <v>77</v>
      </c>
      <c r="BB559" s="3">
        <v>41.552788999999997</v>
      </c>
      <c r="BC559" s="3">
        <v>-70.509758000000005</v>
      </c>
      <c r="BD559" s="4"/>
      <c r="BE559" s="4"/>
    </row>
    <row r="560" spans="1:57" ht="12.75">
      <c r="A560" s="3" t="s">
        <v>170</v>
      </c>
      <c r="B560" s="2" t="s">
        <v>170</v>
      </c>
      <c r="C560" s="2" t="s">
        <v>384</v>
      </c>
      <c r="D560" s="3" t="s">
        <v>385</v>
      </c>
      <c r="E560" s="3" t="s">
        <v>372</v>
      </c>
      <c r="F560" s="3">
        <v>2015</v>
      </c>
      <c r="G560" s="2" t="s">
        <v>93</v>
      </c>
      <c r="H560" s="3" t="s">
        <v>94</v>
      </c>
      <c r="I560" s="3" t="s">
        <v>390</v>
      </c>
      <c r="J560" s="3" t="s">
        <v>96</v>
      </c>
      <c r="K560" s="3" t="s">
        <v>389</v>
      </c>
      <c r="L560" s="3">
        <v>2014</v>
      </c>
      <c r="M560" s="3" t="s">
        <v>375</v>
      </c>
      <c r="N560" s="2" t="s">
        <v>386</v>
      </c>
      <c r="O560" s="3"/>
      <c r="P560" s="3" t="s">
        <v>82</v>
      </c>
      <c r="Q560" s="3" t="s">
        <v>242</v>
      </c>
      <c r="R560" s="4"/>
      <c r="S560" s="3" t="s">
        <v>134</v>
      </c>
      <c r="T560" s="2" t="s">
        <v>135</v>
      </c>
      <c r="U560" s="3" t="s">
        <v>84</v>
      </c>
      <c r="V560" s="3" t="s">
        <v>72</v>
      </c>
      <c r="W560" s="3">
        <v>20.111799999999999</v>
      </c>
      <c r="X560" s="4">
        <f t="shared" si="23"/>
        <v>17.658000000000001</v>
      </c>
      <c r="Y560" s="3">
        <v>5.8860000000000001</v>
      </c>
      <c r="Z560" s="4"/>
      <c r="AA560" s="3">
        <v>9</v>
      </c>
      <c r="AB560" s="3">
        <v>3.5468000000000002</v>
      </c>
      <c r="AC560" s="4">
        <f t="shared" si="26"/>
        <v>3.6215999999999999</v>
      </c>
      <c r="AD560" s="3">
        <v>1.2072000000000001</v>
      </c>
      <c r="AE560" s="3">
        <v>9</v>
      </c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3" t="s">
        <v>73</v>
      </c>
      <c r="AV560" s="3" t="s">
        <v>74</v>
      </c>
      <c r="AW560" s="3" t="s">
        <v>127</v>
      </c>
      <c r="AX560" s="4"/>
      <c r="AY560" s="3" t="s">
        <v>75</v>
      </c>
      <c r="AZ560" s="3" t="s">
        <v>76</v>
      </c>
      <c r="BA560" s="3" t="s">
        <v>77</v>
      </c>
      <c r="BB560" s="3">
        <v>41.552788999999997</v>
      </c>
      <c r="BC560" s="3">
        <v>-70.509758000000005</v>
      </c>
      <c r="BD560" s="4"/>
      <c r="BE560" s="4"/>
    </row>
    <row r="561" spans="1:57" ht="12.75">
      <c r="A561" s="3" t="s">
        <v>170</v>
      </c>
      <c r="B561" s="2" t="s">
        <v>170</v>
      </c>
      <c r="C561" s="2" t="s">
        <v>384</v>
      </c>
      <c r="D561" s="3" t="s">
        <v>385</v>
      </c>
      <c r="E561" s="3" t="s">
        <v>372</v>
      </c>
      <c r="F561" s="3">
        <v>2015</v>
      </c>
      <c r="G561" s="2" t="s">
        <v>93</v>
      </c>
      <c r="H561" s="3" t="s">
        <v>94</v>
      </c>
      <c r="I561" s="3" t="s">
        <v>373</v>
      </c>
      <c r="J561" s="3" t="s">
        <v>64</v>
      </c>
      <c r="K561" s="3" t="s">
        <v>388</v>
      </c>
      <c r="L561" s="3">
        <v>2014</v>
      </c>
      <c r="M561" s="3" t="s">
        <v>375</v>
      </c>
      <c r="N561" s="2" t="s">
        <v>386</v>
      </c>
      <c r="O561" s="3"/>
      <c r="P561" s="3" t="s">
        <v>82</v>
      </c>
      <c r="Q561" s="3" t="s">
        <v>242</v>
      </c>
      <c r="R561" s="4"/>
      <c r="S561" s="3" t="s">
        <v>134</v>
      </c>
      <c r="T561" s="2" t="s">
        <v>135</v>
      </c>
      <c r="U561" s="3" t="s">
        <v>84</v>
      </c>
      <c r="V561" s="3" t="s">
        <v>72</v>
      </c>
      <c r="W561" s="3">
        <v>2511.6691999999998</v>
      </c>
      <c r="X561" s="4">
        <f t="shared" si="23"/>
        <v>3584.7228</v>
      </c>
      <c r="Y561" s="3">
        <v>1194.9076</v>
      </c>
      <c r="Z561" s="4"/>
      <c r="AA561" s="3">
        <v>9</v>
      </c>
      <c r="AB561" s="3">
        <v>59.553199999999997</v>
      </c>
      <c r="AC561" s="4">
        <f t="shared" si="26"/>
        <v>70.655100000000004</v>
      </c>
      <c r="AD561" s="3">
        <v>23.5517</v>
      </c>
      <c r="AE561" s="3">
        <v>9</v>
      </c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3" t="s">
        <v>73</v>
      </c>
      <c r="AV561" s="3" t="s">
        <v>74</v>
      </c>
      <c r="AW561" s="3" t="s">
        <v>378</v>
      </c>
      <c r="AX561" s="4"/>
      <c r="AY561" s="3" t="s">
        <v>75</v>
      </c>
      <c r="AZ561" s="3" t="s">
        <v>76</v>
      </c>
      <c r="BA561" s="3" t="s">
        <v>77</v>
      </c>
      <c r="BB561" s="3">
        <v>41.508955999999998</v>
      </c>
      <c r="BC561" s="3">
        <v>-71.372262000000006</v>
      </c>
      <c r="BD561" s="4"/>
      <c r="BE561" s="3" t="s">
        <v>391</v>
      </c>
    </row>
    <row r="562" spans="1:57" ht="12.75">
      <c r="A562" s="3" t="s">
        <v>170</v>
      </c>
      <c r="B562" s="2" t="s">
        <v>170</v>
      </c>
      <c r="C562" s="2" t="s">
        <v>384</v>
      </c>
      <c r="D562" s="3" t="s">
        <v>385</v>
      </c>
      <c r="E562" s="3" t="s">
        <v>372</v>
      </c>
      <c r="F562" s="3">
        <v>2015</v>
      </c>
      <c r="G562" s="2" t="s">
        <v>93</v>
      </c>
      <c r="H562" s="3" t="s">
        <v>94</v>
      </c>
      <c r="I562" s="3" t="s">
        <v>373</v>
      </c>
      <c r="J562" s="3" t="s">
        <v>96</v>
      </c>
      <c r="K562" s="3" t="s">
        <v>389</v>
      </c>
      <c r="L562" s="3">
        <v>2014</v>
      </c>
      <c r="M562" s="3" t="s">
        <v>375</v>
      </c>
      <c r="N562" s="2" t="s">
        <v>386</v>
      </c>
      <c r="O562" s="3"/>
      <c r="P562" s="3" t="s">
        <v>82</v>
      </c>
      <c r="Q562" s="3" t="s">
        <v>242</v>
      </c>
      <c r="R562" s="4"/>
      <c r="S562" s="3" t="s">
        <v>134</v>
      </c>
      <c r="T562" s="2" t="s">
        <v>135</v>
      </c>
      <c r="U562" s="3" t="s">
        <v>84</v>
      </c>
      <c r="V562" s="3" t="s">
        <v>72</v>
      </c>
      <c r="W562" s="3">
        <v>792.89509999999996</v>
      </c>
      <c r="X562" s="4">
        <f t="shared" si="23"/>
        <v>1187.0862</v>
      </c>
      <c r="Y562" s="3">
        <v>395.69540000000001</v>
      </c>
      <c r="Z562" s="4"/>
      <c r="AA562" s="3">
        <v>9</v>
      </c>
      <c r="AB562" s="3">
        <v>315.45310000000001</v>
      </c>
      <c r="AC562" s="4">
        <f t="shared" si="26"/>
        <v>799.2921</v>
      </c>
      <c r="AD562" s="3">
        <v>266.4307</v>
      </c>
      <c r="AE562" s="3">
        <v>9</v>
      </c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3" t="s">
        <v>73</v>
      </c>
      <c r="AV562" s="3" t="s">
        <v>74</v>
      </c>
      <c r="AW562" s="3" t="s">
        <v>378</v>
      </c>
      <c r="AX562" s="4"/>
      <c r="AY562" s="3" t="s">
        <v>75</v>
      </c>
      <c r="AZ562" s="3" t="s">
        <v>76</v>
      </c>
      <c r="BA562" s="3" t="s">
        <v>77</v>
      </c>
      <c r="BB562" s="3">
        <v>41.508955999999998</v>
      </c>
      <c r="BC562" s="3">
        <v>-71.372262000000006</v>
      </c>
      <c r="BD562" s="4"/>
      <c r="BE562" s="4"/>
    </row>
    <row r="563" spans="1:57" ht="12.75">
      <c r="A563" s="3" t="s">
        <v>170</v>
      </c>
      <c r="B563" s="2" t="s">
        <v>170</v>
      </c>
      <c r="C563" s="2" t="s">
        <v>384</v>
      </c>
      <c r="D563" s="3" t="s">
        <v>385</v>
      </c>
      <c r="E563" s="3" t="s">
        <v>372</v>
      </c>
      <c r="F563" s="3">
        <v>2015</v>
      </c>
      <c r="G563" s="2" t="s">
        <v>93</v>
      </c>
      <c r="H563" s="3" t="s">
        <v>94</v>
      </c>
      <c r="I563" s="3" t="s">
        <v>387</v>
      </c>
      <c r="J563" s="3" t="s">
        <v>64</v>
      </c>
      <c r="K563" s="3" t="s">
        <v>388</v>
      </c>
      <c r="L563" s="3">
        <v>2014</v>
      </c>
      <c r="M563" s="3" t="s">
        <v>392</v>
      </c>
      <c r="N563" s="2" t="s">
        <v>362</v>
      </c>
      <c r="O563" s="3"/>
      <c r="P563" s="3" t="s">
        <v>82</v>
      </c>
      <c r="Q563" s="3" t="s">
        <v>242</v>
      </c>
      <c r="R563" s="4"/>
      <c r="S563" s="3" t="s">
        <v>134</v>
      </c>
      <c r="T563" s="2" t="s">
        <v>135</v>
      </c>
      <c r="U563" s="3" t="s">
        <v>84</v>
      </c>
      <c r="V563" s="3" t="s">
        <v>72</v>
      </c>
      <c r="W563" s="3">
        <v>0.90869999999999995</v>
      </c>
      <c r="X563" s="4">
        <f t="shared" si="23"/>
        <v>0.6774</v>
      </c>
      <c r="Y563" s="3">
        <v>0.2258</v>
      </c>
      <c r="Z563" s="4"/>
      <c r="AA563" s="3">
        <v>9</v>
      </c>
      <c r="AB563" s="3">
        <v>0.24340000000000001</v>
      </c>
      <c r="AC563" s="4">
        <f t="shared" si="26"/>
        <v>0.38700000000000001</v>
      </c>
      <c r="AD563" s="3">
        <v>0.129</v>
      </c>
      <c r="AE563" s="3">
        <v>9</v>
      </c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3" t="s">
        <v>73</v>
      </c>
      <c r="AV563" s="3" t="s">
        <v>74</v>
      </c>
      <c r="AW563" s="3" t="s">
        <v>217</v>
      </c>
      <c r="AX563" s="4"/>
      <c r="AY563" s="3" t="s">
        <v>75</v>
      </c>
      <c r="AZ563" s="3" t="s">
        <v>76</v>
      </c>
      <c r="BA563" s="3" t="s">
        <v>77</v>
      </c>
      <c r="BB563" s="3">
        <v>41.489783000000003</v>
      </c>
      <c r="BC563" s="3">
        <v>-71.395128999999997</v>
      </c>
      <c r="BD563" s="4"/>
      <c r="BE563" s="4"/>
    </row>
    <row r="564" spans="1:57" ht="12.75">
      <c r="A564" s="3" t="s">
        <v>170</v>
      </c>
      <c r="B564" s="2" t="s">
        <v>170</v>
      </c>
      <c r="C564" s="2" t="s">
        <v>384</v>
      </c>
      <c r="D564" s="3" t="s">
        <v>385</v>
      </c>
      <c r="E564" s="3" t="s">
        <v>372</v>
      </c>
      <c r="F564" s="3">
        <v>2015</v>
      </c>
      <c r="G564" s="2" t="s">
        <v>93</v>
      </c>
      <c r="H564" s="3" t="s">
        <v>94</v>
      </c>
      <c r="I564" s="3" t="s">
        <v>390</v>
      </c>
      <c r="J564" s="3" t="s">
        <v>64</v>
      </c>
      <c r="K564" s="3" t="s">
        <v>388</v>
      </c>
      <c r="L564" s="3">
        <v>2014</v>
      </c>
      <c r="M564" s="3" t="s">
        <v>392</v>
      </c>
      <c r="N564" s="2" t="s">
        <v>362</v>
      </c>
      <c r="O564" s="3"/>
      <c r="P564" s="3" t="s">
        <v>82</v>
      </c>
      <c r="Q564" s="3" t="s">
        <v>242</v>
      </c>
      <c r="R564" s="4"/>
      <c r="S564" s="3" t="s">
        <v>134</v>
      </c>
      <c r="T564" s="2" t="s">
        <v>135</v>
      </c>
      <c r="U564" s="3" t="s">
        <v>84</v>
      </c>
      <c r="V564" s="3" t="s">
        <v>72</v>
      </c>
      <c r="W564" s="3">
        <v>-3.355</v>
      </c>
      <c r="X564" s="4">
        <f t="shared" si="23"/>
        <v>15.086099999999998</v>
      </c>
      <c r="Y564" s="3">
        <v>5.0286999999999997</v>
      </c>
      <c r="Z564" s="4"/>
      <c r="AA564" s="3">
        <v>9</v>
      </c>
      <c r="AB564" s="3">
        <v>-1.5188999999999999</v>
      </c>
      <c r="AC564" s="4">
        <f t="shared" si="26"/>
        <v>0.4839</v>
      </c>
      <c r="AD564" s="3">
        <v>0.1613</v>
      </c>
      <c r="AE564" s="3">
        <v>9</v>
      </c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3" t="s">
        <v>73</v>
      </c>
      <c r="AV564" s="3" t="s">
        <v>74</v>
      </c>
      <c r="AW564" s="3" t="s">
        <v>127</v>
      </c>
      <c r="AX564" s="4"/>
      <c r="AY564" s="3" t="s">
        <v>75</v>
      </c>
      <c r="AZ564" s="3" t="s">
        <v>76</v>
      </c>
      <c r="BA564" s="3" t="s">
        <v>77</v>
      </c>
      <c r="BB564" s="3">
        <v>41.552788999999997</v>
      </c>
      <c r="BC564" s="3">
        <v>-70.509758000000005</v>
      </c>
      <c r="BD564" s="4"/>
      <c r="BE564" s="4"/>
    </row>
    <row r="565" spans="1:57" ht="12.75">
      <c r="A565" s="3" t="s">
        <v>170</v>
      </c>
      <c r="B565" s="2" t="s">
        <v>170</v>
      </c>
      <c r="C565" s="2" t="s">
        <v>384</v>
      </c>
      <c r="D565" s="3" t="s">
        <v>385</v>
      </c>
      <c r="E565" s="3" t="s">
        <v>372</v>
      </c>
      <c r="F565" s="3">
        <v>2015</v>
      </c>
      <c r="G565" s="2" t="s">
        <v>93</v>
      </c>
      <c r="H565" s="3" t="s">
        <v>94</v>
      </c>
      <c r="I565" s="3" t="s">
        <v>387</v>
      </c>
      <c r="J565" s="3" t="s">
        <v>96</v>
      </c>
      <c r="K565" s="3" t="s">
        <v>144</v>
      </c>
      <c r="L565" s="3">
        <v>2014</v>
      </c>
      <c r="M565" s="3" t="s">
        <v>392</v>
      </c>
      <c r="N565" s="2" t="s">
        <v>362</v>
      </c>
      <c r="O565" s="3"/>
      <c r="P565" s="3" t="s">
        <v>82</v>
      </c>
      <c r="Q565" s="3" t="s">
        <v>242</v>
      </c>
      <c r="R565" s="4"/>
      <c r="S565" s="3" t="s">
        <v>134</v>
      </c>
      <c r="T565" s="2" t="s">
        <v>135</v>
      </c>
      <c r="U565" s="3" t="s">
        <v>84</v>
      </c>
      <c r="V565" s="3" t="s">
        <v>72</v>
      </c>
      <c r="W565" s="3">
        <v>-15.056699999999999</v>
      </c>
      <c r="X565" s="4">
        <f t="shared" si="23"/>
        <v>11.6082</v>
      </c>
      <c r="Y565" s="3">
        <v>3.8694000000000002</v>
      </c>
      <c r="Z565" s="4"/>
      <c r="AA565" s="3">
        <v>9</v>
      </c>
      <c r="AB565" s="3">
        <v>2.5015999999999998</v>
      </c>
      <c r="AC565" s="4">
        <f t="shared" si="26"/>
        <v>0.67769999999999997</v>
      </c>
      <c r="AD565" s="3">
        <v>0.22589999999999999</v>
      </c>
      <c r="AE565" s="3">
        <v>9</v>
      </c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3" t="s">
        <v>73</v>
      </c>
      <c r="AV565" s="3" t="s">
        <v>74</v>
      </c>
      <c r="AW565" s="3" t="s">
        <v>217</v>
      </c>
      <c r="AX565" s="4"/>
      <c r="AY565" s="3" t="s">
        <v>75</v>
      </c>
      <c r="AZ565" s="3" t="s">
        <v>76</v>
      </c>
      <c r="BA565" s="3" t="s">
        <v>77</v>
      </c>
      <c r="BB565" s="3">
        <v>41.489783000000003</v>
      </c>
      <c r="BC565" s="3">
        <v>-71.395128999999997</v>
      </c>
      <c r="BD565" s="4"/>
      <c r="BE565" s="4"/>
    </row>
    <row r="566" spans="1:57" ht="12.75">
      <c r="A566" s="3" t="s">
        <v>170</v>
      </c>
      <c r="B566" s="2" t="s">
        <v>170</v>
      </c>
      <c r="C566" s="2" t="s">
        <v>384</v>
      </c>
      <c r="D566" s="3" t="s">
        <v>385</v>
      </c>
      <c r="E566" s="3" t="s">
        <v>372</v>
      </c>
      <c r="F566" s="3">
        <v>2015</v>
      </c>
      <c r="G566" s="2" t="s">
        <v>93</v>
      </c>
      <c r="H566" s="3" t="s">
        <v>94</v>
      </c>
      <c r="I566" s="3" t="s">
        <v>390</v>
      </c>
      <c r="J566" s="3" t="s">
        <v>96</v>
      </c>
      <c r="K566" s="3" t="s">
        <v>389</v>
      </c>
      <c r="L566" s="3">
        <v>2014</v>
      </c>
      <c r="M566" s="3" t="s">
        <v>392</v>
      </c>
      <c r="N566" s="2" t="s">
        <v>362</v>
      </c>
      <c r="O566" s="3"/>
      <c r="P566" s="3" t="s">
        <v>82</v>
      </c>
      <c r="Q566" s="3" t="s">
        <v>242</v>
      </c>
      <c r="R566" s="4"/>
      <c r="S566" s="3" t="s">
        <v>134</v>
      </c>
      <c r="T566" s="2" t="s">
        <v>135</v>
      </c>
      <c r="U566" s="3" t="s">
        <v>84</v>
      </c>
      <c r="V566" s="3" t="s">
        <v>72</v>
      </c>
      <c r="W566" s="3">
        <v>-9.7812000000000001</v>
      </c>
      <c r="X566" s="4">
        <f t="shared" si="23"/>
        <v>5.2323000000000004</v>
      </c>
      <c r="Y566" s="3">
        <v>1.7441</v>
      </c>
      <c r="Z566" s="4"/>
      <c r="AA566" s="3">
        <v>9</v>
      </c>
      <c r="AB566" s="3">
        <v>-1.377</v>
      </c>
      <c r="AC566" s="4">
        <f t="shared" si="26"/>
        <v>0.87960000000000005</v>
      </c>
      <c r="AD566" s="3">
        <v>0.29320000000000002</v>
      </c>
      <c r="AE566" s="3">
        <v>9</v>
      </c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3" t="s">
        <v>73</v>
      </c>
      <c r="AV566" s="3" t="s">
        <v>74</v>
      </c>
      <c r="AW566" s="3" t="s">
        <v>127</v>
      </c>
      <c r="AX566" s="4"/>
      <c r="AY566" s="3" t="s">
        <v>75</v>
      </c>
      <c r="AZ566" s="3" t="s">
        <v>76</v>
      </c>
      <c r="BA566" s="3" t="s">
        <v>77</v>
      </c>
      <c r="BB566" s="3">
        <v>41.552788999999997</v>
      </c>
      <c r="BC566" s="3">
        <v>-70.509758000000005</v>
      </c>
      <c r="BD566" s="4"/>
      <c r="BE566" s="4"/>
    </row>
    <row r="567" spans="1:57" ht="12.75">
      <c r="A567" s="3" t="s">
        <v>170</v>
      </c>
      <c r="B567" s="2" t="s">
        <v>170</v>
      </c>
      <c r="C567" s="2" t="s">
        <v>384</v>
      </c>
      <c r="D567" s="3" t="s">
        <v>385</v>
      </c>
      <c r="E567" s="3" t="s">
        <v>372</v>
      </c>
      <c r="F567" s="3">
        <v>2015</v>
      </c>
      <c r="G567" s="2" t="s">
        <v>93</v>
      </c>
      <c r="H567" s="3" t="s">
        <v>94</v>
      </c>
      <c r="I567" s="3" t="s">
        <v>390</v>
      </c>
      <c r="J567" s="3" t="s">
        <v>96</v>
      </c>
      <c r="K567" s="3" t="s">
        <v>144</v>
      </c>
      <c r="L567" s="3">
        <v>2014</v>
      </c>
      <c r="M567" s="3" t="s">
        <v>392</v>
      </c>
      <c r="N567" s="2" t="s">
        <v>362</v>
      </c>
      <c r="O567" s="3"/>
      <c r="P567" s="3" t="s">
        <v>82</v>
      </c>
      <c r="Q567" s="3" t="s">
        <v>242</v>
      </c>
      <c r="R567" s="4"/>
      <c r="S567" s="3" t="s">
        <v>134</v>
      </c>
      <c r="T567" s="2" t="s">
        <v>135</v>
      </c>
      <c r="U567" s="3" t="s">
        <v>84</v>
      </c>
      <c r="V567" s="3" t="s">
        <v>72</v>
      </c>
      <c r="W567" s="3">
        <v>-7.7789999999999999</v>
      </c>
      <c r="X567" s="4">
        <f t="shared" si="23"/>
        <v>3.5139</v>
      </c>
      <c r="Y567" s="3">
        <v>1.1713</v>
      </c>
      <c r="Z567" s="4"/>
      <c r="AA567" s="3">
        <v>9</v>
      </c>
      <c r="AB567" s="3">
        <v>-1.0886</v>
      </c>
      <c r="AC567" s="4">
        <f t="shared" si="26"/>
        <v>1.9353</v>
      </c>
      <c r="AD567" s="3">
        <v>0.64510000000000001</v>
      </c>
      <c r="AE567" s="3">
        <v>9</v>
      </c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3" t="s">
        <v>73</v>
      </c>
      <c r="AV567" s="3" t="s">
        <v>74</v>
      </c>
      <c r="AW567" s="3" t="s">
        <v>127</v>
      </c>
      <c r="AX567" s="4"/>
      <c r="AY567" s="3" t="s">
        <v>75</v>
      </c>
      <c r="AZ567" s="3" t="s">
        <v>76</v>
      </c>
      <c r="BA567" s="3" t="s">
        <v>77</v>
      </c>
      <c r="BB567" s="3">
        <v>41.552788999999997</v>
      </c>
      <c r="BC567" s="3">
        <v>-70.509758000000005</v>
      </c>
      <c r="BD567" s="4"/>
      <c r="BE567" s="4"/>
    </row>
    <row r="568" spans="1:57" ht="12.75">
      <c r="A568" s="3" t="s">
        <v>170</v>
      </c>
      <c r="B568" s="2" t="s">
        <v>170</v>
      </c>
      <c r="C568" s="2" t="s">
        <v>384</v>
      </c>
      <c r="D568" s="3" t="s">
        <v>385</v>
      </c>
      <c r="E568" s="3" t="s">
        <v>372</v>
      </c>
      <c r="F568" s="3">
        <v>2015</v>
      </c>
      <c r="G568" s="2" t="s">
        <v>93</v>
      </c>
      <c r="H568" s="3" t="s">
        <v>94</v>
      </c>
      <c r="I568" s="3" t="s">
        <v>373</v>
      </c>
      <c r="J568" s="3" t="s">
        <v>64</v>
      </c>
      <c r="K568" s="3" t="s">
        <v>388</v>
      </c>
      <c r="L568" s="3">
        <v>2014</v>
      </c>
      <c r="M568" s="3" t="s">
        <v>392</v>
      </c>
      <c r="N568" s="2" t="s">
        <v>362</v>
      </c>
      <c r="O568" s="3"/>
      <c r="P568" s="3" t="s">
        <v>82</v>
      </c>
      <c r="Q568" s="3" t="s">
        <v>242</v>
      </c>
      <c r="R568" s="4"/>
      <c r="S568" s="3" t="s">
        <v>134</v>
      </c>
      <c r="T568" s="2" t="s">
        <v>135</v>
      </c>
      <c r="U568" s="3" t="s">
        <v>84</v>
      </c>
      <c r="V568" s="3" t="s">
        <v>72</v>
      </c>
      <c r="W568" s="3">
        <v>1.452</v>
      </c>
      <c r="X568" s="4">
        <f t="shared" si="23"/>
        <v>1.2065999999999999</v>
      </c>
      <c r="Y568" s="3">
        <v>0.4022</v>
      </c>
      <c r="Z568" s="4"/>
      <c r="AA568" s="3">
        <v>9</v>
      </c>
      <c r="AB568" s="3">
        <v>0.56330000000000002</v>
      </c>
      <c r="AC568" s="4">
        <f t="shared" si="26"/>
        <v>2.2389000000000001</v>
      </c>
      <c r="AD568" s="3">
        <v>0.74629999999999996</v>
      </c>
      <c r="AE568" s="3">
        <v>9</v>
      </c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3" t="s">
        <v>73</v>
      </c>
      <c r="AV568" s="3" t="s">
        <v>74</v>
      </c>
      <c r="AW568" s="3" t="s">
        <v>378</v>
      </c>
      <c r="AX568" s="4"/>
      <c r="AY568" s="3" t="s">
        <v>75</v>
      </c>
      <c r="AZ568" s="3" t="s">
        <v>76</v>
      </c>
      <c r="BA568" s="3" t="s">
        <v>77</v>
      </c>
      <c r="BB568" s="3">
        <v>41.508955999999998</v>
      </c>
      <c r="BC568" s="3">
        <v>-71.372262000000006</v>
      </c>
      <c r="BD568" s="4"/>
      <c r="BE568" s="4"/>
    </row>
    <row r="569" spans="1:57" ht="12.75">
      <c r="A569" s="3" t="s">
        <v>170</v>
      </c>
      <c r="B569" s="2" t="s">
        <v>170</v>
      </c>
      <c r="C569" s="2" t="s">
        <v>384</v>
      </c>
      <c r="D569" s="3" t="s">
        <v>385</v>
      </c>
      <c r="E569" s="3" t="s">
        <v>372</v>
      </c>
      <c r="F569" s="3">
        <v>2015</v>
      </c>
      <c r="G569" s="2" t="s">
        <v>93</v>
      </c>
      <c r="H569" s="3" t="s">
        <v>94</v>
      </c>
      <c r="I569" s="3" t="s">
        <v>373</v>
      </c>
      <c r="J569" s="3" t="s">
        <v>96</v>
      </c>
      <c r="K569" s="3" t="s">
        <v>144</v>
      </c>
      <c r="L569" s="3">
        <v>2014</v>
      </c>
      <c r="M569" s="3" t="s">
        <v>392</v>
      </c>
      <c r="N569" s="2" t="s">
        <v>362</v>
      </c>
      <c r="O569" s="3"/>
      <c r="P569" s="3" t="s">
        <v>82</v>
      </c>
      <c r="Q569" s="3" t="s">
        <v>242</v>
      </c>
      <c r="R569" s="4"/>
      <c r="S569" s="3" t="s">
        <v>134</v>
      </c>
      <c r="T569" s="2" t="s">
        <v>135</v>
      </c>
      <c r="U569" s="3" t="s">
        <v>84</v>
      </c>
      <c r="V569" s="3" t="s">
        <v>72</v>
      </c>
      <c r="W569" s="3">
        <v>-5.6848000000000001</v>
      </c>
      <c r="X569" s="4">
        <f t="shared" si="23"/>
        <v>8.1527999999999992</v>
      </c>
      <c r="Y569" s="3">
        <v>2.7176</v>
      </c>
      <c r="Z569" s="4"/>
      <c r="AA569" s="3">
        <v>9</v>
      </c>
      <c r="AB569" s="3">
        <v>1.0037</v>
      </c>
      <c r="AC569" s="4">
        <f t="shared" si="26"/>
        <v>2.8136999999999999</v>
      </c>
      <c r="AD569" s="3">
        <v>0.93789999999999996</v>
      </c>
      <c r="AE569" s="3">
        <v>9</v>
      </c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3" t="s">
        <v>73</v>
      </c>
      <c r="AV569" s="3" t="s">
        <v>74</v>
      </c>
      <c r="AW569" s="3" t="s">
        <v>378</v>
      </c>
      <c r="AX569" s="4"/>
      <c r="AY569" s="3" t="s">
        <v>75</v>
      </c>
      <c r="AZ569" s="3" t="s">
        <v>76</v>
      </c>
      <c r="BA569" s="3" t="s">
        <v>77</v>
      </c>
      <c r="BB569" s="3">
        <v>41.508955999999998</v>
      </c>
      <c r="BC569" s="3">
        <v>-71.372262000000006</v>
      </c>
      <c r="BD569" s="4"/>
      <c r="BE569" s="4"/>
    </row>
    <row r="570" spans="1:57" ht="12.75">
      <c r="A570" s="3" t="s">
        <v>170</v>
      </c>
      <c r="B570" s="2" t="s">
        <v>170</v>
      </c>
      <c r="C570" s="2" t="s">
        <v>384</v>
      </c>
      <c r="D570" s="3" t="s">
        <v>385</v>
      </c>
      <c r="E570" s="3" t="s">
        <v>372</v>
      </c>
      <c r="F570" s="3">
        <v>2015</v>
      </c>
      <c r="G570" s="2" t="s">
        <v>93</v>
      </c>
      <c r="H570" s="3" t="s">
        <v>94</v>
      </c>
      <c r="I570" s="3" t="s">
        <v>387</v>
      </c>
      <c r="J570" s="3" t="s">
        <v>96</v>
      </c>
      <c r="K570" s="3" t="s">
        <v>389</v>
      </c>
      <c r="L570" s="3">
        <v>2014</v>
      </c>
      <c r="M570" s="3" t="s">
        <v>392</v>
      </c>
      <c r="N570" s="2" t="s">
        <v>362</v>
      </c>
      <c r="O570" s="3"/>
      <c r="P570" s="3" t="s">
        <v>82</v>
      </c>
      <c r="Q570" s="3" t="s">
        <v>242</v>
      </c>
      <c r="R570" s="4"/>
      <c r="S570" s="3" t="s">
        <v>134</v>
      </c>
      <c r="T570" s="2" t="s">
        <v>135</v>
      </c>
      <c r="U570" s="3" t="s">
        <v>84</v>
      </c>
      <c r="V570" s="3" t="s">
        <v>72</v>
      </c>
      <c r="W570" s="3">
        <v>-30.1172</v>
      </c>
      <c r="X570" s="4">
        <f t="shared" si="23"/>
        <v>8.7285000000000004</v>
      </c>
      <c r="Y570" s="3">
        <v>2.9095</v>
      </c>
      <c r="Z570" s="4"/>
      <c r="AA570" s="3">
        <v>9</v>
      </c>
      <c r="AB570" s="3">
        <v>0.56520000000000004</v>
      </c>
      <c r="AC570" s="4">
        <f t="shared" si="26"/>
        <v>3.1947000000000001</v>
      </c>
      <c r="AD570" s="3">
        <v>1.0649</v>
      </c>
      <c r="AE570" s="3">
        <v>9</v>
      </c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3" t="s">
        <v>73</v>
      </c>
      <c r="AV570" s="3" t="s">
        <v>74</v>
      </c>
      <c r="AW570" s="3" t="s">
        <v>217</v>
      </c>
      <c r="AX570" s="4"/>
      <c r="AY570" s="3" t="s">
        <v>75</v>
      </c>
      <c r="AZ570" s="3" t="s">
        <v>76</v>
      </c>
      <c r="BA570" s="3" t="s">
        <v>77</v>
      </c>
      <c r="BB570" s="3">
        <v>41.489783000000003</v>
      </c>
      <c r="BC570" s="3">
        <v>-71.395128999999997</v>
      </c>
      <c r="BD570" s="4"/>
      <c r="BE570" s="4"/>
    </row>
    <row r="571" spans="1:57" ht="12.75">
      <c r="A571" s="3" t="s">
        <v>170</v>
      </c>
      <c r="B571" s="2" t="s">
        <v>170</v>
      </c>
      <c r="C571" s="2" t="s">
        <v>384</v>
      </c>
      <c r="D571" s="3" t="s">
        <v>385</v>
      </c>
      <c r="E571" s="3" t="s">
        <v>372</v>
      </c>
      <c r="F571" s="3">
        <v>2015</v>
      </c>
      <c r="G571" s="2" t="s">
        <v>93</v>
      </c>
      <c r="H571" s="3" t="s">
        <v>94</v>
      </c>
      <c r="I571" s="3" t="s">
        <v>373</v>
      </c>
      <c r="J571" s="3" t="s">
        <v>96</v>
      </c>
      <c r="K571" s="3" t="s">
        <v>389</v>
      </c>
      <c r="L571" s="3">
        <v>2014</v>
      </c>
      <c r="M571" s="3" t="s">
        <v>392</v>
      </c>
      <c r="N571" s="2" t="s">
        <v>362</v>
      </c>
      <c r="O571" s="3"/>
      <c r="P571" s="3" t="s">
        <v>82</v>
      </c>
      <c r="Q571" s="3" t="s">
        <v>242</v>
      </c>
      <c r="R571" s="4"/>
      <c r="S571" s="3" t="s">
        <v>134</v>
      </c>
      <c r="T571" s="2" t="s">
        <v>135</v>
      </c>
      <c r="U571" s="3" t="s">
        <v>84</v>
      </c>
      <c r="V571" s="3" t="s">
        <v>72</v>
      </c>
      <c r="W571" s="3">
        <v>-9.9222000000000001</v>
      </c>
      <c r="X571" s="4">
        <f t="shared" si="23"/>
        <v>9.9198000000000004</v>
      </c>
      <c r="Y571" s="3">
        <v>3.3066</v>
      </c>
      <c r="Z571" s="4"/>
      <c r="AA571" s="3">
        <v>9</v>
      </c>
      <c r="AB571" s="3">
        <v>-7.2510000000000003</v>
      </c>
      <c r="AC571" s="4">
        <f t="shared" si="26"/>
        <v>7.9788000000000006</v>
      </c>
      <c r="AD571" s="3">
        <v>2.6596000000000002</v>
      </c>
      <c r="AE571" s="3">
        <v>9</v>
      </c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3" t="s">
        <v>73</v>
      </c>
      <c r="AV571" s="3" t="s">
        <v>74</v>
      </c>
      <c r="AW571" s="3" t="s">
        <v>378</v>
      </c>
      <c r="AX571" s="4"/>
      <c r="AY571" s="3" t="s">
        <v>75</v>
      </c>
      <c r="AZ571" s="3" t="s">
        <v>76</v>
      </c>
      <c r="BA571" s="3" t="s">
        <v>77</v>
      </c>
      <c r="BB571" s="3">
        <v>41.508955999999998</v>
      </c>
      <c r="BC571" s="3">
        <v>-71.372262000000006</v>
      </c>
      <c r="BD571" s="4"/>
      <c r="BE571" s="4"/>
    </row>
    <row r="572" spans="1:57" ht="12.75">
      <c r="A572" s="3" t="s">
        <v>170</v>
      </c>
      <c r="B572" s="2" t="s">
        <v>170</v>
      </c>
      <c r="C572" s="2" t="s">
        <v>370</v>
      </c>
      <c r="D572" s="3" t="s">
        <v>371</v>
      </c>
      <c r="E572" s="3" t="s">
        <v>372</v>
      </c>
      <c r="F572" s="3">
        <v>2017</v>
      </c>
      <c r="G572" s="2" t="s">
        <v>93</v>
      </c>
      <c r="H572" s="3" t="s">
        <v>94</v>
      </c>
      <c r="I572" s="3" t="s">
        <v>373</v>
      </c>
      <c r="J572" s="3" t="s">
        <v>64</v>
      </c>
      <c r="K572" s="3" t="s">
        <v>374</v>
      </c>
      <c r="L572" s="3">
        <v>2014</v>
      </c>
      <c r="M572" s="3" t="s">
        <v>392</v>
      </c>
      <c r="N572" s="2" t="s">
        <v>362</v>
      </c>
      <c r="O572" s="3"/>
      <c r="P572" s="3" t="s">
        <v>82</v>
      </c>
      <c r="Q572" s="3" t="s">
        <v>242</v>
      </c>
      <c r="R572" s="4"/>
      <c r="S572" s="3" t="s">
        <v>134</v>
      </c>
      <c r="T572" s="3" t="s">
        <v>135</v>
      </c>
      <c r="U572" s="3" t="s">
        <v>84</v>
      </c>
      <c r="V572" s="3" t="s">
        <v>72</v>
      </c>
      <c r="W572" s="3">
        <v>1.41</v>
      </c>
      <c r="X572" s="4">
        <f t="shared" si="23"/>
        <v>0.93497023482033892</v>
      </c>
      <c r="Y572" s="3">
        <v>0.38169999999999998</v>
      </c>
      <c r="Z572" s="4"/>
      <c r="AA572" s="3">
        <v>6</v>
      </c>
      <c r="AB572" s="4"/>
      <c r="AC572" s="4"/>
      <c r="AD572" s="4"/>
      <c r="AE572" s="4"/>
      <c r="AF572" s="3"/>
      <c r="AG572" s="3"/>
      <c r="AH572" s="3"/>
      <c r="AI572" s="3"/>
      <c r="AJ572" s="3">
        <v>1.7181999999999999</v>
      </c>
      <c r="AK572" s="4">
        <f t="shared" ref="AK572:AK588" si="27">ABS(AL572)*(SQRT(AM572))</f>
        <v>0.49185754035086215</v>
      </c>
      <c r="AL572" s="3">
        <v>0.20080000000000001</v>
      </c>
      <c r="AM572" s="3">
        <v>6</v>
      </c>
      <c r="AN572" s="4"/>
      <c r="AO572" s="4"/>
      <c r="AP572" s="4"/>
      <c r="AQ572" s="4"/>
      <c r="AR572" s="3" t="s">
        <v>377</v>
      </c>
      <c r="AS572" s="3">
        <v>1</v>
      </c>
      <c r="AT572" s="3">
        <v>0.24</v>
      </c>
      <c r="AU572" s="3" t="s">
        <v>73</v>
      </c>
      <c r="AV572" s="3" t="s">
        <v>74</v>
      </c>
      <c r="AW572" s="3" t="s">
        <v>378</v>
      </c>
      <c r="AX572" s="3">
        <v>0.66</v>
      </c>
      <c r="AY572" s="3" t="s">
        <v>75</v>
      </c>
      <c r="AZ572" s="3" t="s">
        <v>76</v>
      </c>
      <c r="BA572" s="3" t="s">
        <v>77</v>
      </c>
      <c r="BB572" s="3">
        <v>41.508955999999998</v>
      </c>
      <c r="BC572" s="3">
        <v>-71.372262000000006</v>
      </c>
      <c r="BD572" s="4"/>
      <c r="BE572" s="4"/>
    </row>
    <row r="573" spans="1:57" ht="12.75">
      <c r="A573" s="3" t="s">
        <v>170</v>
      </c>
      <c r="B573" s="2" t="s">
        <v>170</v>
      </c>
      <c r="C573" s="2" t="s">
        <v>370</v>
      </c>
      <c r="D573" s="3" t="s">
        <v>371</v>
      </c>
      <c r="E573" s="3" t="s">
        <v>372</v>
      </c>
      <c r="F573" s="3">
        <v>2017</v>
      </c>
      <c r="G573" s="2" t="s">
        <v>93</v>
      </c>
      <c r="H573" s="3" t="s">
        <v>94</v>
      </c>
      <c r="I573" s="3" t="s">
        <v>373</v>
      </c>
      <c r="J573" s="3" t="s">
        <v>96</v>
      </c>
      <c r="K573" s="3" t="s">
        <v>126</v>
      </c>
      <c r="L573" s="3">
        <v>2014</v>
      </c>
      <c r="M573" s="3" t="s">
        <v>392</v>
      </c>
      <c r="N573" s="2" t="s">
        <v>362</v>
      </c>
      <c r="O573" s="3"/>
      <c r="P573" s="3" t="s">
        <v>82</v>
      </c>
      <c r="Q573" s="3" t="s">
        <v>242</v>
      </c>
      <c r="R573" s="4"/>
      <c r="S573" s="3" t="s">
        <v>134</v>
      </c>
      <c r="T573" s="3" t="s">
        <v>135</v>
      </c>
      <c r="U573" s="3" t="s">
        <v>84</v>
      </c>
      <c r="V573" s="3" t="s">
        <v>72</v>
      </c>
      <c r="W573" s="3">
        <v>-3.3874</v>
      </c>
      <c r="X573" s="4">
        <f t="shared" si="23"/>
        <v>30.260506384394823</v>
      </c>
      <c r="Y573" s="3">
        <v>12.3538</v>
      </c>
      <c r="Z573" s="4"/>
      <c r="AA573" s="3">
        <v>6</v>
      </c>
      <c r="AB573" s="4"/>
      <c r="AC573" s="4"/>
      <c r="AD573" s="4"/>
      <c r="AE573" s="4"/>
      <c r="AF573" s="3"/>
      <c r="AG573" s="3"/>
      <c r="AH573" s="3"/>
      <c r="AI573" s="3"/>
      <c r="AJ573" s="3">
        <v>-0.29599999999999999</v>
      </c>
      <c r="AK573" s="4">
        <f t="shared" si="27"/>
        <v>2.0646749041919406</v>
      </c>
      <c r="AL573" s="3">
        <v>0.84289999999999998</v>
      </c>
      <c r="AM573" s="3">
        <v>6</v>
      </c>
      <c r="AN573" s="4"/>
      <c r="AO573" s="4"/>
      <c r="AP573" s="4"/>
      <c r="AQ573" s="4"/>
      <c r="AR573" s="3" t="s">
        <v>377</v>
      </c>
      <c r="AS573" s="3">
        <v>1</v>
      </c>
      <c r="AT573" s="3">
        <v>0.25</v>
      </c>
      <c r="AU573" s="3" t="s">
        <v>73</v>
      </c>
      <c r="AV573" s="3" t="s">
        <v>74</v>
      </c>
      <c r="AW573" s="3" t="s">
        <v>378</v>
      </c>
      <c r="AX573" s="3">
        <v>0.66</v>
      </c>
      <c r="AY573" s="3" t="s">
        <v>75</v>
      </c>
      <c r="AZ573" s="3" t="s">
        <v>76</v>
      </c>
      <c r="BA573" s="3" t="s">
        <v>77</v>
      </c>
      <c r="BB573" s="3">
        <v>41.508955999999998</v>
      </c>
      <c r="BC573" s="3">
        <v>-71.372262000000006</v>
      </c>
      <c r="BD573" s="4"/>
      <c r="BE573" s="4"/>
    </row>
    <row r="574" spans="1:57" ht="12.75">
      <c r="A574" s="3" t="s">
        <v>170</v>
      </c>
      <c r="B574" s="2" t="s">
        <v>170</v>
      </c>
      <c r="C574" s="2" t="s">
        <v>370</v>
      </c>
      <c r="D574" s="3" t="s">
        <v>371</v>
      </c>
      <c r="E574" s="3" t="s">
        <v>372</v>
      </c>
      <c r="F574" s="3">
        <v>2017</v>
      </c>
      <c r="G574" s="2" t="s">
        <v>93</v>
      </c>
      <c r="H574" s="3" t="s">
        <v>94</v>
      </c>
      <c r="I574" s="3" t="s">
        <v>373</v>
      </c>
      <c r="J574" s="3" t="s">
        <v>96</v>
      </c>
      <c r="K574" s="3" t="s">
        <v>273</v>
      </c>
      <c r="L574" s="3">
        <v>2014</v>
      </c>
      <c r="M574" s="3" t="s">
        <v>392</v>
      </c>
      <c r="N574" s="2" t="s">
        <v>362</v>
      </c>
      <c r="O574" s="3"/>
      <c r="P574" s="3" t="s">
        <v>82</v>
      </c>
      <c r="Q574" s="3" t="s">
        <v>242</v>
      </c>
      <c r="R574" s="4"/>
      <c r="S574" s="3" t="s">
        <v>134</v>
      </c>
      <c r="T574" s="3" t="s">
        <v>135</v>
      </c>
      <c r="U574" s="3" t="s">
        <v>84</v>
      </c>
      <c r="V574" s="3" t="s">
        <v>72</v>
      </c>
      <c r="W574" s="3">
        <v>-10.7623</v>
      </c>
      <c r="X574" s="4">
        <f t="shared" si="23"/>
        <v>13.364660985599297</v>
      </c>
      <c r="Y574" s="3">
        <v>5.4561000000000002</v>
      </c>
      <c r="Z574" s="4"/>
      <c r="AA574" s="3">
        <v>6</v>
      </c>
      <c r="AB574" s="4"/>
      <c r="AC574" s="4"/>
      <c r="AD574" s="4"/>
      <c r="AE574" s="4"/>
      <c r="AF574" s="3"/>
      <c r="AG574" s="3"/>
      <c r="AH574" s="3"/>
      <c r="AI574" s="3"/>
      <c r="AJ574" s="3">
        <v>-14.164300000000001</v>
      </c>
      <c r="AK574" s="4">
        <f t="shared" si="27"/>
        <v>10.279773603538162</v>
      </c>
      <c r="AL574" s="3">
        <v>4.1966999999999999</v>
      </c>
      <c r="AM574" s="3">
        <v>6</v>
      </c>
      <c r="AN574" s="4"/>
      <c r="AO574" s="4"/>
      <c r="AP574" s="4"/>
      <c r="AQ574" s="4"/>
      <c r="AR574" s="3" t="s">
        <v>377</v>
      </c>
      <c r="AS574" s="3">
        <v>1</v>
      </c>
      <c r="AT574" s="3">
        <v>0.26</v>
      </c>
      <c r="AU574" s="3" t="s">
        <v>73</v>
      </c>
      <c r="AV574" s="3" t="s">
        <v>74</v>
      </c>
      <c r="AW574" s="3" t="s">
        <v>378</v>
      </c>
      <c r="AX574" s="3">
        <v>0.66</v>
      </c>
      <c r="AY574" s="3" t="s">
        <v>75</v>
      </c>
      <c r="AZ574" s="3" t="s">
        <v>76</v>
      </c>
      <c r="BA574" s="3" t="s">
        <v>77</v>
      </c>
      <c r="BB574" s="3">
        <v>41.508955999999998</v>
      </c>
      <c r="BC574" s="3">
        <v>-71.372262000000006</v>
      </c>
      <c r="BD574" s="4"/>
      <c r="BE574" s="4"/>
    </row>
    <row r="575" spans="1:57" ht="12.75">
      <c r="A575" s="3" t="s">
        <v>170</v>
      </c>
      <c r="B575" s="2" t="s">
        <v>170</v>
      </c>
      <c r="C575" s="2" t="s">
        <v>370</v>
      </c>
      <c r="D575" s="3" t="s">
        <v>371</v>
      </c>
      <c r="E575" s="3" t="s">
        <v>372</v>
      </c>
      <c r="F575" s="3">
        <v>2017</v>
      </c>
      <c r="G575" s="2" t="s">
        <v>93</v>
      </c>
      <c r="H575" s="3" t="s">
        <v>94</v>
      </c>
      <c r="I575" s="3" t="s">
        <v>373</v>
      </c>
      <c r="J575" s="3" t="s">
        <v>96</v>
      </c>
      <c r="K575" s="3" t="s">
        <v>144</v>
      </c>
      <c r="L575" s="3">
        <v>2014</v>
      </c>
      <c r="M575" s="3" t="s">
        <v>392</v>
      </c>
      <c r="N575" s="2" t="s">
        <v>362</v>
      </c>
      <c r="O575" s="3"/>
      <c r="P575" s="3" t="s">
        <v>82</v>
      </c>
      <c r="Q575" s="3" t="s">
        <v>242</v>
      </c>
      <c r="R575" s="4"/>
      <c r="S575" s="3" t="s">
        <v>134</v>
      </c>
      <c r="T575" s="3" t="s">
        <v>135</v>
      </c>
      <c r="U575" s="3" t="s">
        <v>84</v>
      </c>
      <c r="V575" s="3" t="s">
        <v>72</v>
      </c>
      <c r="W575" s="3">
        <v>-4.7445000000000004</v>
      </c>
      <c r="X575" s="4">
        <f t="shared" si="23"/>
        <v>8.4615173674702095</v>
      </c>
      <c r="Y575" s="3">
        <v>3.4544000000000001</v>
      </c>
      <c r="Z575" s="4"/>
      <c r="AA575" s="3">
        <v>6</v>
      </c>
      <c r="AB575" s="4"/>
      <c r="AC575" s="4"/>
      <c r="AD575" s="4"/>
      <c r="AE575" s="4"/>
      <c r="AF575" s="3"/>
      <c r="AG575" s="3"/>
      <c r="AH575" s="3"/>
      <c r="AI575" s="3"/>
      <c r="AJ575" s="3">
        <v>-14.2766</v>
      </c>
      <c r="AK575" s="4">
        <f t="shared" si="27"/>
        <v>12.837040895003801</v>
      </c>
      <c r="AL575" s="3">
        <v>5.2407000000000004</v>
      </c>
      <c r="AM575" s="3">
        <v>6</v>
      </c>
      <c r="AN575" s="4"/>
      <c r="AO575" s="4"/>
      <c r="AP575" s="4"/>
      <c r="AQ575" s="4"/>
      <c r="AR575" s="3" t="s">
        <v>377</v>
      </c>
      <c r="AS575" s="3">
        <v>1</v>
      </c>
      <c r="AT575" s="3">
        <v>0.27</v>
      </c>
      <c r="AU575" s="3" t="s">
        <v>73</v>
      </c>
      <c r="AV575" s="3" t="s">
        <v>74</v>
      </c>
      <c r="AW575" s="3" t="s">
        <v>378</v>
      </c>
      <c r="AX575" s="3">
        <v>0.66</v>
      </c>
      <c r="AY575" s="3" t="s">
        <v>75</v>
      </c>
      <c r="AZ575" s="3" t="s">
        <v>76</v>
      </c>
      <c r="BA575" s="3" t="s">
        <v>77</v>
      </c>
      <c r="BB575" s="3">
        <v>41.508955999999998</v>
      </c>
      <c r="BC575" s="3">
        <v>-71.372262000000006</v>
      </c>
      <c r="BD575" s="4"/>
      <c r="BE575" s="4"/>
    </row>
    <row r="576" spans="1:57" ht="12.75">
      <c r="A576" s="3" t="s">
        <v>170</v>
      </c>
      <c r="B576" s="2" t="s">
        <v>170</v>
      </c>
      <c r="C576" s="2" t="s">
        <v>370</v>
      </c>
      <c r="D576" s="3" t="s">
        <v>371</v>
      </c>
      <c r="E576" s="3" t="s">
        <v>372</v>
      </c>
      <c r="F576" s="3">
        <v>2017</v>
      </c>
      <c r="G576" s="2" t="s">
        <v>93</v>
      </c>
      <c r="H576" s="3" t="s">
        <v>94</v>
      </c>
      <c r="I576" s="3" t="s">
        <v>373</v>
      </c>
      <c r="J576" s="3" t="s">
        <v>96</v>
      </c>
      <c r="K576" s="3" t="s">
        <v>126</v>
      </c>
      <c r="L576" s="3">
        <v>2015</v>
      </c>
      <c r="M576" s="3" t="s">
        <v>392</v>
      </c>
      <c r="N576" s="2" t="s">
        <v>362</v>
      </c>
      <c r="O576" s="3"/>
      <c r="P576" s="3" t="s">
        <v>82</v>
      </c>
      <c r="Q576" s="3" t="s">
        <v>242</v>
      </c>
      <c r="R576" s="4"/>
      <c r="S576" s="3" t="s">
        <v>134</v>
      </c>
      <c r="T576" s="3" t="s">
        <v>135</v>
      </c>
      <c r="U576" s="3" t="s">
        <v>84</v>
      </c>
      <c r="V576" s="3" t="s">
        <v>72</v>
      </c>
      <c r="W576" s="3">
        <v>-11.725899999999999</v>
      </c>
      <c r="X576" s="4">
        <f t="shared" si="23"/>
        <v>15.2196</v>
      </c>
      <c r="Y576" s="3">
        <v>7.6097999999999999</v>
      </c>
      <c r="Z576" s="4"/>
      <c r="AA576" s="3">
        <v>4</v>
      </c>
      <c r="AB576" s="4"/>
      <c r="AC576" s="4"/>
      <c r="AD576" s="4"/>
      <c r="AE576" s="4"/>
      <c r="AF576" s="3"/>
      <c r="AG576" s="3"/>
      <c r="AH576" s="3"/>
      <c r="AI576" s="3"/>
      <c r="AJ576" s="3">
        <v>4.8463000000000003</v>
      </c>
      <c r="AK576" s="4">
        <f t="shared" si="27"/>
        <v>2.3094000000000001</v>
      </c>
      <c r="AL576" s="3">
        <v>1.1547000000000001</v>
      </c>
      <c r="AM576" s="3">
        <v>4</v>
      </c>
      <c r="AN576" s="3">
        <v>4.8038999999999996</v>
      </c>
      <c r="AO576" s="4">
        <f t="shared" ref="AO576:AO578" si="28">ABS(AP576)*(SQRT(AQ576))</f>
        <v>1.1928000000000001</v>
      </c>
      <c r="AP576" s="3">
        <v>0.59640000000000004</v>
      </c>
      <c r="AQ576" s="3">
        <v>4</v>
      </c>
      <c r="AR576" s="3" t="s">
        <v>379</v>
      </c>
      <c r="AS576" s="3">
        <v>1</v>
      </c>
      <c r="AT576" s="4"/>
      <c r="AU576" s="3" t="s">
        <v>73</v>
      </c>
      <c r="AV576" s="3" t="s">
        <v>74</v>
      </c>
      <c r="AW576" s="3" t="s">
        <v>378</v>
      </c>
      <c r="AX576" s="4"/>
      <c r="AY576" s="3" t="s">
        <v>75</v>
      </c>
      <c r="AZ576" s="3" t="s">
        <v>76</v>
      </c>
      <c r="BA576" s="3" t="s">
        <v>77</v>
      </c>
      <c r="BB576" s="3">
        <v>41.508955999999998</v>
      </c>
      <c r="BC576" s="3">
        <v>-71.372262000000006</v>
      </c>
      <c r="BD576" s="4"/>
      <c r="BE576" s="3" t="s">
        <v>380</v>
      </c>
    </row>
    <row r="577" spans="1:57" ht="12.75">
      <c r="A577" s="3" t="s">
        <v>170</v>
      </c>
      <c r="B577" s="2" t="s">
        <v>170</v>
      </c>
      <c r="C577" s="2" t="s">
        <v>370</v>
      </c>
      <c r="D577" s="3" t="s">
        <v>371</v>
      </c>
      <c r="E577" s="3" t="s">
        <v>372</v>
      </c>
      <c r="F577" s="3">
        <v>2017</v>
      </c>
      <c r="G577" s="2" t="s">
        <v>93</v>
      </c>
      <c r="H577" s="3" t="s">
        <v>94</v>
      </c>
      <c r="I577" s="3" t="s">
        <v>373</v>
      </c>
      <c r="J577" s="3" t="s">
        <v>96</v>
      </c>
      <c r="K577" s="3" t="s">
        <v>273</v>
      </c>
      <c r="L577" s="3">
        <v>2015</v>
      </c>
      <c r="M577" s="3" t="s">
        <v>392</v>
      </c>
      <c r="N577" s="2" t="s">
        <v>362</v>
      </c>
      <c r="O577" s="3"/>
      <c r="P577" s="3" t="s">
        <v>82</v>
      </c>
      <c r="Q577" s="3" t="s">
        <v>242</v>
      </c>
      <c r="R577" s="4"/>
      <c r="S577" s="3" t="s">
        <v>134</v>
      </c>
      <c r="T577" s="3" t="s">
        <v>135</v>
      </c>
      <c r="U577" s="3" t="s">
        <v>84</v>
      </c>
      <c r="V577" s="3" t="s">
        <v>72</v>
      </c>
      <c r="W577" s="3">
        <v>-21.408300000000001</v>
      </c>
      <c r="X577" s="4">
        <f t="shared" si="23"/>
        <v>14.583399999999999</v>
      </c>
      <c r="Y577" s="3">
        <v>7.2916999999999996</v>
      </c>
      <c r="Z577" s="4"/>
      <c r="AA577" s="3">
        <v>4</v>
      </c>
      <c r="AB577" s="4"/>
      <c r="AC577" s="4"/>
      <c r="AD577" s="4"/>
      <c r="AE577" s="4"/>
      <c r="AF577" s="3"/>
      <c r="AG577" s="3"/>
      <c r="AH577" s="3"/>
      <c r="AI577" s="3"/>
      <c r="AJ577" s="3">
        <v>5.1725000000000003</v>
      </c>
      <c r="AK577" s="4">
        <f t="shared" si="27"/>
        <v>3.1467999999999998</v>
      </c>
      <c r="AL577" s="3">
        <v>1.5733999999999999</v>
      </c>
      <c r="AM577" s="3">
        <v>4</v>
      </c>
      <c r="AN577" s="3">
        <v>5.8639000000000001</v>
      </c>
      <c r="AO577" s="4">
        <f t="shared" si="28"/>
        <v>1.1923999999999999</v>
      </c>
      <c r="AP577" s="3">
        <v>0.59619999999999995</v>
      </c>
      <c r="AQ577" s="3">
        <v>4</v>
      </c>
      <c r="AR577" s="3" t="s">
        <v>379</v>
      </c>
      <c r="AS577" s="3">
        <v>1</v>
      </c>
      <c r="AT577" s="4"/>
      <c r="AU577" s="3" t="s">
        <v>73</v>
      </c>
      <c r="AV577" s="3" t="s">
        <v>74</v>
      </c>
      <c r="AW577" s="3" t="s">
        <v>378</v>
      </c>
      <c r="AX577" s="4"/>
      <c r="AY577" s="3" t="s">
        <v>75</v>
      </c>
      <c r="AZ577" s="3" t="s">
        <v>76</v>
      </c>
      <c r="BA577" s="3" t="s">
        <v>77</v>
      </c>
      <c r="BB577" s="3">
        <v>41.508955999999998</v>
      </c>
      <c r="BC577" s="3">
        <v>-71.372262000000006</v>
      </c>
      <c r="BD577" s="4"/>
      <c r="BE577" s="3" t="s">
        <v>380</v>
      </c>
    </row>
    <row r="578" spans="1:57" ht="12.75">
      <c r="A578" s="3" t="s">
        <v>170</v>
      </c>
      <c r="B578" s="2" t="s">
        <v>170</v>
      </c>
      <c r="C578" s="2" t="s">
        <v>370</v>
      </c>
      <c r="D578" s="3" t="s">
        <v>371</v>
      </c>
      <c r="E578" s="3" t="s">
        <v>372</v>
      </c>
      <c r="F578" s="3">
        <v>2017</v>
      </c>
      <c r="G578" s="2" t="s">
        <v>93</v>
      </c>
      <c r="H578" s="3" t="s">
        <v>94</v>
      </c>
      <c r="I578" s="3" t="s">
        <v>373</v>
      </c>
      <c r="J578" s="3" t="s">
        <v>96</v>
      </c>
      <c r="K578" s="3" t="s">
        <v>273</v>
      </c>
      <c r="L578" s="3">
        <v>2015</v>
      </c>
      <c r="M578" s="3" t="s">
        <v>392</v>
      </c>
      <c r="N578" s="2" t="s">
        <v>362</v>
      </c>
      <c r="O578" s="3"/>
      <c r="P578" s="3" t="s">
        <v>82</v>
      </c>
      <c r="Q578" s="3" t="s">
        <v>242</v>
      </c>
      <c r="R578" s="4"/>
      <c r="S578" s="3" t="s">
        <v>134</v>
      </c>
      <c r="T578" s="3" t="s">
        <v>135</v>
      </c>
      <c r="U578" s="3" t="s">
        <v>84</v>
      </c>
      <c r="V578" s="3" t="s">
        <v>72</v>
      </c>
      <c r="W578" s="3">
        <v>-18.87</v>
      </c>
      <c r="X578" s="4">
        <f t="shared" si="23"/>
        <v>17.8644</v>
      </c>
      <c r="Y578" s="3">
        <v>8.9321999999999999</v>
      </c>
      <c r="Z578" s="4"/>
      <c r="AA578" s="3">
        <v>4</v>
      </c>
      <c r="AB578" s="4"/>
      <c r="AC578" s="4"/>
      <c r="AD578" s="4"/>
      <c r="AE578" s="4"/>
      <c r="AF578" s="3"/>
      <c r="AG578" s="3"/>
      <c r="AH578" s="3"/>
      <c r="AI578" s="3"/>
      <c r="AJ578" s="3">
        <v>10.6317</v>
      </c>
      <c r="AK578" s="4">
        <f t="shared" si="27"/>
        <v>3.1023999999999998</v>
      </c>
      <c r="AL578" s="3">
        <v>1.5511999999999999</v>
      </c>
      <c r="AM578" s="3">
        <v>4</v>
      </c>
      <c r="AN578" s="3">
        <v>5.9730999999999996</v>
      </c>
      <c r="AO578" s="4">
        <f t="shared" si="28"/>
        <v>1.7504</v>
      </c>
      <c r="AP578" s="3">
        <v>0.87519999999999998</v>
      </c>
      <c r="AQ578" s="3">
        <v>4</v>
      </c>
      <c r="AR578" s="3" t="s">
        <v>379</v>
      </c>
      <c r="AS578" s="3">
        <v>1</v>
      </c>
      <c r="AT578" s="4"/>
      <c r="AU578" s="3" t="s">
        <v>73</v>
      </c>
      <c r="AV578" s="3" t="s">
        <v>74</v>
      </c>
      <c r="AW578" s="3" t="s">
        <v>378</v>
      </c>
      <c r="AX578" s="4"/>
      <c r="AY578" s="3" t="s">
        <v>75</v>
      </c>
      <c r="AZ578" s="3" t="s">
        <v>76</v>
      </c>
      <c r="BA578" s="3" t="s">
        <v>77</v>
      </c>
      <c r="BB578" s="3">
        <v>41.508955999999998</v>
      </c>
      <c r="BC578" s="3">
        <v>-71.372262000000006</v>
      </c>
      <c r="BD578" s="4"/>
      <c r="BE578" s="3" t="s">
        <v>380</v>
      </c>
    </row>
    <row r="579" spans="1:57" ht="12.75">
      <c r="A579" s="3" t="s">
        <v>170</v>
      </c>
      <c r="B579" s="2" t="s">
        <v>170</v>
      </c>
      <c r="C579" s="2" t="s">
        <v>370</v>
      </c>
      <c r="D579" s="3" t="s">
        <v>371</v>
      </c>
      <c r="E579" s="3" t="s">
        <v>372</v>
      </c>
      <c r="F579" s="3">
        <v>2017</v>
      </c>
      <c r="G579" s="2" t="s">
        <v>93</v>
      </c>
      <c r="H579" s="3" t="s">
        <v>94</v>
      </c>
      <c r="I579" s="3" t="s">
        <v>373</v>
      </c>
      <c r="J579" s="3" t="s">
        <v>96</v>
      </c>
      <c r="K579" s="3" t="s">
        <v>126</v>
      </c>
      <c r="L579" s="3">
        <v>2015</v>
      </c>
      <c r="M579" s="3" t="s">
        <v>392</v>
      </c>
      <c r="N579" s="2" t="s">
        <v>362</v>
      </c>
      <c r="O579" s="3"/>
      <c r="P579" s="3" t="s">
        <v>82</v>
      </c>
      <c r="Q579" s="3" t="s">
        <v>242</v>
      </c>
      <c r="R579" s="4"/>
      <c r="S579" s="3" t="s">
        <v>134</v>
      </c>
      <c r="T579" s="3" t="s">
        <v>135</v>
      </c>
      <c r="U579" s="3" t="s">
        <v>84</v>
      </c>
      <c r="V579" s="3" t="s">
        <v>72</v>
      </c>
      <c r="W579" s="3">
        <v>0.91700000000000004</v>
      </c>
      <c r="X579" s="4">
        <f t="shared" si="23"/>
        <v>2.1507999999999998</v>
      </c>
      <c r="Y579" s="3">
        <v>1.0753999999999999</v>
      </c>
      <c r="Z579" s="4"/>
      <c r="AA579" s="3">
        <v>4</v>
      </c>
      <c r="AB579" s="4"/>
      <c r="AC579" s="4"/>
      <c r="AD579" s="4"/>
      <c r="AE579" s="4"/>
      <c r="AF579" s="3"/>
      <c r="AG579" s="3"/>
      <c r="AH579" s="3"/>
      <c r="AI579" s="3"/>
      <c r="AJ579" s="3">
        <v>4.8463000000000003</v>
      </c>
      <c r="AK579" s="4">
        <f t="shared" si="27"/>
        <v>2.3094000000000001</v>
      </c>
      <c r="AL579" s="3">
        <v>1.1547000000000001</v>
      </c>
      <c r="AM579" s="3">
        <v>4</v>
      </c>
      <c r="AN579" s="4"/>
      <c r="AO579" s="4"/>
      <c r="AP579" s="4"/>
      <c r="AQ579" s="4"/>
      <c r="AR579" s="3" t="s">
        <v>381</v>
      </c>
      <c r="AS579" s="3">
        <v>1</v>
      </c>
      <c r="AT579" s="4"/>
      <c r="AU579" s="3" t="s">
        <v>73</v>
      </c>
      <c r="AV579" s="3" t="s">
        <v>74</v>
      </c>
      <c r="AW579" s="3" t="s">
        <v>378</v>
      </c>
      <c r="AX579" s="4"/>
      <c r="AY579" s="3" t="s">
        <v>75</v>
      </c>
      <c r="AZ579" s="3" t="s">
        <v>76</v>
      </c>
      <c r="BA579" s="3" t="s">
        <v>77</v>
      </c>
      <c r="BB579" s="3">
        <v>41.508955999999998</v>
      </c>
      <c r="BC579" s="3">
        <v>-71.372262000000006</v>
      </c>
      <c r="BD579" s="4"/>
      <c r="BE579" s="3" t="s">
        <v>382</v>
      </c>
    </row>
    <row r="580" spans="1:57" ht="12.75">
      <c r="A580" s="3" t="s">
        <v>170</v>
      </c>
      <c r="B580" s="2" t="s">
        <v>170</v>
      </c>
      <c r="C580" s="2" t="s">
        <v>370</v>
      </c>
      <c r="D580" s="3" t="s">
        <v>371</v>
      </c>
      <c r="E580" s="3" t="s">
        <v>372</v>
      </c>
      <c r="F580" s="3">
        <v>2017</v>
      </c>
      <c r="G580" s="2" t="s">
        <v>93</v>
      </c>
      <c r="H580" s="3" t="s">
        <v>94</v>
      </c>
      <c r="I580" s="3" t="s">
        <v>373</v>
      </c>
      <c r="J580" s="3" t="s">
        <v>96</v>
      </c>
      <c r="K580" s="3" t="s">
        <v>273</v>
      </c>
      <c r="L580" s="3">
        <v>2015</v>
      </c>
      <c r="M580" s="3" t="s">
        <v>392</v>
      </c>
      <c r="N580" s="2" t="s">
        <v>362</v>
      </c>
      <c r="O580" s="3"/>
      <c r="P580" s="3" t="s">
        <v>82</v>
      </c>
      <c r="Q580" s="3" t="s">
        <v>242</v>
      </c>
      <c r="R580" s="4"/>
      <c r="S580" s="3" t="s">
        <v>134</v>
      </c>
      <c r="T580" s="3" t="s">
        <v>135</v>
      </c>
      <c r="U580" s="3" t="s">
        <v>84</v>
      </c>
      <c r="V580" s="3" t="s">
        <v>72</v>
      </c>
      <c r="W580" s="3">
        <v>0.91700000000000004</v>
      </c>
      <c r="X580" s="4">
        <f t="shared" si="23"/>
        <v>2.1507999999999998</v>
      </c>
      <c r="Y580" s="3">
        <v>1.0753999999999999</v>
      </c>
      <c r="Z580" s="4"/>
      <c r="AA580" s="3">
        <v>4</v>
      </c>
      <c r="AB580" s="4"/>
      <c r="AC580" s="4"/>
      <c r="AD580" s="4"/>
      <c r="AE580" s="4"/>
      <c r="AF580" s="3"/>
      <c r="AG580" s="3"/>
      <c r="AH580" s="3"/>
      <c r="AI580" s="3"/>
      <c r="AJ580" s="3">
        <v>5.1725000000000003</v>
      </c>
      <c r="AK580" s="4">
        <f t="shared" si="27"/>
        <v>3.1467999999999998</v>
      </c>
      <c r="AL580" s="3">
        <v>1.5733999999999999</v>
      </c>
      <c r="AM580" s="3">
        <v>4</v>
      </c>
      <c r="AN580" s="4"/>
      <c r="AO580" s="4"/>
      <c r="AP580" s="4"/>
      <c r="AQ580" s="4"/>
      <c r="AR580" s="3" t="s">
        <v>381</v>
      </c>
      <c r="AS580" s="3">
        <v>1</v>
      </c>
      <c r="AT580" s="4"/>
      <c r="AU580" s="3" t="s">
        <v>73</v>
      </c>
      <c r="AV580" s="3" t="s">
        <v>74</v>
      </c>
      <c r="AW580" s="3" t="s">
        <v>378</v>
      </c>
      <c r="AX580" s="4"/>
      <c r="AY580" s="3" t="s">
        <v>75</v>
      </c>
      <c r="AZ580" s="3" t="s">
        <v>76</v>
      </c>
      <c r="BA580" s="3" t="s">
        <v>77</v>
      </c>
      <c r="BB580" s="3">
        <v>41.508955999999998</v>
      </c>
      <c r="BC580" s="3">
        <v>-71.372262000000006</v>
      </c>
      <c r="BD580" s="4"/>
      <c r="BE580" s="3" t="s">
        <v>382</v>
      </c>
    </row>
    <row r="581" spans="1:57" ht="12.75">
      <c r="A581" s="3" t="s">
        <v>170</v>
      </c>
      <c r="B581" s="2" t="s">
        <v>170</v>
      </c>
      <c r="C581" s="2" t="s">
        <v>370</v>
      </c>
      <c r="D581" s="3" t="s">
        <v>371</v>
      </c>
      <c r="E581" s="3" t="s">
        <v>372</v>
      </c>
      <c r="F581" s="3">
        <v>2017</v>
      </c>
      <c r="G581" s="2" t="s">
        <v>93</v>
      </c>
      <c r="H581" s="3" t="s">
        <v>94</v>
      </c>
      <c r="I581" s="3" t="s">
        <v>373</v>
      </c>
      <c r="J581" s="3" t="s">
        <v>96</v>
      </c>
      <c r="K581" s="3" t="s">
        <v>273</v>
      </c>
      <c r="L581" s="3">
        <v>2015</v>
      </c>
      <c r="M581" s="3" t="s">
        <v>392</v>
      </c>
      <c r="N581" s="2" t="s">
        <v>362</v>
      </c>
      <c r="O581" s="3"/>
      <c r="P581" s="3" t="s">
        <v>82</v>
      </c>
      <c r="Q581" s="3" t="s">
        <v>242</v>
      </c>
      <c r="R581" s="4"/>
      <c r="S581" s="3" t="s">
        <v>134</v>
      </c>
      <c r="T581" s="3" t="s">
        <v>135</v>
      </c>
      <c r="U581" s="3" t="s">
        <v>84</v>
      </c>
      <c r="V581" s="3" t="s">
        <v>72</v>
      </c>
      <c r="W581" s="3">
        <v>0.91700000000000004</v>
      </c>
      <c r="X581" s="4">
        <f t="shared" si="23"/>
        <v>2.1507999999999998</v>
      </c>
      <c r="Y581" s="3">
        <v>1.0753999999999999</v>
      </c>
      <c r="Z581" s="4"/>
      <c r="AA581" s="3">
        <v>4</v>
      </c>
      <c r="AB581" s="4"/>
      <c r="AC581" s="4"/>
      <c r="AD581" s="4"/>
      <c r="AE581" s="4"/>
      <c r="AF581" s="3"/>
      <c r="AG581" s="3"/>
      <c r="AH581" s="3"/>
      <c r="AI581" s="3"/>
      <c r="AJ581" s="3">
        <v>10.6317</v>
      </c>
      <c r="AK581" s="4">
        <f t="shared" si="27"/>
        <v>3.1023999999999998</v>
      </c>
      <c r="AL581" s="3">
        <v>1.5511999999999999</v>
      </c>
      <c r="AM581" s="3">
        <v>4</v>
      </c>
      <c r="AN581" s="4"/>
      <c r="AO581" s="4"/>
      <c r="AP581" s="4"/>
      <c r="AQ581" s="4"/>
      <c r="AR581" s="3" t="s">
        <v>381</v>
      </c>
      <c r="AS581" s="3">
        <v>1</v>
      </c>
      <c r="AT581" s="4"/>
      <c r="AU581" s="3" t="s">
        <v>73</v>
      </c>
      <c r="AV581" s="3" t="s">
        <v>74</v>
      </c>
      <c r="AW581" s="3" t="s">
        <v>378</v>
      </c>
      <c r="AX581" s="4"/>
      <c r="AY581" s="3" t="s">
        <v>75</v>
      </c>
      <c r="AZ581" s="3" t="s">
        <v>76</v>
      </c>
      <c r="BA581" s="3" t="s">
        <v>77</v>
      </c>
      <c r="BB581" s="3">
        <v>41.508955999999998</v>
      </c>
      <c r="BC581" s="3">
        <v>-71.372262000000006</v>
      </c>
      <c r="BD581" s="4"/>
      <c r="BE581" s="3" t="s">
        <v>382</v>
      </c>
    </row>
    <row r="582" spans="1:57" ht="12.75">
      <c r="A582" s="3" t="s">
        <v>170</v>
      </c>
      <c r="B582" s="2" t="s">
        <v>170</v>
      </c>
      <c r="C582" s="2" t="s">
        <v>370</v>
      </c>
      <c r="D582" s="3" t="s">
        <v>371</v>
      </c>
      <c r="E582" s="3" t="s">
        <v>372</v>
      </c>
      <c r="F582" s="3">
        <v>2017</v>
      </c>
      <c r="G582" s="2" t="s">
        <v>93</v>
      </c>
      <c r="H582" s="3" t="s">
        <v>94</v>
      </c>
      <c r="I582" s="3" t="s">
        <v>373</v>
      </c>
      <c r="J582" s="3" t="s">
        <v>96</v>
      </c>
      <c r="K582" s="3" t="s">
        <v>126</v>
      </c>
      <c r="L582" s="3">
        <v>2015</v>
      </c>
      <c r="M582" s="3" t="s">
        <v>392</v>
      </c>
      <c r="N582" s="2" t="s">
        <v>362</v>
      </c>
      <c r="O582" s="3"/>
      <c r="P582" s="3" t="s">
        <v>82</v>
      </c>
      <c r="Q582" s="3" t="s">
        <v>242</v>
      </c>
      <c r="R582" s="4"/>
      <c r="S582" s="3" t="s">
        <v>134</v>
      </c>
      <c r="T582" s="3" t="s">
        <v>135</v>
      </c>
      <c r="U582" s="3" t="s">
        <v>84</v>
      </c>
      <c r="V582" s="3" t="s">
        <v>72</v>
      </c>
      <c r="W582" s="3">
        <v>-2.1383000000000001</v>
      </c>
      <c r="X582" s="4">
        <f t="shared" si="23"/>
        <v>3.4001999999999999</v>
      </c>
      <c r="Y582" s="3">
        <v>1.7000999999999999</v>
      </c>
      <c r="Z582" s="4"/>
      <c r="AA582" s="3">
        <v>4</v>
      </c>
      <c r="AB582" s="4"/>
      <c r="AC582" s="4"/>
      <c r="AD582" s="4"/>
      <c r="AE582" s="4"/>
      <c r="AF582" s="3"/>
      <c r="AG582" s="3"/>
      <c r="AH582" s="3"/>
      <c r="AI582" s="3"/>
      <c r="AJ582" s="3">
        <v>4.8038999999999996</v>
      </c>
      <c r="AK582" s="4">
        <f t="shared" si="27"/>
        <v>1.1928000000000001</v>
      </c>
      <c r="AL582" s="3">
        <v>0.59640000000000004</v>
      </c>
      <c r="AM582" s="3">
        <v>4</v>
      </c>
      <c r="AN582" s="4"/>
      <c r="AO582" s="4"/>
      <c r="AP582" s="4"/>
      <c r="AQ582" s="4"/>
      <c r="AR582" s="3" t="s">
        <v>383</v>
      </c>
      <c r="AS582" s="3">
        <v>1</v>
      </c>
      <c r="AT582" s="4"/>
      <c r="AU582" s="3" t="s">
        <v>73</v>
      </c>
      <c r="AV582" s="3" t="s">
        <v>74</v>
      </c>
      <c r="AW582" s="3" t="s">
        <v>378</v>
      </c>
      <c r="AX582" s="4"/>
      <c r="AY582" s="3" t="s">
        <v>75</v>
      </c>
      <c r="AZ582" s="3" t="s">
        <v>76</v>
      </c>
      <c r="BA582" s="3" t="s">
        <v>77</v>
      </c>
      <c r="BB582" s="3">
        <v>41.508955999999998</v>
      </c>
      <c r="BC582" s="3">
        <v>-71.372262000000006</v>
      </c>
      <c r="BD582" s="4"/>
      <c r="BE582" s="3" t="s">
        <v>382</v>
      </c>
    </row>
    <row r="583" spans="1:57" ht="12.75">
      <c r="A583" s="3" t="s">
        <v>170</v>
      </c>
      <c r="B583" s="2" t="s">
        <v>170</v>
      </c>
      <c r="C583" s="2" t="s">
        <v>370</v>
      </c>
      <c r="D583" s="3" t="s">
        <v>371</v>
      </c>
      <c r="E583" s="3" t="s">
        <v>372</v>
      </c>
      <c r="F583" s="3">
        <v>2017</v>
      </c>
      <c r="G583" s="2" t="s">
        <v>93</v>
      </c>
      <c r="H583" s="3" t="s">
        <v>94</v>
      </c>
      <c r="I583" s="3" t="s">
        <v>373</v>
      </c>
      <c r="J583" s="3" t="s">
        <v>96</v>
      </c>
      <c r="K583" s="3" t="s">
        <v>273</v>
      </c>
      <c r="L583" s="3">
        <v>2015</v>
      </c>
      <c r="M583" s="3" t="s">
        <v>392</v>
      </c>
      <c r="N583" s="2" t="s">
        <v>362</v>
      </c>
      <c r="O583" s="3"/>
      <c r="P583" s="3" t="s">
        <v>82</v>
      </c>
      <c r="Q583" s="3" t="s">
        <v>242</v>
      </c>
      <c r="R583" s="4"/>
      <c r="S583" s="3" t="s">
        <v>134</v>
      </c>
      <c r="T583" s="3" t="s">
        <v>135</v>
      </c>
      <c r="U583" s="3" t="s">
        <v>84</v>
      </c>
      <c r="V583" s="3" t="s">
        <v>72</v>
      </c>
      <c r="W583" s="3">
        <v>-2.1383000000000001</v>
      </c>
      <c r="X583" s="4">
        <f t="shared" si="23"/>
        <v>3.4001999999999999</v>
      </c>
      <c r="Y583" s="3">
        <v>1.7000999999999999</v>
      </c>
      <c r="Z583" s="4"/>
      <c r="AA583" s="3">
        <v>4</v>
      </c>
      <c r="AB583" s="4"/>
      <c r="AC583" s="4"/>
      <c r="AD583" s="4"/>
      <c r="AE583" s="4"/>
      <c r="AF583" s="3"/>
      <c r="AG583" s="3"/>
      <c r="AH583" s="3"/>
      <c r="AI583" s="3"/>
      <c r="AJ583" s="3">
        <v>5.8639000000000001</v>
      </c>
      <c r="AK583" s="4">
        <f t="shared" si="27"/>
        <v>1.1923999999999999</v>
      </c>
      <c r="AL583" s="3">
        <v>0.59619999999999995</v>
      </c>
      <c r="AM583" s="3">
        <v>4</v>
      </c>
      <c r="AN583" s="4"/>
      <c r="AO583" s="4"/>
      <c r="AP583" s="4"/>
      <c r="AQ583" s="4"/>
      <c r="AR583" s="3" t="s">
        <v>383</v>
      </c>
      <c r="AS583" s="3">
        <v>1</v>
      </c>
      <c r="AT583" s="4"/>
      <c r="AU583" s="3" t="s">
        <v>73</v>
      </c>
      <c r="AV583" s="3" t="s">
        <v>74</v>
      </c>
      <c r="AW583" s="3" t="s">
        <v>378</v>
      </c>
      <c r="AX583" s="4"/>
      <c r="AY583" s="3" t="s">
        <v>75</v>
      </c>
      <c r="AZ583" s="3" t="s">
        <v>76</v>
      </c>
      <c r="BA583" s="3" t="s">
        <v>77</v>
      </c>
      <c r="BB583" s="3">
        <v>41.508955999999998</v>
      </c>
      <c r="BC583" s="3">
        <v>-71.372262000000006</v>
      </c>
      <c r="BD583" s="4"/>
      <c r="BE583" s="3" t="s">
        <v>382</v>
      </c>
    </row>
    <row r="584" spans="1:57" ht="12.75">
      <c r="A584" s="3" t="s">
        <v>170</v>
      </c>
      <c r="B584" s="3" t="s">
        <v>170</v>
      </c>
      <c r="C584" s="2" t="s">
        <v>370</v>
      </c>
      <c r="D584" s="3" t="s">
        <v>371</v>
      </c>
      <c r="E584" s="3" t="s">
        <v>372</v>
      </c>
      <c r="F584" s="3">
        <v>2017</v>
      </c>
      <c r="G584" s="2" t="s">
        <v>93</v>
      </c>
      <c r="H584" s="3" t="s">
        <v>94</v>
      </c>
      <c r="I584" s="3" t="s">
        <v>373</v>
      </c>
      <c r="J584" s="3" t="s">
        <v>96</v>
      </c>
      <c r="K584" s="3" t="s">
        <v>273</v>
      </c>
      <c r="L584" s="3">
        <v>2015</v>
      </c>
      <c r="M584" s="3" t="s">
        <v>392</v>
      </c>
      <c r="N584" s="2" t="s">
        <v>362</v>
      </c>
      <c r="O584" s="3"/>
      <c r="P584" s="3" t="s">
        <v>82</v>
      </c>
      <c r="Q584" s="3" t="s">
        <v>242</v>
      </c>
      <c r="R584" s="4"/>
      <c r="S584" s="3" t="s">
        <v>134</v>
      </c>
      <c r="T584" s="3" t="s">
        <v>135</v>
      </c>
      <c r="U584" s="3" t="s">
        <v>84</v>
      </c>
      <c r="V584" s="3" t="s">
        <v>72</v>
      </c>
      <c r="W584" s="3">
        <v>-2.1383000000000001</v>
      </c>
      <c r="X584" s="4">
        <f t="shared" si="23"/>
        <v>3.4001999999999999</v>
      </c>
      <c r="Y584" s="3">
        <v>1.7000999999999999</v>
      </c>
      <c r="Z584" s="4"/>
      <c r="AA584" s="3">
        <v>4</v>
      </c>
      <c r="AB584" s="4"/>
      <c r="AC584" s="4"/>
      <c r="AD584" s="4"/>
      <c r="AE584" s="4"/>
      <c r="AF584" s="3"/>
      <c r="AG584" s="3"/>
      <c r="AH584" s="3"/>
      <c r="AI584" s="3"/>
      <c r="AJ584" s="3">
        <v>5.9730999999999996</v>
      </c>
      <c r="AK584" s="4">
        <f t="shared" si="27"/>
        <v>1.7504</v>
      </c>
      <c r="AL584" s="3">
        <v>0.87519999999999998</v>
      </c>
      <c r="AM584" s="3">
        <v>4</v>
      </c>
      <c r="AN584" s="4"/>
      <c r="AO584" s="4"/>
      <c r="AP584" s="4"/>
      <c r="AQ584" s="4"/>
      <c r="AR584" s="3" t="s">
        <v>383</v>
      </c>
      <c r="AS584" s="3">
        <v>1</v>
      </c>
      <c r="AT584" s="4"/>
      <c r="AU584" s="3" t="s">
        <v>73</v>
      </c>
      <c r="AV584" s="3" t="s">
        <v>74</v>
      </c>
      <c r="AW584" s="3" t="s">
        <v>378</v>
      </c>
      <c r="AX584" s="4"/>
      <c r="AY584" s="3" t="s">
        <v>75</v>
      </c>
      <c r="AZ584" s="3" t="s">
        <v>76</v>
      </c>
      <c r="BA584" s="3" t="s">
        <v>77</v>
      </c>
      <c r="BB584" s="3">
        <v>41.508955999999998</v>
      </c>
      <c r="BC584" s="3">
        <v>-71.372262000000006</v>
      </c>
      <c r="BD584" s="4"/>
      <c r="BE584" s="3" t="s">
        <v>382</v>
      </c>
    </row>
    <row r="585" spans="1:57" ht="12.75">
      <c r="A585" s="3" t="s">
        <v>170</v>
      </c>
      <c r="B585" s="2" t="s">
        <v>170</v>
      </c>
      <c r="C585" s="2" t="s">
        <v>370</v>
      </c>
      <c r="D585" s="3" t="s">
        <v>371</v>
      </c>
      <c r="E585" s="3" t="s">
        <v>372</v>
      </c>
      <c r="F585" s="3">
        <v>2017</v>
      </c>
      <c r="G585" s="2" t="s">
        <v>93</v>
      </c>
      <c r="H585" s="3" t="s">
        <v>94</v>
      </c>
      <c r="I585" s="3" t="s">
        <v>373</v>
      </c>
      <c r="J585" s="3" t="s">
        <v>96</v>
      </c>
      <c r="K585" s="3" t="s">
        <v>389</v>
      </c>
      <c r="L585" s="3">
        <v>2015</v>
      </c>
      <c r="M585" s="3" t="s">
        <v>393</v>
      </c>
      <c r="N585" s="3" t="s">
        <v>131</v>
      </c>
      <c r="O585" s="3"/>
      <c r="P585" s="3" t="s">
        <v>251</v>
      </c>
      <c r="Q585" s="4"/>
      <c r="R585" s="4"/>
      <c r="S585" s="3" t="s">
        <v>69</v>
      </c>
      <c r="T585" s="3" t="s">
        <v>101</v>
      </c>
      <c r="U585" s="3" t="s">
        <v>84</v>
      </c>
      <c r="V585" s="3" t="s">
        <v>72</v>
      </c>
      <c r="W585" s="3">
        <v>14.67</v>
      </c>
      <c r="X585" s="4">
        <f t="shared" si="23"/>
        <v>7.42</v>
      </c>
      <c r="Y585" s="3">
        <v>3.71</v>
      </c>
      <c r="Z585" s="4"/>
      <c r="AA585" s="3">
        <v>4</v>
      </c>
      <c r="AB585" s="4"/>
      <c r="AC585" s="4"/>
      <c r="AD585" s="4"/>
      <c r="AE585" s="4"/>
      <c r="AF585" s="3"/>
      <c r="AG585" s="3"/>
      <c r="AH585" s="3"/>
      <c r="AI585" s="3"/>
      <c r="AJ585" s="3">
        <v>21.1</v>
      </c>
      <c r="AK585" s="4">
        <f t="shared" si="27"/>
        <v>9.74</v>
      </c>
      <c r="AL585" s="3">
        <v>4.87</v>
      </c>
      <c r="AM585" s="3">
        <v>4</v>
      </c>
      <c r="AN585" s="3">
        <v>24.47</v>
      </c>
      <c r="AO585" s="4">
        <f t="shared" ref="AO585:AO586" si="29">ABS(AP585)*(SQRT(AQ585))</f>
        <v>9.5</v>
      </c>
      <c r="AP585" s="3">
        <v>4.75</v>
      </c>
      <c r="AQ585" s="3">
        <v>4</v>
      </c>
      <c r="AR585" s="3" t="s">
        <v>379</v>
      </c>
      <c r="AS585" s="3">
        <v>1</v>
      </c>
      <c r="AT585" s="4"/>
      <c r="AU585" s="3" t="s">
        <v>73</v>
      </c>
      <c r="AV585" s="3" t="s">
        <v>74</v>
      </c>
      <c r="AW585" s="3" t="s">
        <v>378</v>
      </c>
      <c r="AX585" s="4"/>
      <c r="AY585" s="3" t="s">
        <v>75</v>
      </c>
      <c r="AZ585" s="3" t="s">
        <v>76</v>
      </c>
      <c r="BA585" s="3" t="s">
        <v>77</v>
      </c>
      <c r="BB585" s="3">
        <v>41.508955999999998</v>
      </c>
      <c r="BC585" s="3">
        <v>-71.372262000000006</v>
      </c>
      <c r="BD585" s="4"/>
      <c r="BE585" s="3" t="s">
        <v>380</v>
      </c>
    </row>
    <row r="586" spans="1:57" ht="12.75">
      <c r="A586" s="3" t="s">
        <v>170</v>
      </c>
      <c r="B586" s="2" t="s">
        <v>170</v>
      </c>
      <c r="C586" s="2" t="s">
        <v>370</v>
      </c>
      <c r="D586" s="3" t="s">
        <v>371</v>
      </c>
      <c r="E586" s="3" t="s">
        <v>372</v>
      </c>
      <c r="F586" s="3">
        <v>2017</v>
      </c>
      <c r="G586" s="2" t="s">
        <v>93</v>
      </c>
      <c r="H586" s="3" t="s">
        <v>94</v>
      </c>
      <c r="I586" s="3" t="s">
        <v>373</v>
      </c>
      <c r="J586" s="3" t="s">
        <v>96</v>
      </c>
      <c r="K586" s="3" t="s">
        <v>389</v>
      </c>
      <c r="L586" s="3">
        <v>2015</v>
      </c>
      <c r="M586" s="2" t="s">
        <v>394</v>
      </c>
      <c r="N586" s="2" t="s">
        <v>199</v>
      </c>
      <c r="O586" s="3"/>
      <c r="P586" s="3" t="s">
        <v>86</v>
      </c>
      <c r="Q586" s="3" t="s">
        <v>87</v>
      </c>
      <c r="R586" s="4"/>
      <c r="S586" s="3" t="s">
        <v>134</v>
      </c>
      <c r="T586" s="3" t="s">
        <v>135</v>
      </c>
      <c r="U586" s="3" t="s">
        <v>84</v>
      </c>
      <c r="V586" s="3" t="s">
        <v>72</v>
      </c>
      <c r="W586" s="3">
        <v>11.95</v>
      </c>
      <c r="X586" s="4">
        <f t="shared" si="23"/>
        <v>5.56</v>
      </c>
      <c r="Y586" s="3">
        <v>2.78</v>
      </c>
      <c r="Z586" s="4"/>
      <c r="AA586" s="3">
        <v>4</v>
      </c>
      <c r="AB586" s="4"/>
      <c r="AC586" s="4"/>
      <c r="AD586" s="4"/>
      <c r="AE586" s="4"/>
      <c r="AF586" s="3"/>
      <c r="AG586" s="3"/>
      <c r="AH586" s="3"/>
      <c r="AI586" s="3"/>
      <c r="AJ586" s="3">
        <v>7.33</v>
      </c>
      <c r="AK586" s="4">
        <f t="shared" si="27"/>
        <v>3.7</v>
      </c>
      <c r="AL586" s="3">
        <v>1.85</v>
      </c>
      <c r="AM586" s="3">
        <v>4</v>
      </c>
      <c r="AN586" s="3">
        <v>7.38</v>
      </c>
      <c r="AO586" s="4">
        <f t="shared" si="29"/>
        <v>3.28</v>
      </c>
      <c r="AP586" s="3">
        <v>1.64</v>
      </c>
      <c r="AQ586" s="3">
        <v>4</v>
      </c>
      <c r="AR586" s="3" t="s">
        <v>379</v>
      </c>
      <c r="AS586" s="3">
        <v>1</v>
      </c>
      <c r="AT586" s="4"/>
      <c r="AU586" s="3" t="s">
        <v>73</v>
      </c>
      <c r="AV586" s="3" t="s">
        <v>74</v>
      </c>
      <c r="AW586" s="3" t="s">
        <v>378</v>
      </c>
      <c r="AX586" s="4"/>
      <c r="AY586" s="3" t="s">
        <v>75</v>
      </c>
      <c r="AZ586" s="3" t="s">
        <v>76</v>
      </c>
      <c r="BA586" s="3" t="s">
        <v>77</v>
      </c>
      <c r="BB586" s="3">
        <v>41.508955999999998</v>
      </c>
      <c r="BC586" s="3">
        <v>-71.372262000000006</v>
      </c>
      <c r="BD586" s="4"/>
      <c r="BE586" s="3" t="s">
        <v>380</v>
      </c>
    </row>
    <row r="587" spans="1:57" ht="12.75">
      <c r="A587" s="3" t="s">
        <v>170</v>
      </c>
      <c r="B587" s="2" t="s">
        <v>170</v>
      </c>
      <c r="C587" s="2" t="s">
        <v>370</v>
      </c>
      <c r="D587" s="3" t="s">
        <v>371</v>
      </c>
      <c r="E587" s="3" t="s">
        <v>372</v>
      </c>
      <c r="F587" s="3">
        <v>2017</v>
      </c>
      <c r="G587" s="2" t="s">
        <v>93</v>
      </c>
      <c r="H587" s="3" t="s">
        <v>94</v>
      </c>
      <c r="I587" s="3" t="s">
        <v>373</v>
      </c>
      <c r="J587" s="3" t="s">
        <v>96</v>
      </c>
      <c r="K587" s="3" t="s">
        <v>389</v>
      </c>
      <c r="L587" s="3">
        <v>2015</v>
      </c>
      <c r="M587" s="3" t="s">
        <v>394</v>
      </c>
      <c r="N587" s="2" t="s">
        <v>199</v>
      </c>
      <c r="O587" s="3"/>
      <c r="P587" s="3" t="s">
        <v>86</v>
      </c>
      <c r="Q587" s="3" t="s">
        <v>87</v>
      </c>
      <c r="R587" s="4"/>
      <c r="S587" s="3" t="s">
        <v>134</v>
      </c>
      <c r="T587" s="3" t="s">
        <v>135</v>
      </c>
      <c r="U587" s="3" t="s">
        <v>84</v>
      </c>
      <c r="V587" s="3" t="s">
        <v>72</v>
      </c>
      <c r="W587" s="3">
        <v>13.37</v>
      </c>
      <c r="X587" s="4">
        <f t="shared" si="23"/>
        <v>8.52</v>
      </c>
      <c r="Y587" s="3">
        <v>4.26</v>
      </c>
      <c r="Z587" s="4"/>
      <c r="AA587" s="3">
        <v>4</v>
      </c>
      <c r="AB587" s="4"/>
      <c r="AC587" s="4"/>
      <c r="AD587" s="4"/>
      <c r="AE587" s="4"/>
      <c r="AF587" s="3"/>
      <c r="AG587" s="3"/>
      <c r="AH587" s="3"/>
      <c r="AI587" s="3"/>
      <c r="AJ587" s="3">
        <v>7.33</v>
      </c>
      <c r="AK587" s="4">
        <f t="shared" si="27"/>
        <v>3.7</v>
      </c>
      <c r="AL587" s="3">
        <v>1.85</v>
      </c>
      <c r="AM587" s="3">
        <v>4</v>
      </c>
      <c r="AN587" s="4"/>
      <c r="AO587" s="4"/>
      <c r="AP587" s="4"/>
      <c r="AQ587" s="4"/>
      <c r="AR587" s="3" t="s">
        <v>381</v>
      </c>
      <c r="AS587" s="3">
        <v>1</v>
      </c>
      <c r="AT587" s="4"/>
      <c r="AU587" s="3" t="s">
        <v>73</v>
      </c>
      <c r="AV587" s="3" t="s">
        <v>74</v>
      </c>
      <c r="AW587" s="3" t="s">
        <v>378</v>
      </c>
      <c r="AX587" s="4"/>
      <c r="AY587" s="3" t="s">
        <v>75</v>
      </c>
      <c r="AZ587" s="3" t="s">
        <v>76</v>
      </c>
      <c r="BA587" s="3" t="s">
        <v>77</v>
      </c>
      <c r="BB587" s="3">
        <v>41.508955999999998</v>
      </c>
      <c r="BC587" s="3">
        <v>-71.372262000000006</v>
      </c>
      <c r="BD587" s="4"/>
      <c r="BE587" s="3" t="s">
        <v>395</v>
      </c>
    </row>
    <row r="588" spans="1:57" ht="12.75">
      <c r="A588" s="3" t="s">
        <v>170</v>
      </c>
      <c r="B588" s="2" t="s">
        <v>170</v>
      </c>
      <c r="C588" s="2" t="s">
        <v>370</v>
      </c>
      <c r="D588" s="3" t="s">
        <v>371</v>
      </c>
      <c r="E588" s="3" t="s">
        <v>372</v>
      </c>
      <c r="F588" s="3">
        <v>2017</v>
      </c>
      <c r="G588" s="2" t="s">
        <v>93</v>
      </c>
      <c r="H588" s="3" t="s">
        <v>94</v>
      </c>
      <c r="I588" s="3" t="s">
        <v>373</v>
      </c>
      <c r="J588" s="3" t="s">
        <v>96</v>
      </c>
      <c r="K588" s="3" t="s">
        <v>389</v>
      </c>
      <c r="L588" s="3">
        <v>2015</v>
      </c>
      <c r="M588" s="2" t="s">
        <v>394</v>
      </c>
      <c r="N588" s="2" t="s">
        <v>199</v>
      </c>
      <c r="O588" s="3"/>
      <c r="P588" s="3" t="s">
        <v>86</v>
      </c>
      <c r="Q588" s="3" t="s">
        <v>87</v>
      </c>
      <c r="R588" s="4"/>
      <c r="S588" s="3" t="s">
        <v>134</v>
      </c>
      <c r="T588" s="3" t="s">
        <v>135</v>
      </c>
      <c r="U588" s="3" t="s">
        <v>84</v>
      </c>
      <c r="V588" s="3" t="s">
        <v>72</v>
      </c>
      <c r="W588" s="3">
        <v>33.35</v>
      </c>
      <c r="X588" s="4">
        <f t="shared" si="23"/>
        <v>11.48</v>
      </c>
      <c r="Y588" s="3">
        <v>5.74</v>
      </c>
      <c r="Z588" s="4"/>
      <c r="AA588" s="3">
        <v>4</v>
      </c>
      <c r="AB588" s="4"/>
      <c r="AC588" s="4"/>
      <c r="AD588" s="4"/>
      <c r="AE588" s="4"/>
      <c r="AF588" s="3"/>
      <c r="AG588" s="3"/>
      <c r="AH588" s="3"/>
      <c r="AI588" s="3"/>
      <c r="AJ588" s="3">
        <v>7.38</v>
      </c>
      <c r="AK588" s="4">
        <f t="shared" si="27"/>
        <v>3.28</v>
      </c>
      <c r="AL588" s="3">
        <v>1.64</v>
      </c>
      <c r="AM588" s="3">
        <v>4</v>
      </c>
      <c r="AN588" s="4"/>
      <c r="AO588" s="4"/>
      <c r="AP588" s="4"/>
      <c r="AQ588" s="4"/>
      <c r="AR588" s="3" t="s">
        <v>383</v>
      </c>
      <c r="AS588" s="3">
        <v>1</v>
      </c>
      <c r="AT588" s="4"/>
      <c r="AU588" s="3" t="s">
        <v>73</v>
      </c>
      <c r="AV588" s="3" t="s">
        <v>74</v>
      </c>
      <c r="AW588" s="3" t="s">
        <v>378</v>
      </c>
      <c r="AX588" s="4"/>
      <c r="AY588" s="3" t="s">
        <v>75</v>
      </c>
      <c r="AZ588" s="3" t="s">
        <v>76</v>
      </c>
      <c r="BA588" s="3" t="s">
        <v>77</v>
      </c>
      <c r="BB588" s="3">
        <v>41.508955999999998</v>
      </c>
      <c r="BC588" s="3">
        <v>-71.372262000000006</v>
      </c>
      <c r="BD588" s="4"/>
      <c r="BE588" s="3" t="s">
        <v>382</v>
      </c>
    </row>
    <row r="589" spans="1:57" ht="12.75">
      <c r="A589" s="3" t="s">
        <v>170</v>
      </c>
      <c r="B589" s="2" t="s">
        <v>170</v>
      </c>
      <c r="C589" s="2" t="s">
        <v>384</v>
      </c>
      <c r="D589" s="3" t="s">
        <v>385</v>
      </c>
      <c r="E589" s="3" t="s">
        <v>372</v>
      </c>
      <c r="F589" s="3">
        <v>2015</v>
      </c>
      <c r="G589" s="2" t="s">
        <v>93</v>
      </c>
      <c r="H589" s="3" t="s">
        <v>94</v>
      </c>
      <c r="I589" s="3" t="s">
        <v>387</v>
      </c>
      <c r="J589" s="3" t="s">
        <v>96</v>
      </c>
      <c r="K589" s="3" t="s">
        <v>389</v>
      </c>
      <c r="L589" s="3">
        <v>2014</v>
      </c>
      <c r="M589" s="3" t="s">
        <v>200</v>
      </c>
      <c r="N589" s="3" t="s">
        <v>131</v>
      </c>
      <c r="O589" s="3"/>
      <c r="P589" s="3" t="s">
        <v>132</v>
      </c>
      <c r="Q589" s="3" t="s">
        <v>169</v>
      </c>
      <c r="R589" s="4"/>
      <c r="S589" s="3" t="s">
        <v>134</v>
      </c>
      <c r="T589" s="3" t="s">
        <v>135</v>
      </c>
      <c r="U589" s="3" t="s">
        <v>84</v>
      </c>
      <c r="V589" s="3" t="s">
        <v>72</v>
      </c>
      <c r="W589" s="3">
        <v>56.71</v>
      </c>
      <c r="X589" s="4">
        <f t="shared" si="23"/>
        <v>3.9490758412570397</v>
      </c>
      <c r="Y589" s="3">
        <v>2.2799999999999998</v>
      </c>
      <c r="Z589" s="4"/>
      <c r="AA589" s="3">
        <v>3</v>
      </c>
      <c r="AB589" s="3">
        <v>63.71</v>
      </c>
      <c r="AC589" s="4">
        <f t="shared" ref="AC589:AC591" si="30">AD589*(SQRT(AE589))</f>
        <v>1.4549226783578568</v>
      </c>
      <c r="AD589" s="3">
        <v>0.84</v>
      </c>
      <c r="AE589" s="3">
        <v>3</v>
      </c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3" t="s">
        <v>73</v>
      </c>
      <c r="AV589" s="3" t="s">
        <v>74</v>
      </c>
      <c r="AW589" s="3" t="s">
        <v>217</v>
      </c>
      <c r="AX589" s="4"/>
      <c r="AY589" s="3" t="s">
        <v>75</v>
      </c>
      <c r="AZ589" s="3" t="s">
        <v>76</v>
      </c>
      <c r="BA589" s="3" t="s">
        <v>77</v>
      </c>
      <c r="BB589" s="3">
        <v>41.489783000000003</v>
      </c>
      <c r="BC589" s="3">
        <v>-71.395128999999997</v>
      </c>
      <c r="BD589" s="4"/>
      <c r="BE589" s="4"/>
    </row>
    <row r="590" spans="1:57" ht="12.75">
      <c r="A590" s="3" t="s">
        <v>170</v>
      </c>
      <c r="B590" s="2" t="s">
        <v>170</v>
      </c>
      <c r="C590" s="2" t="s">
        <v>384</v>
      </c>
      <c r="D590" s="3" t="s">
        <v>385</v>
      </c>
      <c r="E590" s="3" t="s">
        <v>372</v>
      </c>
      <c r="F590" s="3">
        <v>2015</v>
      </c>
      <c r="G590" s="2" t="s">
        <v>93</v>
      </c>
      <c r="H590" s="3" t="s">
        <v>94</v>
      </c>
      <c r="I590" s="3" t="s">
        <v>390</v>
      </c>
      <c r="J590" s="3" t="s">
        <v>96</v>
      </c>
      <c r="K590" s="3" t="s">
        <v>389</v>
      </c>
      <c r="L590" s="3">
        <v>2014</v>
      </c>
      <c r="M590" s="3" t="s">
        <v>200</v>
      </c>
      <c r="N590" s="3" t="s">
        <v>131</v>
      </c>
      <c r="O590" s="3"/>
      <c r="P590" s="3" t="s">
        <v>132</v>
      </c>
      <c r="Q590" s="3" t="s">
        <v>169</v>
      </c>
      <c r="R590" s="4"/>
      <c r="S590" s="3" t="s">
        <v>134</v>
      </c>
      <c r="T590" s="3" t="s">
        <v>135</v>
      </c>
      <c r="U590" s="3" t="s">
        <v>84</v>
      </c>
      <c r="V590" s="3" t="s">
        <v>72</v>
      </c>
      <c r="W590" s="3">
        <v>66.25</v>
      </c>
      <c r="X590" s="4">
        <f t="shared" si="23"/>
        <v>1.4029611541307907</v>
      </c>
      <c r="Y590" s="3">
        <v>0.81</v>
      </c>
      <c r="Z590" s="4"/>
      <c r="AA590" s="3">
        <v>3</v>
      </c>
      <c r="AB590" s="3">
        <v>64.55</v>
      </c>
      <c r="AC590" s="4">
        <f t="shared" si="30"/>
        <v>1.4722431864335457</v>
      </c>
      <c r="AD590" s="3">
        <v>0.85</v>
      </c>
      <c r="AE590" s="3">
        <v>3</v>
      </c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3" t="s">
        <v>73</v>
      </c>
      <c r="AV590" s="3" t="s">
        <v>74</v>
      </c>
      <c r="AW590" s="3" t="s">
        <v>127</v>
      </c>
      <c r="AX590" s="4"/>
      <c r="AY590" s="3" t="s">
        <v>75</v>
      </c>
      <c r="AZ590" s="3" t="s">
        <v>76</v>
      </c>
      <c r="BA590" s="3" t="s">
        <v>77</v>
      </c>
      <c r="BB590" s="3">
        <v>41.552788999999997</v>
      </c>
      <c r="BC590" s="3">
        <v>-70.509758000000005</v>
      </c>
      <c r="BD590" s="4"/>
      <c r="BE590" s="4"/>
    </row>
    <row r="591" spans="1:57" ht="12.75">
      <c r="A591" s="3" t="s">
        <v>170</v>
      </c>
      <c r="B591" s="2" t="s">
        <v>170</v>
      </c>
      <c r="C591" s="2" t="s">
        <v>384</v>
      </c>
      <c r="D591" s="3" t="s">
        <v>385</v>
      </c>
      <c r="E591" s="3" t="s">
        <v>372</v>
      </c>
      <c r="F591" s="3">
        <v>2015</v>
      </c>
      <c r="G591" s="2" t="s">
        <v>93</v>
      </c>
      <c r="H591" s="3" t="s">
        <v>94</v>
      </c>
      <c r="I591" s="3" t="s">
        <v>373</v>
      </c>
      <c r="J591" s="3" t="s">
        <v>96</v>
      </c>
      <c r="K591" s="3" t="s">
        <v>389</v>
      </c>
      <c r="L591" s="3">
        <v>2014</v>
      </c>
      <c r="M591" s="3" t="s">
        <v>200</v>
      </c>
      <c r="N591" s="3" t="s">
        <v>131</v>
      </c>
      <c r="O591" s="3"/>
      <c r="P591" s="3" t="s">
        <v>132</v>
      </c>
      <c r="Q591" s="3" t="s">
        <v>169</v>
      </c>
      <c r="R591" s="4"/>
      <c r="S591" s="3" t="s">
        <v>134</v>
      </c>
      <c r="T591" s="3" t="s">
        <v>135</v>
      </c>
      <c r="U591" s="3" t="s">
        <v>84</v>
      </c>
      <c r="V591" s="3" t="s">
        <v>72</v>
      </c>
      <c r="W591" s="3">
        <v>55.3</v>
      </c>
      <c r="X591" s="4">
        <f t="shared" si="23"/>
        <v>3.7239092362730859</v>
      </c>
      <c r="Y591" s="3">
        <v>2.15</v>
      </c>
      <c r="Z591" s="4"/>
      <c r="AA591" s="3">
        <v>3</v>
      </c>
      <c r="AB591" s="3">
        <v>55.52</v>
      </c>
      <c r="AC591" s="4">
        <f t="shared" si="30"/>
        <v>5.5079215680690297</v>
      </c>
      <c r="AD591" s="3">
        <v>3.18</v>
      </c>
      <c r="AE591" s="3">
        <v>3</v>
      </c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3" t="s">
        <v>73</v>
      </c>
      <c r="AV591" s="3" t="s">
        <v>74</v>
      </c>
      <c r="AW591" s="3" t="s">
        <v>378</v>
      </c>
      <c r="AX591" s="4"/>
      <c r="AY591" s="3" t="s">
        <v>75</v>
      </c>
      <c r="AZ591" s="3" t="s">
        <v>76</v>
      </c>
      <c r="BA591" s="3" t="s">
        <v>77</v>
      </c>
      <c r="BB591" s="3">
        <v>41.508955999999998</v>
      </c>
      <c r="BC591" s="3">
        <v>-71.372262000000006</v>
      </c>
      <c r="BD591" s="4"/>
      <c r="BE591" s="4"/>
    </row>
    <row r="592" spans="1:57" ht="12.75">
      <c r="A592" s="3" t="s">
        <v>170</v>
      </c>
      <c r="B592" s="2" t="s">
        <v>170</v>
      </c>
      <c r="C592" s="2" t="s">
        <v>370</v>
      </c>
      <c r="D592" s="3" t="s">
        <v>371</v>
      </c>
      <c r="E592" s="3" t="s">
        <v>372</v>
      </c>
      <c r="F592" s="3">
        <v>2017</v>
      </c>
      <c r="G592" s="2" t="s">
        <v>93</v>
      </c>
      <c r="H592" s="3" t="s">
        <v>94</v>
      </c>
      <c r="I592" s="3" t="s">
        <v>373</v>
      </c>
      <c r="J592" s="3" t="s">
        <v>64</v>
      </c>
      <c r="K592" s="3" t="s">
        <v>65</v>
      </c>
      <c r="L592" s="3">
        <v>2014</v>
      </c>
      <c r="M592" s="3" t="s">
        <v>200</v>
      </c>
      <c r="N592" s="3" t="s">
        <v>131</v>
      </c>
      <c r="O592" s="3"/>
      <c r="P592" s="3" t="s">
        <v>132</v>
      </c>
      <c r="Q592" s="3" t="s">
        <v>169</v>
      </c>
      <c r="R592" s="4"/>
      <c r="S592" s="3" t="s">
        <v>134</v>
      </c>
      <c r="T592" s="3" t="s">
        <v>135</v>
      </c>
      <c r="U592" s="3" t="s">
        <v>84</v>
      </c>
      <c r="V592" s="3" t="s">
        <v>72</v>
      </c>
      <c r="W592" s="3">
        <v>58.6</v>
      </c>
      <c r="X592" s="4">
        <f t="shared" si="23"/>
        <v>3.649739716746935</v>
      </c>
      <c r="Y592" s="3">
        <v>1.49</v>
      </c>
      <c r="Z592" s="4"/>
      <c r="AA592" s="3">
        <v>6</v>
      </c>
      <c r="AB592" s="4"/>
      <c r="AC592" s="4"/>
      <c r="AD592" s="4"/>
      <c r="AE592" s="4"/>
      <c r="AF592" s="3"/>
      <c r="AG592" s="3"/>
      <c r="AH592" s="3"/>
      <c r="AI592" s="3"/>
      <c r="AJ592" s="3">
        <v>56.57</v>
      </c>
      <c r="AK592" s="4">
        <f t="shared" ref="AK592:AK598" si="31">ABS(AL592)*(SQRT(AM592))</f>
        <v>2.9638825887676452</v>
      </c>
      <c r="AL592" s="3">
        <v>1.21</v>
      </c>
      <c r="AM592" s="3">
        <v>6</v>
      </c>
      <c r="AN592" s="4"/>
      <c r="AO592" s="4"/>
      <c r="AP592" s="4"/>
      <c r="AQ592" s="4"/>
      <c r="AR592" s="3" t="s">
        <v>377</v>
      </c>
      <c r="AS592" s="3">
        <v>1</v>
      </c>
      <c r="AT592" s="3">
        <v>0.1</v>
      </c>
      <c r="AU592" s="3" t="s">
        <v>73</v>
      </c>
      <c r="AV592" s="3" t="s">
        <v>74</v>
      </c>
      <c r="AW592" s="3" t="s">
        <v>378</v>
      </c>
      <c r="AX592" s="3">
        <v>0.66</v>
      </c>
      <c r="AY592" s="3" t="s">
        <v>75</v>
      </c>
      <c r="AZ592" s="3" t="s">
        <v>76</v>
      </c>
      <c r="BA592" s="3" t="s">
        <v>77</v>
      </c>
      <c r="BB592" s="3">
        <v>41.508955999999998</v>
      </c>
      <c r="BC592" s="3">
        <v>-71.372262000000006</v>
      </c>
      <c r="BD592" s="4"/>
      <c r="BE592" s="4"/>
    </row>
    <row r="593" spans="1:57" ht="12.75">
      <c r="A593" s="3" t="s">
        <v>170</v>
      </c>
      <c r="B593" s="2" t="s">
        <v>170</v>
      </c>
      <c r="C593" s="2" t="s">
        <v>370</v>
      </c>
      <c r="D593" s="3" t="s">
        <v>371</v>
      </c>
      <c r="E593" s="3" t="s">
        <v>372</v>
      </c>
      <c r="F593" s="3">
        <v>2017</v>
      </c>
      <c r="G593" s="2" t="s">
        <v>93</v>
      </c>
      <c r="H593" s="3" t="s">
        <v>94</v>
      </c>
      <c r="I593" s="3" t="s">
        <v>373</v>
      </c>
      <c r="J593" s="3" t="s">
        <v>64</v>
      </c>
      <c r="K593" s="3" t="s">
        <v>374</v>
      </c>
      <c r="L593" s="3">
        <v>2014</v>
      </c>
      <c r="M593" s="3" t="s">
        <v>200</v>
      </c>
      <c r="N593" s="3" t="s">
        <v>131</v>
      </c>
      <c r="O593" s="3"/>
      <c r="P593" s="3" t="s">
        <v>132</v>
      </c>
      <c r="Q593" s="3" t="s">
        <v>169</v>
      </c>
      <c r="R593" s="4"/>
      <c r="S593" s="3" t="s">
        <v>134</v>
      </c>
      <c r="T593" s="3" t="s">
        <v>135</v>
      </c>
      <c r="U593" s="3" t="s">
        <v>84</v>
      </c>
      <c r="V593" s="3" t="s">
        <v>72</v>
      </c>
      <c r="W593" s="3">
        <v>54.39</v>
      </c>
      <c r="X593" s="4">
        <f t="shared" si="23"/>
        <v>2.2290356659326918</v>
      </c>
      <c r="Y593" s="3">
        <v>0.91</v>
      </c>
      <c r="Z593" s="4"/>
      <c r="AA593" s="3">
        <v>6</v>
      </c>
      <c r="AB593" s="4"/>
      <c r="AC593" s="4"/>
      <c r="AD593" s="4"/>
      <c r="AE593" s="4"/>
      <c r="AF593" s="3"/>
      <c r="AG593" s="3"/>
      <c r="AH593" s="3"/>
      <c r="AI593" s="3"/>
      <c r="AJ593" s="3">
        <v>49.35</v>
      </c>
      <c r="AK593" s="4">
        <f t="shared" si="31"/>
        <v>3.1598417681902995</v>
      </c>
      <c r="AL593" s="3">
        <v>1.29</v>
      </c>
      <c r="AM593" s="3">
        <v>6</v>
      </c>
      <c r="AN593" s="4"/>
      <c r="AO593" s="4"/>
      <c r="AP593" s="4"/>
      <c r="AQ593" s="4"/>
      <c r="AR593" s="3" t="s">
        <v>377</v>
      </c>
      <c r="AS593" s="3">
        <v>1</v>
      </c>
      <c r="AT593" s="3">
        <v>0.11</v>
      </c>
      <c r="AU593" s="3" t="s">
        <v>73</v>
      </c>
      <c r="AV593" s="3" t="s">
        <v>74</v>
      </c>
      <c r="AW593" s="3" t="s">
        <v>378</v>
      </c>
      <c r="AX593" s="3">
        <v>0.66</v>
      </c>
      <c r="AY593" s="3" t="s">
        <v>75</v>
      </c>
      <c r="AZ593" s="3" t="s">
        <v>76</v>
      </c>
      <c r="BA593" s="3" t="s">
        <v>77</v>
      </c>
      <c r="BB593" s="3">
        <v>41.508955999999998</v>
      </c>
      <c r="BC593" s="3">
        <v>-71.372262000000006</v>
      </c>
      <c r="BD593" s="4"/>
      <c r="BE593" s="4"/>
    </row>
    <row r="594" spans="1:57" ht="12.75">
      <c r="A594" s="3" t="s">
        <v>170</v>
      </c>
      <c r="B594" s="2" t="s">
        <v>170</v>
      </c>
      <c r="C594" s="2" t="s">
        <v>370</v>
      </c>
      <c r="D594" s="3" t="s">
        <v>371</v>
      </c>
      <c r="E594" s="3" t="s">
        <v>372</v>
      </c>
      <c r="F594" s="3">
        <v>2017</v>
      </c>
      <c r="G594" s="2" t="s">
        <v>93</v>
      </c>
      <c r="H594" s="3" t="s">
        <v>94</v>
      </c>
      <c r="I594" s="3" t="s">
        <v>373</v>
      </c>
      <c r="J594" s="3" t="s">
        <v>96</v>
      </c>
      <c r="K594" s="3" t="s">
        <v>126</v>
      </c>
      <c r="L594" s="3">
        <v>2014</v>
      </c>
      <c r="M594" s="3" t="s">
        <v>200</v>
      </c>
      <c r="N594" s="3" t="s">
        <v>131</v>
      </c>
      <c r="O594" s="3"/>
      <c r="P594" s="3" t="s">
        <v>132</v>
      </c>
      <c r="Q594" s="3" t="s">
        <v>169</v>
      </c>
      <c r="R594" s="4"/>
      <c r="S594" s="3" t="s">
        <v>134</v>
      </c>
      <c r="T594" s="3" t="s">
        <v>135</v>
      </c>
      <c r="U594" s="3" t="s">
        <v>84</v>
      </c>
      <c r="V594" s="3" t="s">
        <v>72</v>
      </c>
      <c r="W594" s="3">
        <v>51.42</v>
      </c>
      <c r="X594" s="4">
        <f t="shared" si="23"/>
        <v>4.7275152035715333</v>
      </c>
      <c r="Y594" s="3">
        <v>1.93</v>
      </c>
      <c r="Z594" s="4"/>
      <c r="AA594" s="3">
        <v>6</v>
      </c>
      <c r="AB594" s="4"/>
      <c r="AC594" s="4"/>
      <c r="AD594" s="4"/>
      <c r="AE594" s="4"/>
      <c r="AF594" s="3"/>
      <c r="AG594" s="3"/>
      <c r="AH594" s="3"/>
      <c r="AI594" s="3"/>
      <c r="AJ594" s="3">
        <v>46.43</v>
      </c>
      <c r="AK594" s="4">
        <f t="shared" si="31"/>
        <v>3.404790742468617</v>
      </c>
      <c r="AL594" s="3">
        <v>1.39</v>
      </c>
      <c r="AM594" s="3">
        <v>6</v>
      </c>
      <c r="AN594" s="4"/>
      <c r="AO594" s="4"/>
      <c r="AP594" s="4"/>
      <c r="AQ594" s="4"/>
      <c r="AR594" s="3" t="s">
        <v>377</v>
      </c>
      <c r="AS594" s="3">
        <v>1</v>
      </c>
      <c r="AT594" s="3">
        <v>0.12</v>
      </c>
      <c r="AU594" s="3" t="s">
        <v>73</v>
      </c>
      <c r="AV594" s="3" t="s">
        <v>74</v>
      </c>
      <c r="AW594" s="3" t="s">
        <v>378</v>
      </c>
      <c r="AX594" s="3">
        <v>0.66</v>
      </c>
      <c r="AY594" s="3" t="s">
        <v>75</v>
      </c>
      <c r="AZ594" s="3" t="s">
        <v>76</v>
      </c>
      <c r="BA594" s="3" t="s">
        <v>77</v>
      </c>
      <c r="BB594" s="3">
        <v>41.508955999999998</v>
      </c>
      <c r="BC594" s="3">
        <v>-71.372262000000006</v>
      </c>
      <c r="BD594" s="4"/>
      <c r="BE594" s="4"/>
    </row>
    <row r="595" spans="1:57" ht="12.75">
      <c r="A595" s="3" t="s">
        <v>170</v>
      </c>
      <c r="B595" s="2" t="s">
        <v>170</v>
      </c>
      <c r="C595" s="2" t="s">
        <v>370</v>
      </c>
      <c r="D595" s="3" t="s">
        <v>371</v>
      </c>
      <c r="E595" s="3" t="s">
        <v>372</v>
      </c>
      <c r="F595" s="3">
        <v>2017</v>
      </c>
      <c r="G595" s="2" t="s">
        <v>93</v>
      </c>
      <c r="H595" s="3" t="s">
        <v>94</v>
      </c>
      <c r="I595" s="3" t="s">
        <v>373</v>
      </c>
      <c r="J595" s="3" t="s">
        <v>96</v>
      </c>
      <c r="K595" s="3" t="s">
        <v>273</v>
      </c>
      <c r="L595" s="3">
        <v>2014</v>
      </c>
      <c r="M595" s="3" t="s">
        <v>200</v>
      </c>
      <c r="N595" s="3" t="s">
        <v>131</v>
      </c>
      <c r="O595" s="3"/>
      <c r="P595" s="3" t="s">
        <v>132</v>
      </c>
      <c r="Q595" s="3" t="s">
        <v>169</v>
      </c>
      <c r="R595" s="4"/>
      <c r="S595" s="3" t="s">
        <v>134</v>
      </c>
      <c r="T595" s="3" t="s">
        <v>135</v>
      </c>
      <c r="U595" s="3" t="s">
        <v>84</v>
      </c>
      <c r="V595" s="3" t="s">
        <v>72</v>
      </c>
      <c r="W595" s="3">
        <v>57.47</v>
      </c>
      <c r="X595" s="4">
        <f t="shared" si="23"/>
        <v>3.8701937935974211</v>
      </c>
      <c r="Y595" s="3">
        <v>1.58</v>
      </c>
      <c r="Z595" s="4"/>
      <c r="AA595" s="3">
        <v>6</v>
      </c>
      <c r="AB595" s="4"/>
      <c r="AC595" s="4"/>
      <c r="AD595" s="4"/>
      <c r="AE595" s="4"/>
      <c r="AF595" s="3"/>
      <c r="AG595" s="3"/>
      <c r="AH595" s="3"/>
      <c r="AI595" s="3"/>
      <c r="AJ595" s="3">
        <v>50.27</v>
      </c>
      <c r="AK595" s="4">
        <f t="shared" si="31"/>
        <v>3.086357075906804</v>
      </c>
      <c r="AL595" s="3">
        <v>1.26</v>
      </c>
      <c r="AM595" s="3">
        <v>6</v>
      </c>
      <c r="AN595" s="4"/>
      <c r="AO595" s="4"/>
      <c r="AP595" s="4"/>
      <c r="AQ595" s="4"/>
      <c r="AR595" s="3" t="s">
        <v>377</v>
      </c>
      <c r="AS595" s="3">
        <v>1</v>
      </c>
      <c r="AT595" s="3">
        <v>0.13</v>
      </c>
      <c r="AU595" s="3" t="s">
        <v>73</v>
      </c>
      <c r="AV595" s="3" t="s">
        <v>74</v>
      </c>
      <c r="AW595" s="3" t="s">
        <v>378</v>
      </c>
      <c r="AX595" s="3">
        <v>0.66</v>
      </c>
      <c r="AY595" s="3" t="s">
        <v>75</v>
      </c>
      <c r="AZ595" s="3" t="s">
        <v>76</v>
      </c>
      <c r="BA595" s="3" t="s">
        <v>77</v>
      </c>
      <c r="BB595" s="3">
        <v>41.508955999999998</v>
      </c>
      <c r="BC595" s="3">
        <v>-71.372262000000006</v>
      </c>
      <c r="BD595" s="4"/>
      <c r="BE595" s="4"/>
    </row>
    <row r="596" spans="1:57" ht="12.75">
      <c r="A596" s="3" t="s">
        <v>170</v>
      </c>
      <c r="B596" s="2" t="s">
        <v>170</v>
      </c>
      <c r="C596" s="2" t="s">
        <v>370</v>
      </c>
      <c r="D596" s="3" t="s">
        <v>371</v>
      </c>
      <c r="E596" s="3" t="s">
        <v>372</v>
      </c>
      <c r="F596" s="3">
        <v>2017</v>
      </c>
      <c r="G596" s="2" t="s">
        <v>93</v>
      </c>
      <c r="H596" s="3" t="s">
        <v>94</v>
      </c>
      <c r="I596" s="3" t="s">
        <v>373</v>
      </c>
      <c r="J596" s="3" t="s">
        <v>96</v>
      </c>
      <c r="K596" s="3" t="s">
        <v>389</v>
      </c>
      <c r="L596" s="3">
        <v>2015</v>
      </c>
      <c r="M596" s="3" t="s">
        <v>200</v>
      </c>
      <c r="N596" s="3" t="s">
        <v>131</v>
      </c>
      <c r="O596" s="3"/>
      <c r="P596" s="3" t="s">
        <v>132</v>
      </c>
      <c r="Q596" s="3" t="s">
        <v>169</v>
      </c>
      <c r="R596" s="4"/>
      <c r="S596" s="3" t="s">
        <v>134</v>
      </c>
      <c r="T596" s="3" t="s">
        <v>135</v>
      </c>
      <c r="U596" s="3" t="s">
        <v>84</v>
      </c>
      <c r="V596" s="3" t="s">
        <v>72</v>
      </c>
      <c r="W596" s="3">
        <v>36.58</v>
      </c>
      <c r="X596" s="4">
        <f t="shared" si="23"/>
        <v>3.68</v>
      </c>
      <c r="Y596" s="3">
        <v>1.84</v>
      </c>
      <c r="Z596" s="4"/>
      <c r="AA596" s="3">
        <v>4</v>
      </c>
      <c r="AB596" s="4"/>
      <c r="AC596" s="4"/>
      <c r="AD596" s="4"/>
      <c r="AE596" s="4"/>
      <c r="AF596" s="3"/>
      <c r="AG596" s="3"/>
      <c r="AH596" s="3"/>
      <c r="AI596" s="3"/>
      <c r="AJ596" s="3">
        <v>30.13</v>
      </c>
      <c r="AK596" s="4">
        <f t="shared" si="31"/>
        <v>4.92</v>
      </c>
      <c r="AL596" s="3">
        <v>2.46</v>
      </c>
      <c r="AM596" s="3">
        <v>4</v>
      </c>
      <c r="AN596" s="3">
        <v>35.83</v>
      </c>
      <c r="AO596" s="4">
        <f>ABS(AP596)*(SQRT(AQ596))</f>
        <v>7.14</v>
      </c>
      <c r="AP596" s="3">
        <v>3.57</v>
      </c>
      <c r="AQ596" s="3">
        <v>4</v>
      </c>
      <c r="AR596" s="3" t="s">
        <v>379</v>
      </c>
      <c r="AS596" s="3">
        <v>1</v>
      </c>
      <c r="AT596" s="4"/>
      <c r="AU596" s="3" t="s">
        <v>73</v>
      </c>
      <c r="AV596" s="3" t="s">
        <v>74</v>
      </c>
      <c r="AW596" s="3" t="s">
        <v>378</v>
      </c>
      <c r="AX596" s="4"/>
      <c r="AY596" s="3" t="s">
        <v>75</v>
      </c>
      <c r="AZ596" s="3" t="s">
        <v>76</v>
      </c>
      <c r="BA596" s="3" t="s">
        <v>77</v>
      </c>
      <c r="BB596" s="3">
        <v>41.508955999999998</v>
      </c>
      <c r="BC596" s="3">
        <v>-71.372262000000006</v>
      </c>
      <c r="BD596" s="4"/>
      <c r="BE596" s="3" t="s">
        <v>380</v>
      </c>
    </row>
    <row r="597" spans="1:57" ht="12.75">
      <c r="A597" s="3" t="s">
        <v>170</v>
      </c>
      <c r="B597" s="2" t="s">
        <v>170</v>
      </c>
      <c r="C597" s="2" t="s">
        <v>370</v>
      </c>
      <c r="D597" s="3" t="s">
        <v>371</v>
      </c>
      <c r="E597" s="3" t="s">
        <v>372</v>
      </c>
      <c r="F597" s="3">
        <v>2017</v>
      </c>
      <c r="G597" s="2" t="s">
        <v>93</v>
      </c>
      <c r="H597" s="3" t="s">
        <v>94</v>
      </c>
      <c r="I597" s="3" t="s">
        <v>373</v>
      </c>
      <c r="J597" s="3" t="s">
        <v>96</v>
      </c>
      <c r="K597" s="3" t="s">
        <v>389</v>
      </c>
      <c r="L597" s="3">
        <v>2015</v>
      </c>
      <c r="M597" s="3" t="s">
        <v>200</v>
      </c>
      <c r="N597" s="3" t="s">
        <v>131</v>
      </c>
      <c r="O597" s="3"/>
      <c r="P597" s="3" t="s">
        <v>132</v>
      </c>
      <c r="Q597" s="3" t="s">
        <v>169</v>
      </c>
      <c r="R597" s="4"/>
      <c r="S597" s="3" t="s">
        <v>134</v>
      </c>
      <c r="T597" s="3" t="s">
        <v>135</v>
      </c>
      <c r="U597" s="3" t="s">
        <v>84</v>
      </c>
      <c r="V597" s="3" t="s">
        <v>72</v>
      </c>
      <c r="W597" s="3">
        <v>29.73</v>
      </c>
      <c r="X597" s="4">
        <f t="shared" si="23"/>
        <v>3.18</v>
      </c>
      <c r="Y597" s="3">
        <v>1.59</v>
      </c>
      <c r="Z597" s="4"/>
      <c r="AA597" s="3">
        <v>4</v>
      </c>
      <c r="AB597" s="4"/>
      <c r="AC597" s="4"/>
      <c r="AD597" s="4"/>
      <c r="AE597" s="4"/>
      <c r="AF597" s="3"/>
      <c r="AG597" s="3"/>
      <c r="AH597" s="3"/>
      <c r="AI597" s="3"/>
      <c r="AJ597" s="3">
        <v>30.13</v>
      </c>
      <c r="AK597" s="4">
        <f t="shared" si="31"/>
        <v>4.92</v>
      </c>
      <c r="AL597" s="3">
        <v>2.46</v>
      </c>
      <c r="AM597" s="3">
        <v>4</v>
      </c>
      <c r="AN597" s="4"/>
      <c r="AO597" s="4"/>
      <c r="AP597" s="4"/>
      <c r="AQ597" s="4"/>
      <c r="AR597" s="3" t="s">
        <v>381</v>
      </c>
      <c r="AS597" s="3">
        <v>1</v>
      </c>
      <c r="AT597" s="4"/>
      <c r="AU597" s="3" t="s">
        <v>73</v>
      </c>
      <c r="AV597" s="3" t="s">
        <v>74</v>
      </c>
      <c r="AW597" s="3" t="s">
        <v>378</v>
      </c>
      <c r="AX597" s="4"/>
      <c r="AY597" s="3" t="s">
        <v>75</v>
      </c>
      <c r="AZ597" s="3" t="s">
        <v>76</v>
      </c>
      <c r="BA597" s="3" t="s">
        <v>77</v>
      </c>
      <c r="BB597" s="3">
        <v>41.508955999999998</v>
      </c>
      <c r="BC597" s="3">
        <v>-71.372262000000006</v>
      </c>
      <c r="BD597" s="4"/>
      <c r="BE597" s="3" t="s">
        <v>395</v>
      </c>
    </row>
    <row r="598" spans="1:57" ht="12.75">
      <c r="A598" s="3" t="s">
        <v>170</v>
      </c>
      <c r="B598" s="2" t="s">
        <v>170</v>
      </c>
      <c r="C598" s="2" t="s">
        <v>370</v>
      </c>
      <c r="D598" s="3" t="s">
        <v>371</v>
      </c>
      <c r="E598" s="3" t="s">
        <v>372</v>
      </c>
      <c r="F598" s="3">
        <v>2017</v>
      </c>
      <c r="G598" s="2" t="s">
        <v>93</v>
      </c>
      <c r="H598" s="3" t="s">
        <v>94</v>
      </c>
      <c r="I598" s="3" t="s">
        <v>373</v>
      </c>
      <c r="J598" s="3" t="s">
        <v>96</v>
      </c>
      <c r="K598" s="3" t="s">
        <v>389</v>
      </c>
      <c r="L598" s="3">
        <v>2015</v>
      </c>
      <c r="M598" s="3" t="s">
        <v>200</v>
      </c>
      <c r="N598" s="3" t="s">
        <v>131</v>
      </c>
      <c r="O598" s="3"/>
      <c r="P598" s="3" t="s">
        <v>132</v>
      </c>
      <c r="Q598" s="3" t="s">
        <v>169</v>
      </c>
      <c r="R598" s="4"/>
      <c r="S598" s="3" t="s">
        <v>134</v>
      </c>
      <c r="T598" s="3" t="s">
        <v>135</v>
      </c>
      <c r="U598" s="3" t="s">
        <v>84</v>
      </c>
      <c r="V598" s="3" t="s">
        <v>72</v>
      </c>
      <c r="W598" s="3">
        <v>23.25</v>
      </c>
      <c r="X598" s="4">
        <f t="shared" si="23"/>
        <v>8.34</v>
      </c>
      <c r="Y598" s="3">
        <v>4.17</v>
      </c>
      <c r="Z598" s="4"/>
      <c r="AA598" s="3">
        <v>4</v>
      </c>
      <c r="AB598" s="4"/>
      <c r="AC598" s="4"/>
      <c r="AD598" s="4"/>
      <c r="AE598" s="4"/>
      <c r="AF598" s="3"/>
      <c r="AG598" s="3"/>
      <c r="AH598" s="3"/>
      <c r="AI598" s="3"/>
      <c r="AJ598" s="3">
        <v>35.83</v>
      </c>
      <c r="AK598" s="4">
        <f t="shared" si="31"/>
        <v>7.14</v>
      </c>
      <c r="AL598" s="3">
        <v>3.57</v>
      </c>
      <c r="AM598" s="3">
        <v>4</v>
      </c>
      <c r="AN598" s="4"/>
      <c r="AO598" s="4"/>
      <c r="AP598" s="4"/>
      <c r="AQ598" s="4"/>
      <c r="AR598" s="3" t="s">
        <v>383</v>
      </c>
      <c r="AS598" s="3">
        <v>1</v>
      </c>
      <c r="AT598" s="4"/>
      <c r="AU598" s="3" t="s">
        <v>73</v>
      </c>
      <c r="AV598" s="3" t="s">
        <v>74</v>
      </c>
      <c r="AW598" s="3" t="s">
        <v>378</v>
      </c>
      <c r="AX598" s="4"/>
      <c r="AY598" s="3" t="s">
        <v>75</v>
      </c>
      <c r="AZ598" s="3" t="s">
        <v>76</v>
      </c>
      <c r="BA598" s="3" t="s">
        <v>77</v>
      </c>
      <c r="BB598" s="3">
        <v>41.508955999999998</v>
      </c>
      <c r="BC598" s="3">
        <v>-71.372262000000006</v>
      </c>
      <c r="BD598" s="4"/>
      <c r="BE598" s="3" t="s">
        <v>382</v>
      </c>
    </row>
    <row r="599" spans="1:57" ht="12.75">
      <c r="A599" s="3" t="s">
        <v>170</v>
      </c>
      <c r="B599" s="2" t="s">
        <v>170</v>
      </c>
      <c r="C599" s="2" t="s">
        <v>384</v>
      </c>
      <c r="D599" s="3" t="s">
        <v>385</v>
      </c>
      <c r="E599" s="3" t="s">
        <v>372</v>
      </c>
      <c r="F599" s="3">
        <v>2015</v>
      </c>
      <c r="G599" s="2" t="s">
        <v>93</v>
      </c>
      <c r="H599" s="3" t="s">
        <v>94</v>
      </c>
      <c r="I599" s="3" t="s">
        <v>373</v>
      </c>
      <c r="J599" s="3" t="s">
        <v>96</v>
      </c>
      <c r="K599" s="3" t="s">
        <v>389</v>
      </c>
      <c r="L599" s="3">
        <v>2014</v>
      </c>
      <c r="M599" s="3" t="s">
        <v>337</v>
      </c>
      <c r="N599" s="3" t="s">
        <v>131</v>
      </c>
      <c r="O599" s="3"/>
      <c r="P599" s="3" t="s">
        <v>82</v>
      </c>
      <c r="Q599" s="3" t="s">
        <v>83</v>
      </c>
      <c r="R599" s="4"/>
      <c r="S599" s="3" t="s">
        <v>134</v>
      </c>
      <c r="T599" s="3" t="s">
        <v>135</v>
      </c>
      <c r="U599" s="3" t="s">
        <v>84</v>
      </c>
      <c r="V599" s="3" t="s">
        <v>72</v>
      </c>
      <c r="W599" s="3">
        <v>23.07</v>
      </c>
      <c r="X599" s="4">
        <f t="shared" si="23"/>
        <v>2.1477430013854075</v>
      </c>
      <c r="Y599" s="3">
        <v>1.24</v>
      </c>
      <c r="Z599" s="4"/>
      <c r="AA599" s="3">
        <v>3</v>
      </c>
      <c r="AB599" s="3">
        <v>26.09</v>
      </c>
      <c r="AC599" s="4">
        <f t="shared" ref="AC599:AC612" si="32">AD599*(SQRT(AE599))</f>
        <v>4.6072551481332136</v>
      </c>
      <c r="AD599" s="3">
        <v>2.66</v>
      </c>
      <c r="AE599" s="3">
        <v>3</v>
      </c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3" t="s">
        <v>73</v>
      </c>
      <c r="AV599" s="3" t="s">
        <v>74</v>
      </c>
      <c r="AW599" s="3" t="s">
        <v>378</v>
      </c>
      <c r="AX599" s="4"/>
      <c r="AY599" s="3" t="s">
        <v>75</v>
      </c>
      <c r="AZ599" s="3" t="s">
        <v>76</v>
      </c>
      <c r="BA599" s="3" t="s">
        <v>77</v>
      </c>
      <c r="BB599" s="3">
        <v>41.508955999999998</v>
      </c>
      <c r="BC599" s="3">
        <v>-71.372262000000006</v>
      </c>
      <c r="BD599" s="4"/>
      <c r="BE599" s="4"/>
    </row>
    <row r="600" spans="1:57" ht="12.75">
      <c r="A600" s="3" t="s">
        <v>170</v>
      </c>
      <c r="B600" s="2" t="s">
        <v>170</v>
      </c>
      <c r="C600" s="2" t="s">
        <v>384</v>
      </c>
      <c r="D600" s="3" t="s">
        <v>385</v>
      </c>
      <c r="E600" s="3" t="s">
        <v>372</v>
      </c>
      <c r="F600" s="3">
        <v>2015</v>
      </c>
      <c r="G600" s="2" t="s">
        <v>93</v>
      </c>
      <c r="H600" s="3" t="s">
        <v>94</v>
      </c>
      <c r="I600" s="3" t="s">
        <v>387</v>
      </c>
      <c r="J600" s="3" t="s">
        <v>96</v>
      </c>
      <c r="K600" s="3" t="s">
        <v>389</v>
      </c>
      <c r="L600" s="3">
        <v>2014</v>
      </c>
      <c r="M600" s="3" t="s">
        <v>337</v>
      </c>
      <c r="N600" s="3" t="s">
        <v>131</v>
      </c>
      <c r="O600" s="3"/>
      <c r="P600" s="3" t="s">
        <v>82</v>
      </c>
      <c r="Q600" s="3" t="s">
        <v>83</v>
      </c>
      <c r="R600" s="4"/>
      <c r="S600" s="3" t="s">
        <v>134</v>
      </c>
      <c r="T600" s="3" t="s">
        <v>135</v>
      </c>
      <c r="U600" s="3" t="s">
        <v>84</v>
      </c>
      <c r="V600" s="3" t="s">
        <v>72</v>
      </c>
      <c r="W600" s="3">
        <v>52.28</v>
      </c>
      <c r="X600" s="4">
        <f t="shared" si="23"/>
        <v>23.555890982936731</v>
      </c>
      <c r="Y600" s="3">
        <v>13.6</v>
      </c>
      <c r="Z600" s="4"/>
      <c r="AA600" s="3">
        <v>3</v>
      </c>
      <c r="AB600" s="3">
        <v>47.61</v>
      </c>
      <c r="AC600" s="4">
        <f t="shared" si="32"/>
        <v>5.4213190276905854</v>
      </c>
      <c r="AD600" s="3">
        <v>3.13</v>
      </c>
      <c r="AE600" s="3">
        <v>3</v>
      </c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3" t="s">
        <v>73</v>
      </c>
      <c r="AV600" s="3" t="s">
        <v>74</v>
      </c>
      <c r="AW600" s="3" t="s">
        <v>217</v>
      </c>
      <c r="AX600" s="4"/>
      <c r="AY600" s="3" t="s">
        <v>75</v>
      </c>
      <c r="AZ600" s="3" t="s">
        <v>76</v>
      </c>
      <c r="BA600" s="3" t="s">
        <v>77</v>
      </c>
      <c r="BB600" s="3">
        <v>41.489783000000003</v>
      </c>
      <c r="BC600" s="3">
        <v>-71.395128999999997</v>
      </c>
      <c r="BD600" s="4"/>
      <c r="BE600" s="4"/>
    </row>
    <row r="601" spans="1:57" ht="12.75">
      <c r="A601" s="3" t="s">
        <v>170</v>
      </c>
      <c r="B601" s="2" t="s">
        <v>170</v>
      </c>
      <c r="C601" s="2" t="s">
        <v>384</v>
      </c>
      <c r="D601" s="3" t="s">
        <v>385</v>
      </c>
      <c r="E601" s="3" t="s">
        <v>372</v>
      </c>
      <c r="F601" s="3">
        <v>2015</v>
      </c>
      <c r="G601" s="2" t="s">
        <v>93</v>
      </c>
      <c r="H601" s="3" t="s">
        <v>94</v>
      </c>
      <c r="I601" s="3" t="s">
        <v>390</v>
      </c>
      <c r="J601" s="3" t="s">
        <v>96</v>
      </c>
      <c r="K601" s="3" t="s">
        <v>389</v>
      </c>
      <c r="L601" s="3">
        <v>2014</v>
      </c>
      <c r="M601" s="3" t="s">
        <v>337</v>
      </c>
      <c r="N601" s="3" t="s">
        <v>131</v>
      </c>
      <c r="O601" s="3"/>
      <c r="P601" s="3" t="s">
        <v>82</v>
      </c>
      <c r="Q601" s="3" t="s">
        <v>83</v>
      </c>
      <c r="R601" s="4"/>
      <c r="S601" s="3" t="s">
        <v>134</v>
      </c>
      <c r="T601" s="3" t="s">
        <v>135</v>
      </c>
      <c r="U601" s="3" t="s">
        <v>84</v>
      </c>
      <c r="V601" s="3" t="s">
        <v>72</v>
      </c>
      <c r="W601" s="3">
        <v>45.77</v>
      </c>
      <c r="X601" s="4">
        <f t="shared" si="23"/>
        <v>7.2399723756379064</v>
      </c>
      <c r="Y601" s="3">
        <v>4.18</v>
      </c>
      <c r="Z601" s="4"/>
      <c r="AA601" s="3">
        <v>3</v>
      </c>
      <c r="AB601" s="3">
        <v>25.74</v>
      </c>
      <c r="AC601" s="4">
        <f t="shared" si="32"/>
        <v>10.392304845413264</v>
      </c>
      <c r="AD601" s="3">
        <v>6</v>
      </c>
      <c r="AE601" s="3">
        <v>3</v>
      </c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3" t="s">
        <v>73</v>
      </c>
      <c r="AV601" s="3" t="s">
        <v>74</v>
      </c>
      <c r="AW601" s="3" t="s">
        <v>127</v>
      </c>
      <c r="AX601" s="4"/>
      <c r="AY601" s="3" t="s">
        <v>75</v>
      </c>
      <c r="AZ601" s="3" t="s">
        <v>76</v>
      </c>
      <c r="BA601" s="3" t="s">
        <v>77</v>
      </c>
      <c r="BB601" s="3">
        <v>41.552788999999997</v>
      </c>
      <c r="BC601" s="3">
        <v>-70.509758000000005</v>
      </c>
      <c r="BD601" s="4"/>
      <c r="BE601" s="4"/>
    </row>
    <row r="602" spans="1:57" ht="12.75">
      <c r="A602" s="3" t="s">
        <v>170</v>
      </c>
      <c r="B602" s="2" t="s">
        <v>170</v>
      </c>
      <c r="C602" s="2" t="s">
        <v>384</v>
      </c>
      <c r="D602" s="3" t="s">
        <v>385</v>
      </c>
      <c r="E602" s="3" t="s">
        <v>372</v>
      </c>
      <c r="F602" s="3">
        <v>2015</v>
      </c>
      <c r="G602" s="2" t="s">
        <v>93</v>
      </c>
      <c r="H602" s="3" t="s">
        <v>94</v>
      </c>
      <c r="I602" s="3" t="s">
        <v>390</v>
      </c>
      <c r="J602" s="3" t="s">
        <v>96</v>
      </c>
      <c r="K602" s="3" t="s">
        <v>389</v>
      </c>
      <c r="L602" s="3">
        <v>2014</v>
      </c>
      <c r="M602" s="3" t="s">
        <v>203</v>
      </c>
      <c r="N602" s="3" t="s">
        <v>204</v>
      </c>
      <c r="O602" s="3"/>
      <c r="P602" s="3" t="s">
        <v>132</v>
      </c>
      <c r="Q602" s="3" t="s">
        <v>204</v>
      </c>
      <c r="R602" s="4"/>
      <c r="S602" s="3" t="s">
        <v>134</v>
      </c>
      <c r="T602" s="3" t="s">
        <v>135</v>
      </c>
      <c r="U602" s="3" t="s">
        <v>84</v>
      </c>
      <c r="V602" s="3" t="s">
        <v>72</v>
      </c>
      <c r="W602" s="3">
        <v>7.46</v>
      </c>
      <c r="X602" s="4">
        <f t="shared" si="23"/>
        <v>0.24248711305964282</v>
      </c>
      <c r="Y602" s="3">
        <v>0.14000000000000001</v>
      </c>
      <c r="Z602" s="4"/>
      <c r="AA602" s="3">
        <v>3</v>
      </c>
      <c r="AB602" s="3">
        <v>7.13</v>
      </c>
      <c r="AC602" s="4">
        <f t="shared" si="32"/>
        <v>0.25980762113533157</v>
      </c>
      <c r="AD602" s="3">
        <v>0.15</v>
      </c>
      <c r="AE602" s="3">
        <v>3</v>
      </c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3" t="s">
        <v>73</v>
      </c>
      <c r="AV602" s="3" t="s">
        <v>74</v>
      </c>
      <c r="AW602" s="3" t="s">
        <v>127</v>
      </c>
      <c r="AX602" s="4"/>
      <c r="AY602" s="3" t="s">
        <v>75</v>
      </c>
      <c r="AZ602" s="3" t="s">
        <v>76</v>
      </c>
      <c r="BA602" s="3" t="s">
        <v>77</v>
      </c>
      <c r="BB602" s="3">
        <v>41.552788999999997</v>
      </c>
      <c r="BC602" s="3">
        <v>-70.509758000000005</v>
      </c>
      <c r="BD602" s="4"/>
      <c r="BE602" s="4"/>
    </row>
    <row r="603" spans="1:57" ht="12.75">
      <c r="A603" s="3" t="s">
        <v>170</v>
      </c>
      <c r="B603" s="11" t="s">
        <v>170</v>
      </c>
      <c r="C603" s="2" t="s">
        <v>384</v>
      </c>
      <c r="D603" s="3" t="s">
        <v>385</v>
      </c>
      <c r="E603" s="3" t="s">
        <v>372</v>
      </c>
      <c r="F603" s="3">
        <v>2015</v>
      </c>
      <c r="G603" s="2" t="s">
        <v>93</v>
      </c>
      <c r="H603" s="3" t="s">
        <v>94</v>
      </c>
      <c r="I603" s="3" t="s">
        <v>373</v>
      </c>
      <c r="J603" s="3" t="s">
        <v>96</v>
      </c>
      <c r="K603" s="3" t="s">
        <v>389</v>
      </c>
      <c r="L603" s="3">
        <v>2014</v>
      </c>
      <c r="M603" s="3" t="s">
        <v>203</v>
      </c>
      <c r="N603" s="3" t="s">
        <v>204</v>
      </c>
      <c r="O603" s="3"/>
      <c r="P603" s="3" t="s">
        <v>132</v>
      </c>
      <c r="Q603" s="3" t="s">
        <v>204</v>
      </c>
      <c r="R603" s="4"/>
      <c r="S603" s="3" t="s">
        <v>134</v>
      </c>
      <c r="T603" s="3" t="s">
        <v>135</v>
      </c>
      <c r="U603" s="3" t="s">
        <v>84</v>
      </c>
      <c r="V603" s="3" t="s">
        <v>72</v>
      </c>
      <c r="W603" s="3">
        <v>6.18</v>
      </c>
      <c r="X603" s="4">
        <f t="shared" si="23"/>
        <v>0.72746133917892841</v>
      </c>
      <c r="Y603" s="3">
        <v>0.42</v>
      </c>
      <c r="Z603" s="4"/>
      <c r="AA603" s="3">
        <v>3</v>
      </c>
      <c r="AB603" s="3">
        <v>6.47</v>
      </c>
      <c r="AC603" s="4">
        <f t="shared" si="32"/>
        <v>0.69282032302755092</v>
      </c>
      <c r="AD603" s="3">
        <v>0.4</v>
      </c>
      <c r="AE603" s="3">
        <v>3</v>
      </c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3" t="s">
        <v>73</v>
      </c>
      <c r="AV603" s="3" t="s">
        <v>74</v>
      </c>
      <c r="AW603" s="3" t="s">
        <v>378</v>
      </c>
      <c r="AX603" s="4"/>
      <c r="AY603" s="3" t="s">
        <v>75</v>
      </c>
      <c r="AZ603" s="3" t="s">
        <v>76</v>
      </c>
      <c r="BA603" s="3" t="s">
        <v>77</v>
      </c>
      <c r="BB603" s="3">
        <v>41.508955999999998</v>
      </c>
      <c r="BC603" s="3">
        <v>-71.372262000000006</v>
      </c>
      <c r="BD603" s="4"/>
      <c r="BE603" s="4"/>
    </row>
    <row r="604" spans="1:57" ht="12.75">
      <c r="A604" s="3" t="s">
        <v>170</v>
      </c>
      <c r="B604" s="2" t="s">
        <v>170</v>
      </c>
      <c r="C604" s="2" t="s">
        <v>384</v>
      </c>
      <c r="D604" s="3" t="s">
        <v>385</v>
      </c>
      <c r="E604" s="3" t="s">
        <v>372</v>
      </c>
      <c r="F604" s="3">
        <v>2015</v>
      </c>
      <c r="G604" s="2" t="s">
        <v>93</v>
      </c>
      <c r="H604" s="3" t="s">
        <v>94</v>
      </c>
      <c r="I604" s="3" t="s">
        <v>387</v>
      </c>
      <c r="J604" s="3" t="s">
        <v>96</v>
      </c>
      <c r="K604" s="3" t="s">
        <v>389</v>
      </c>
      <c r="L604" s="3">
        <v>2014</v>
      </c>
      <c r="M604" s="3" t="s">
        <v>203</v>
      </c>
      <c r="N604" s="3" t="s">
        <v>204</v>
      </c>
      <c r="O604" s="3"/>
      <c r="P604" s="3" t="s">
        <v>132</v>
      </c>
      <c r="Q604" s="3" t="s">
        <v>204</v>
      </c>
      <c r="R604" s="4"/>
      <c r="S604" s="3" t="s">
        <v>134</v>
      </c>
      <c r="T604" s="3" t="s">
        <v>135</v>
      </c>
      <c r="U604" s="3" t="s">
        <v>84</v>
      </c>
      <c r="V604" s="3" t="s">
        <v>72</v>
      </c>
      <c r="W604" s="3">
        <v>6.95</v>
      </c>
      <c r="X604" s="4">
        <f t="shared" si="23"/>
        <v>0.27712812921102037</v>
      </c>
      <c r="Y604" s="3">
        <v>0.16</v>
      </c>
      <c r="Z604" s="4"/>
      <c r="AA604" s="3">
        <v>3</v>
      </c>
      <c r="AB604" s="3">
        <v>6.36</v>
      </c>
      <c r="AC604" s="4">
        <f t="shared" si="32"/>
        <v>2.4421916386721167</v>
      </c>
      <c r="AD604" s="3">
        <v>1.41</v>
      </c>
      <c r="AE604" s="3">
        <v>3</v>
      </c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3" t="s">
        <v>73</v>
      </c>
      <c r="AV604" s="3" t="s">
        <v>74</v>
      </c>
      <c r="AW604" s="3" t="s">
        <v>217</v>
      </c>
      <c r="AX604" s="4"/>
      <c r="AY604" s="3" t="s">
        <v>75</v>
      </c>
      <c r="AZ604" s="3" t="s">
        <v>76</v>
      </c>
      <c r="BA604" s="3" t="s">
        <v>77</v>
      </c>
      <c r="BB604" s="3">
        <v>41.489783000000003</v>
      </c>
      <c r="BC604" s="3">
        <v>-71.395128999999997</v>
      </c>
      <c r="BD604" s="4"/>
      <c r="BE604" s="4"/>
    </row>
    <row r="605" spans="1:57" ht="12.75">
      <c r="A605" s="3" t="s">
        <v>170</v>
      </c>
      <c r="B605" s="2" t="s">
        <v>170</v>
      </c>
      <c r="C605" s="2" t="s">
        <v>384</v>
      </c>
      <c r="D605" s="3" t="s">
        <v>385</v>
      </c>
      <c r="E605" s="3" t="s">
        <v>372</v>
      </c>
      <c r="F605" s="3">
        <v>2015</v>
      </c>
      <c r="G605" s="2" t="s">
        <v>93</v>
      </c>
      <c r="H605" s="3" t="s">
        <v>94</v>
      </c>
      <c r="I605" s="3" t="s">
        <v>373</v>
      </c>
      <c r="J605" s="3" t="s">
        <v>96</v>
      </c>
      <c r="K605" s="3" t="s">
        <v>389</v>
      </c>
      <c r="L605" s="3">
        <v>2014</v>
      </c>
      <c r="M605" s="3" t="s">
        <v>396</v>
      </c>
      <c r="N605" s="2" t="s">
        <v>199</v>
      </c>
      <c r="O605" s="3"/>
      <c r="P605" s="3" t="s">
        <v>222</v>
      </c>
      <c r="Q605" s="3" t="s">
        <v>223</v>
      </c>
      <c r="R605" s="4"/>
      <c r="S605" s="3" t="s">
        <v>134</v>
      </c>
      <c r="T605" s="2" t="s">
        <v>135</v>
      </c>
      <c r="U605" s="3" t="s">
        <v>84</v>
      </c>
      <c r="V605" s="3" t="s">
        <v>72</v>
      </c>
      <c r="W605" s="3">
        <v>0</v>
      </c>
      <c r="X605" s="4">
        <f t="shared" si="23"/>
        <v>0</v>
      </c>
      <c r="Y605" s="3">
        <v>0</v>
      </c>
      <c r="Z605" s="4"/>
      <c r="AA605" s="3">
        <v>9</v>
      </c>
      <c r="AB605" s="3">
        <v>0</v>
      </c>
      <c r="AC605" s="4">
        <f t="shared" si="32"/>
        <v>0</v>
      </c>
      <c r="AD605" s="3">
        <v>0</v>
      </c>
      <c r="AE605" s="3">
        <v>9</v>
      </c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3" t="s">
        <v>73</v>
      </c>
      <c r="AV605" s="3" t="s">
        <v>74</v>
      </c>
      <c r="AW605" s="3" t="s">
        <v>378</v>
      </c>
      <c r="AX605" s="4"/>
      <c r="AY605" s="3" t="s">
        <v>75</v>
      </c>
      <c r="AZ605" s="3" t="s">
        <v>76</v>
      </c>
      <c r="BA605" s="3" t="s">
        <v>77</v>
      </c>
      <c r="BB605" s="3">
        <v>41.508955999999998</v>
      </c>
      <c r="BC605" s="3">
        <v>-71.372262000000006</v>
      </c>
      <c r="BD605" s="4"/>
      <c r="BE605" s="4"/>
    </row>
    <row r="606" spans="1:57" ht="12.75">
      <c r="A606" s="3" t="s">
        <v>170</v>
      </c>
      <c r="B606" s="2" t="s">
        <v>170</v>
      </c>
      <c r="C606" s="2" t="s">
        <v>384</v>
      </c>
      <c r="D606" s="3" t="s">
        <v>385</v>
      </c>
      <c r="E606" s="3" t="s">
        <v>372</v>
      </c>
      <c r="F606" s="3">
        <v>2015</v>
      </c>
      <c r="G606" s="2" t="s">
        <v>93</v>
      </c>
      <c r="H606" s="3" t="s">
        <v>94</v>
      </c>
      <c r="I606" s="3" t="s">
        <v>387</v>
      </c>
      <c r="J606" s="3" t="s">
        <v>64</v>
      </c>
      <c r="K606" s="3" t="s">
        <v>388</v>
      </c>
      <c r="L606" s="3">
        <v>2014</v>
      </c>
      <c r="M606" s="3" t="s">
        <v>396</v>
      </c>
      <c r="N606" s="2" t="s">
        <v>199</v>
      </c>
      <c r="O606" s="3"/>
      <c r="P606" s="3" t="s">
        <v>222</v>
      </c>
      <c r="Q606" s="3" t="s">
        <v>223</v>
      </c>
      <c r="R606" s="4"/>
      <c r="S606" s="3" t="s">
        <v>134</v>
      </c>
      <c r="T606" s="2" t="s">
        <v>135</v>
      </c>
      <c r="U606" s="3" t="s">
        <v>84</v>
      </c>
      <c r="V606" s="3" t="s">
        <v>72</v>
      </c>
      <c r="W606" s="3">
        <v>72.8</v>
      </c>
      <c r="X606" s="4">
        <f t="shared" si="23"/>
        <v>210.39</v>
      </c>
      <c r="Y606" s="3">
        <v>70.13</v>
      </c>
      <c r="Z606" s="4"/>
      <c r="AA606" s="3">
        <v>9</v>
      </c>
      <c r="AB606" s="3">
        <v>180.1</v>
      </c>
      <c r="AC606" s="4">
        <f t="shared" si="32"/>
        <v>5.22</v>
      </c>
      <c r="AD606" s="3">
        <v>1.74</v>
      </c>
      <c r="AE606" s="3">
        <v>9</v>
      </c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3" t="s">
        <v>73</v>
      </c>
      <c r="AV606" s="3" t="s">
        <v>74</v>
      </c>
      <c r="AW606" s="3" t="s">
        <v>217</v>
      </c>
      <c r="AX606" s="4"/>
      <c r="AY606" s="3" t="s">
        <v>75</v>
      </c>
      <c r="AZ606" s="3" t="s">
        <v>76</v>
      </c>
      <c r="BA606" s="3" t="s">
        <v>77</v>
      </c>
      <c r="BB606" s="3">
        <v>41.489783000000003</v>
      </c>
      <c r="BC606" s="3">
        <v>-71.395128999999997</v>
      </c>
      <c r="BD606" s="4"/>
      <c r="BE606" s="4"/>
    </row>
    <row r="607" spans="1:57" ht="12.75">
      <c r="A607" s="3" t="s">
        <v>170</v>
      </c>
      <c r="B607" s="2" t="s">
        <v>170</v>
      </c>
      <c r="C607" s="2" t="s">
        <v>384</v>
      </c>
      <c r="D607" s="3" t="s">
        <v>385</v>
      </c>
      <c r="E607" s="3" t="s">
        <v>372</v>
      </c>
      <c r="F607" s="3">
        <v>2015</v>
      </c>
      <c r="G607" s="2" t="s">
        <v>93</v>
      </c>
      <c r="H607" s="3" t="s">
        <v>94</v>
      </c>
      <c r="I607" s="3" t="s">
        <v>373</v>
      </c>
      <c r="J607" s="3" t="s">
        <v>64</v>
      </c>
      <c r="K607" s="3" t="s">
        <v>388</v>
      </c>
      <c r="L607" s="3">
        <v>2014</v>
      </c>
      <c r="M607" s="3" t="s">
        <v>396</v>
      </c>
      <c r="N607" s="2" t="s">
        <v>199</v>
      </c>
      <c r="O607" s="3"/>
      <c r="P607" s="3" t="s">
        <v>222</v>
      </c>
      <c r="Q607" s="3" t="s">
        <v>223</v>
      </c>
      <c r="R607" s="4"/>
      <c r="S607" s="3" t="s">
        <v>134</v>
      </c>
      <c r="T607" s="2" t="s">
        <v>135</v>
      </c>
      <c r="U607" s="3" t="s">
        <v>84</v>
      </c>
      <c r="V607" s="3" t="s">
        <v>72</v>
      </c>
      <c r="W607" s="3">
        <v>106.97</v>
      </c>
      <c r="X607" s="4">
        <f t="shared" si="23"/>
        <v>213.12</v>
      </c>
      <c r="Y607" s="3">
        <v>71.040000000000006</v>
      </c>
      <c r="Z607" s="4"/>
      <c r="AA607" s="3">
        <v>9</v>
      </c>
      <c r="AB607" s="3">
        <v>20.95</v>
      </c>
      <c r="AC607" s="4">
        <f t="shared" si="32"/>
        <v>41.94</v>
      </c>
      <c r="AD607" s="3">
        <v>13.98</v>
      </c>
      <c r="AE607" s="3">
        <v>9</v>
      </c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3" t="s">
        <v>73</v>
      </c>
      <c r="AV607" s="3" t="s">
        <v>74</v>
      </c>
      <c r="AW607" s="3" t="s">
        <v>378</v>
      </c>
      <c r="AX607" s="4"/>
      <c r="AY607" s="3" t="s">
        <v>75</v>
      </c>
      <c r="AZ607" s="3" t="s">
        <v>76</v>
      </c>
      <c r="BA607" s="3" t="s">
        <v>77</v>
      </c>
      <c r="BB607" s="3">
        <v>41.508955999999998</v>
      </c>
      <c r="BC607" s="3">
        <v>-71.372262000000006</v>
      </c>
      <c r="BD607" s="4"/>
      <c r="BE607" s="4"/>
    </row>
    <row r="608" spans="1:57" ht="12.75">
      <c r="A608" s="3" t="s">
        <v>170</v>
      </c>
      <c r="B608" s="2" t="s">
        <v>170</v>
      </c>
      <c r="C608" s="2" t="s">
        <v>384</v>
      </c>
      <c r="D608" s="3" t="s">
        <v>385</v>
      </c>
      <c r="E608" s="3" t="s">
        <v>372</v>
      </c>
      <c r="F608" s="3">
        <v>2015</v>
      </c>
      <c r="G608" s="2" t="s">
        <v>93</v>
      </c>
      <c r="H608" s="3" t="s">
        <v>94</v>
      </c>
      <c r="I608" s="3" t="s">
        <v>390</v>
      </c>
      <c r="J608" s="3" t="s">
        <v>96</v>
      </c>
      <c r="K608" s="3" t="s">
        <v>389</v>
      </c>
      <c r="L608" s="3">
        <v>2014</v>
      </c>
      <c r="M608" s="3" t="s">
        <v>396</v>
      </c>
      <c r="N608" s="2" t="s">
        <v>199</v>
      </c>
      <c r="O608" s="3"/>
      <c r="P608" s="3" t="s">
        <v>222</v>
      </c>
      <c r="Q608" s="3" t="s">
        <v>223</v>
      </c>
      <c r="R608" s="4"/>
      <c r="S608" s="3" t="s">
        <v>134</v>
      </c>
      <c r="T608" s="2" t="s">
        <v>135</v>
      </c>
      <c r="U608" s="3" t="s">
        <v>84</v>
      </c>
      <c r="V608" s="3" t="s">
        <v>72</v>
      </c>
      <c r="W608" s="3">
        <v>14.16</v>
      </c>
      <c r="X608" s="4">
        <f t="shared" si="23"/>
        <v>23.1</v>
      </c>
      <c r="Y608" s="3">
        <v>7.7</v>
      </c>
      <c r="Z608" s="4"/>
      <c r="AA608" s="3">
        <v>9</v>
      </c>
      <c r="AB608" s="3">
        <v>91.58</v>
      </c>
      <c r="AC608" s="4">
        <f t="shared" si="32"/>
        <v>177.35999999999999</v>
      </c>
      <c r="AD608" s="3">
        <v>59.12</v>
      </c>
      <c r="AE608" s="3">
        <v>9</v>
      </c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3" t="s">
        <v>73</v>
      </c>
      <c r="AV608" s="3" t="s">
        <v>74</v>
      </c>
      <c r="AW608" s="3" t="s">
        <v>127</v>
      </c>
      <c r="AX608" s="4"/>
      <c r="AY608" s="3" t="s">
        <v>75</v>
      </c>
      <c r="AZ608" s="3" t="s">
        <v>76</v>
      </c>
      <c r="BA608" s="3" t="s">
        <v>77</v>
      </c>
      <c r="BB608" s="3">
        <v>41.552788999999997</v>
      </c>
      <c r="BC608" s="3">
        <v>-70.509758000000005</v>
      </c>
      <c r="BD608" s="4"/>
      <c r="BE608" s="4"/>
    </row>
    <row r="609" spans="1:57" ht="12.75">
      <c r="A609" s="3" t="s">
        <v>170</v>
      </c>
      <c r="B609" s="2" t="s">
        <v>170</v>
      </c>
      <c r="C609" s="2" t="s">
        <v>384</v>
      </c>
      <c r="D609" s="3" t="s">
        <v>385</v>
      </c>
      <c r="E609" s="3" t="s">
        <v>372</v>
      </c>
      <c r="F609" s="3">
        <v>2015</v>
      </c>
      <c r="G609" s="2" t="s">
        <v>93</v>
      </c>
      <c r="H609" s="3" t="s">
        <v>94</v>
      </c>
      <c r="I609" s="3" t="s">
        <v>390</v>
      </c>
      <c r="J609" s="3" t="s">
        <v>64</v>
      </c>
      <c r="K609" s="3" t="s">
        <v>388</v>
      </c>
      <c r="L609" s="3">
        <v>2014</v>
      </c>
      <c r="M609" s="3" t="s">
        <v>396</v>
      </c>
      <c r="N609" s="2" t="s">
        <v>199</v>
      </c>
      <c r="O609" s="3"/>
      <c r="P609" s="3" t="s">
        <v>222</v>
      </c>
      <c r="Q609" s="3" t="s">
        <v>223</v>
      </c>
      <c r="R609" s="4"/>
      <c r="S609" s="3" t="s">
        <v>134</v>
      </c>
      <c r="T609" s="2" t="s">
        <v>135</v>
      </c>
      <c r="U609" s="3" t="s">
        <v>84</v>
      </c>
      <c r="V609" s="3" t="s">
        <v>72</v>
      </c>
      <c r="W609" s="3">
        <v>0</v>
      </c>
      <c r="X609" s="4">
        <f t="shared" si="23"/>
        <v>0</v>
      </c>
      <c r="Y609" s="3">
        <v>0</v>
      </c>
      <c r="Z609" s="4"/>
      <c r="AA609" s="3">
        <v>9</v>
      </c>
      <c r="AB609" s="3">
        <v>73.13</v>
      </c>
      <c r="AC609" s="4">
        <f t="shared" si="32"/>
        <v>198.60000000000002</v>
      </c>
      <c r="AD609" s="3">
        <v>66.2</v>
      </c>
      <c r="AE609" s="3">
        <v>9</v>
      </c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3" t="s">
        <v>73</v>
      </c>
      <c r="AV609" s="3" t="s">
        <v>74</v>
      </c>
      <c r="AW609" s="3" t="s">
        <v>127</v>
      </c>
      <c r="AX609" s="4"/>
      <c r="AY609" s="3" t="s">
        <v>75</v>
      </c>
      <c r="AZ609" s="3" t="s">
        <v>76</v>
      </c>
      <c r="BA609" s="3" t="s">
        <v>77</v>
      </c>
      <c r="BB609" s="3">
        <v>41.552788999999997</v>
      </c>
      <c r="BC609" s="3">
        <v>-70.509758000000005</v>
      </c>
      <c r="BD609" s="4"/>
      <c r="BE609" s="4"/>
    </row>
    <row r="610" spans="1:57" ht="12.75">
      <c r="A610" s="3" t="s">
        <v>170</v>
      </c>
      <c r="B610" s="2" t="s">
        <v>170</v>
      </c>
      <c r="C610" s="2" t="s">
        <v>384</v>
      </c>
      <c r="D610" s="3" t="s">
        <v>385</v>
      </c>
      <c r="E610" s="3" t="s">
        <v>372</v>
      </c>
      <c r="F610" s="3">
        <v>2015</v>
      </c>
      <c r="G610" s="2" t="s">
        <v>93</v>
      </c>
      <c r="H610" s="3" t="s">
        <v>94</v>
      </c>
      <c r="I610" s="3" t="s">
        <v>387</v>
      </c>
      <c r="J610" s="3" t="s">
        <v>96</v>
      </c>
      <c r="K610" s="3" t="s">
        <v>144</v>
      </c>
      <c r="L610" s="3">
        <v>2014</v>
      </c>
      <c r="M610" s="3" t="s">
        <v>396</v>
      </c>
      <c r="N610" s="2" t="s">
        <v>199</v>
      </c>
      <c r="O610" s="3"/>
      <c r="P610" s="3" t="s">
        <v>222</v>
      </c>
      <c r="Q610" s="3" t="s">
        <v>223</v>
      </c>
      <c r="R610" s="4"/>
      <c r="S610" s="3" t="s">
        <v>134</v>
      </c>
      <c r="T610" s="2" t="s">
        <v>135</v>
      </c>
      <c r="U610" s="3" t="s">
        <v>84</v>
      </c>
      <c r="V610" s="3" t="s">
        <v>72</v>
      </c>
      <c r="W610" s="3">
        <v>27.07</v>
      </c>
      <c r="X610" s="4">
        <f t="shared" si="23"/>
        <v>78.179999999999993</v>
      </c>
      <c r="Y610" s="3">
        <v>26.06</v>
      </c>
      <c r="Z610" s="4"/>
      <c r="AA610" s="3">
        <v>9</v>
      </c>
      <c r="AB610" s="3">
        <v>148.21</v>
      </c>
      <c r="AC610" s="4">
        <f t="shared" si="32"/>
        <v>238.07999999999998</v>
      </c>
      <c r="AD610" s="3">
        <v>79.36</v>
      </c>
      <c r="AE610" s="3">
        <v>9</v>
      </c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3" t="s">
        <v>73</v>
      </c>
      <c r="AV610" s="3" t="s">
        <v>74</v>
      </c>
      <c r="AW610" s="3" t="s">
        <v>217</v>
      </c>
      <c r="AX610" s="4"/>
      <c r="AY610" s="3" t="s">
        <v>75</v>
      </c>
      <c r="AZ610" s="3" t="s">
        <v>76</v>
      </c>
      <c r="BA610" s="3" t="s">
        <v>77</v>
      </c>
      <c r="BB610" s="3">
        <v>41.489783000000003</v>
      </c>
      <c r="BC610" s="3">
        <v>-71.395128999999997</v>
      </c>
      <c r="BD610" s="4"/>
      <c r="BE610" s="4"/>
    </row>
    <row r="611" spans="1:57" ht="12.75">
      <c r="A611" s="3" t="s">
        <v>170</v>
      </c>
      <c r="B611" s="2" t="s">
        <v>170</v>
      </c>
      <c r="C611" s="2" t="s">
        <v>384</v>
      </c>
      <c r="D611" s="3" t="s">
        <v>385</v>
      </c>
      <c r="E611" s="3" t="s">
        <v>372</v>
      </c>
      <c r="F611" s="3">
        <v>2015</v>
      </c>
      <c r="G611" s="2" t="s">
        <v>93</v>
      </c>
      <c r="H611" s="3" t="s">
        <v>94</v>
      </c>
      <c r="I611" s="3" t="s">
        <v>387</v>
      </c>
      <c r="J611" s="3" t="s">
        <v>96</v>
      </c>
      <c r="K611" s="3" t="s">
        <v>389</v>
      </c>
      <c r="L611" s="3">
        <v>2014</v>
      </c>
      <c r="M611" s="3" t="s">
        <v>396</v>
      </c>
      <c r="N611" s="2" t="s">
        <v>199</v>
      </c>
      <c r="O611" s="3"/>
      <c r="P611" s="3" t="s">
        <v>222</v>
      </c>
      <c r="Q611" s="3" t="s">
        <v>223</v>
      </c>
      <c r="R611" s="4"/>
      <c r="S611" s="3" t="s">
        <v>134</v>
      </c>
      <c r="T611" s="2" t="s">
        <v>135</v>
      </c>
      <c r="U611" s="3" t="s">
        <v>84</v>
      </c>
      <c r="V611" s="3" t="s">
        <v>72</v>
      </c>
      <c r="W611" s="3">
        <v>56.41</v>
      </c>
      <c r="X611" s="4">
        <f t="shared" si="23"/>
        <v>169.23</v>
      </c>
      <c r="Y611" s="3">
        <v>56.41</v>
      </c>
      <c r="Z611" s="4"/>
      <c r="AA611" s="3">
        <v>9</v>
      </c>
      <c r="AB611" s="3">
        <v>88.61</v>
      </c>
      <c r="AC611" s="4">
        <f t="shared" si="32"/>
        <v>261.93</v>
      </c>
      <c r="AD611" s="3">
        <v>87.31</v>
      </c>
      <c r="AE611" s="3">
        <v>9</v>
      </c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3" t="s">
        <v>73</v>
      </c>
      <c r="AV611" s="3" t="s">
        <v>74</v>
      </c>
      <c r="AW611" s="3" t="s">
        <v>217</v>
      </c>
      <c r="AX611" s="4"/>
      <c r="AY611" s="3" t="s">
        <v>75</v>
      </c>
      <c r="AZ611" s="3" t="s">
        <v>76</v>
      </c>
      <c r="BA611" s="3" t="s">
        <v>77</v>
      </c>
      <c r="BB611" s="3">
        <v>41.489783000000003</v>
      </c>
      <c r="BC611" s="3">
        <v>-71.395128999999997</v>
      </c>
      <c r="BD611" s="4"/>
      <c r="BE611" s="4"/>
    </row>
    <row r="612" spans="1:57" ht="12.75">
      <c r="A612" s="3" t="s">
        <v>170</v>
      </c>
      <c r="B612" s="2" t="s">
        <v>170</v>
      </c>
      <c r="C612" s="2" t="s">
        <v>384</v>
      </c>
      <c r="D612" s="3" t="s">
        <v>385</v>
      </c>
      <c r="E612" s="3" t="s">
        <v>372</v>
      </c>
      <c r="F612" s="3">
        <v>2015</v>
      </c>
      <c r="G612" s="2" t="s">
        <v>93</v>
      </c>
      <c r="H612" s="3" t="s">
        <v>94</v>
      </c>
      <c r="I612" s="3" t="s">
        <v>390</v>
      </c>
      <c r="J612" s="3" t="s">
        <v>96</v>
      </c>
      <c r="K612" s="3" t="s">
        <v>144</v>
      </c>
      <c r="L612" s="3">
        <v>2014</v>
      </c>
      <c r="M612" s="3" t="s">
        <v>396</v>
      </c>
      <c r="N612" s="2" t="s">
        <v>199</v>
      </c>
      <c r="O612" s="3"/>
      <c r="P612" s="3" t="s">
        <v>222</v>
      </c>
      <c r="Q612" s="3" t="s">
        <v>223</v>
      </c>
      <c r="R612" s="4"/>
      <c r="S612" s="3" t="s">
        <v>134</v>
      </c>
      <c r="T612" s="2" t="s">
        <v>135</v>
      </c>
      <c r="U612" s="3" t="s">
        <v>84</v>
      </c>
      <c r="V612" s="3" t="s">
        <v>72</v>
      </c>
      <c r="W612" s="3">
        <v>103.53</v>
      </c>
      <c r="X612" s="4">
        <f t="shared" si="23"/>
        <v>223.64999999999998</v>
      </c>
      <c r="Y612" s="3">
        <v>74.55</v>
      </c>
      <c r="Z612" s="4"/>
      <c r="AA612" s="3">
        <v>9</v>
      </c>
      <c r="AB612" s="3">
        <v>514.07000000000005</v>
      </c>
      <c r="AC612" s="4">
        <f t="shared" si="32"/>
        <v>1231.17</v>
      </c>
      <c r="AD612" s="3">
        <v>410.39</v>
      </c>
      <c r="AE612" s="3">
        <v>9</v>
      </c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3" t="s">
        <v>73</v>
      </c>
      <c r="AV612" s="3" t="s">
        <v>74</v>
      </c>
      <c r="AW612" s="3" t="s">
        <v>127</v>
      </c>
      <c r="AX612" s="4"/>
      <c r="AY612" s="3" t="s">
        <v>75</v>
      </c>
      <c r="AZ612" s="3" t="s">
        <v>76</v>
      </c>
      <c r="BA612" s="3" t="s">
        <v>77</v>
      </c>
      <c r="BB612" s="3">
        <v>41.552788999999997</v>
      </c>
      <c r="BC612" s="3">
        <v>-70.509758000000005</v>
      </c>
      <c r="BD612" s="4"/>
      <c r="BE612" s="4"/>
    </row>
    <row r="613" spans="1:57" ht="12.75">
      <c r="A613" s="3" t="s">
        <v>170</v>
      </c>
      <c r="B613" s="2" t="s">
        <v>170</v>
      </c>
      <c r="C613" s="2" t="s">
        <v>370</v>
      </c>
      <c r="D613" s="3" t="s">
        <v>371</v>
      </c>
      <c r="E613" s="3" t="s">
        <v>372</v>
      </c>
      <c r="F613" s="3">
        <v>2017</v>
      </c>
      <c r="G613" s="2" t="s">
        <v>93</v>
      </c>
      <c r="H613" s="3" t="s">
        <v>94</v>
      </c>
      <c r="I613" s="3" t="s">
        <v>373</v>
      </c>
      <c r="J613" s="3" t="s">
        <v>64</v>
      </c>
      <c r="K613" s="3" t="s">
        <v>374</v>
      </c>
      <c r="L613" s="3">
        <v>2014</v>
      </c>
      <c r="M613" s="3" t="s">
        <v>396</v>
      </c>
      <c r="N613" s="2" t="s">
        <v>199</v>
      </c>
      <c r="O613" s="3"/>
      <c r="P613" s="3" t="s">
        <v>222</v>
      </c>
      <c r="Q613" s="3" t="s">
        <v>223</v>
      </c>
      <c r="R613" s="4"/>
      <c r="S613" s="3" t="s">
        <v>134</v>
      </c>
      <c r="T613" s="3" t="s">
        <v>135</v>
      </c>
      <c r="U613" s="3" t="s">
        <v>84</v>
      </c>
      <c r="V613" s="3" t="s">
        <v>72</v>
      </c>
      <c r="W613" s="3">
        <v>106.67</v>
      </c>
      <c r="X613" s="4">
        <f t="shared" si="23"/>
        <v>173.98725642988913</v>
      </c>
      <c r="Y613" s="3">
        <v>71.03</v>
      </c>
      <c r="Z613" s="4"/>
      <c r="AA613" s="3">
        <v>6</v>
      </c>
      <c r="AB613" s="4"/>
      <c r="AC613" s="4"/>
      <c r="AD613" s="4"/>
      <c r="AE613" s="4"/>
      <c r="AF613" s="3"/>
      <c r="AG613" s="3"/>
      <c r="AH613" s="3"/>
      <c r="AI613" s="3"/>
      <c r="AJ613" s="3">
        <v>95.52</v>
      </c>
      <c r="AK613" s="4">
        <f t="shared" ref="AK613:AK615" si="33">ABS(AL613)*(SQRT(AM613))</f>
        <v>94.354344892008015</v>
      </c>
      <c r="AL613" s="3">
        <v>38.520000000000003</v>
      </c>
      <c r="AM613" s="3">
        <v>6</v>
      </c>
      <c r="AN613" s="4"/>
      <c r="AO613" s="4"/>
      <c r="AP613" s="4"/>
      <c r="AQ613" s="4"/>
      <c r="AR613" s="3" t="s">
        <v>377</v>
      </c>
      <c r="AS613" s="3">
        <v>1</v>
      </c>
      <c r="AT613" s="3">
        <v>0.21</v>
      </c>
      <c r="AU613" s="3" t="s">
        <v>73</v>
      </c>
      <c r="AV613" s="3" t="s">
        <v>74</v>
      </c>
      <c r="AW613" s="3" t="s">
        <v>378</v>
      </c>
      <c r="AX613" s="3">
        <v>0.66</v>
      </c>
      <c r="AY613" s="3" t="s">
        <v>75</v>
      </c>
      <c r="AZ613" s="3" t="s">
        <v>76</v>
      </c>
      <c r="BA613" s="3" t="s">
        <v>77</v>
      </c>
      <c r="BB613" s="3">
        <v>41.508955999999998</v>
      </c>
      <c r="BC613" s="3">
        <v>-71.372262000000006</v>
      </c>
      <c r="BD613" s="4"/>
      <c r="BE613" s="4"/>
    </row>
    <row r="614" spans="1:57" ht="12.75">
      <c r="A614" s="3" t="s">
        <v>170</v>
      </c>
      <c r="B614" s="2" t="s">
        <v>170</v>
      </c>
      <c r="C614" s="2" t="s">
        <v>370</v>
      </c>
      <c r="D614" s="3" t="s">
        <v>371</v>
      </c>
      <c r="E614" s="3" t="s">
        <v>372</v>
      </c>
      <c r="F614" s="3">
        <v>2017</v>
      </c>
      <c r="G614" s="2" t="s">
        <v>93</v>
      </c>
      <c r="H614" s="3" t="s">
        <v>94</v>
      </c>
      <c r="I614" s="3" t="s">
        <v>373</v>
      </c>
      <c r="J614" s="3" t="s">
        <v>96</v>
      </c>
      <c r="K614" s="3" t="s">
        <v>273</v>
      </c>
      <c r="L614" s="3">
        <v>2014</v>
      </c>
      <c r="M614" s="3" t="s">
        <v>396</v>
      </c>
      <c r="N614" s="2" t="s">
        <v>199</v>
      </c>
      <c r="O614" s="3"/>
      <c r="P614" s="3" t="s">
        <v>222</v>
      </c>
      <c r="Q614" s="3" t="s">
        <v>223</v>
      </c>
      <c r="R614" s="4"/>
      <c r="S614" s="3" t="s">
        <v>134</v>
      </c>
      <c r="T614" s="3" t="s">
        <v>135</v>
      </c>
      <c r="U614" s="3" t="s">
        <v>84</v>
      </c>
      <c r="V614" s="3" t="s">
        <v>72</v>
      </c>
      <c r="W614" s="3">
        <v>0</v>
      </c>
      <c r="X614" s="4">
        <f t="shared" si="23"/>
        <v>0</v>
      </c>
      <c r="Y614" s="3">
        <v>0</v>
      </c>
      <c r="Z614" s="4"/>
      <c r="AA614" s="3">
        <v>6</v>
      </c>
      <c r="AB614" s="4"/>
      <c r="AC614" s="4"/>
      <c r="AD614" s="4"/>
      <c r="AE614" s="4"/>
      <c r="AF614" s="3"/>
      <c r="AG614" s="3"/>
      <c r="AH614" s="3"/>
      <c r="AI614" s="3"/>
      <c r="AJ614" s="3">
        <v>0</v>
      </c>
      <c r="AK614" s="4">
        <f t="shared" si="33"/>
        <v>0</v>
      </c>
      <c r="AL614" s="3">
        <v>0</v>
      </c>
      <c r="AM614" s="3">
        <v>6</v>
      </c>
      <c r="AN614" s="4"/>
      <c r="AO614" s="4"/>
      <c r="AP614" s="4"/>
      <c r="AQ614" s="4"/>
      <c r="AR614" s="3" t="s">
        <v>377</v>
      </c>
      <c r="AS614" s="3">
        <v>1</v>
      </c>
      <c r="AT614" s="3">
        <v>0.22</v>
      </c>
      <c r="AU614" s="3" t="s">
        <v>73</v>
      </c>
      <c r="AV614" s="3" t="s">
        <v>74</v>
      </c>
      <c r="AW614" s="3" t="s">
        <v>378</v>
      </c>
      <c r="AX614" s="3">
        <v>0.66</v>
      </c>
      <c r="AY614" s="3" t="s">
        <v>75</v>
      </c>
      <c r="AZ614" s="3" t="s">
        <v>76</v>
      </c>
      <c r="BA614" s="3" t="s">
        <v>77</v>
      </c>
      <c r="BB614" s="3">
        <v>41.508955999999998</v>
      </c>
      <c r="BC614" s="3">
        <v>-71.372262000000006</v>
      </c>
      <c r="BD614" s="4"/>
      <c r="BE614" s="4"/>
    </row>
    <row r="615" spans="1:57" ht="12.75">
      <c r="A615" s="3" t="s">
        <v>170</v>
      </c>
      <c r="B615" s="2" t="s">
        <v>170</v>
      </c>
      <c r="C615" s="2" t="s">
        <v>370</v>
      </c>
      <c r="D615" s="3" t="s">
        <v>371</v>
      </c>
      <c r="E615" s="3" t="s">
        <v>372</v>
      </c>
      <c r="F615" s="3">
        <v>2017</v>
      </c>
      <c r="G615" s="2" t="s">
        <v>93</v>
      </c>
      <c r="H615" s="3" t="s">
        <v>94</v>
      </c>
      <c r="I615" s="3" t="s">
        <v>373</v>
      </c>
      <c r="J615" s="3" t="s">
        <v>96</v>
      </c>
      <c r="K615" s="3" t="s">
        <v>144</v>
      </c>
      <c r="L615" s="3">
        <v>2014</v>
      </c>
      <c r="M615" s="3" t="s">
        <v>396</v>
      </c>
      <c r="N615" s="2" t="s">
        <v>199</v>
      </c>
      <c r="O615" s="3"/>
      <c r="P615" s="3" t="s">
        <v>222</v>
      </c>
      <c r="Q615" s="3" t="s">
        <v>223</v>
      </c>
      <c r="R615" s="4"/>
      <c r="S615" s="3" t="s">
        <v>134</v>
      </c>
      <c r="T615" s="3" t="s">
        <v>135</v>
      </c>
      <c r="U615" s="3" t="s">
        <v>84</v>
      </c>
      <c r="V615" s="3" t="s">
        <v>72</v>
      </c>
      <c r="W615" s="3">
        <v>17.510000000000002</v>
      </c>
      <c r="X615" s="4">
        <f t="shared" si="23"/>
        <v>37.256738987732135</v>
      </c>
      <c r="Y615" s="3">
        <v>15.21</v>
      </c>
      <c r="Z615" s="4"/>
      <c r="AA615" s="3">
        <v>6</v>
      </c>
      <c r="AB615" s="4"/>
      <c r="AC615" s="4"/>
      <c r="AD615" s="4"/>
      <c r="AE615" s="4"/>
      <c r="AF615" s="3"/>
      <c r="AG615" s="3"/>
      <c r="AH615" s="3"/>
      <c r="AI615" s="3"/>
      <c r="AJ615" s="3">
        <v>5.33</v>
      </c>
      <c r="AK615" s="4">
        <f t="shared" si="33"/>
        <v>15.995168020374152</v>
      </c>
      <c r="AL615" s="3">
        <v>6.53</v>
      </c>
      <c r="AM615" s="3">
        <v>6</v>
      </c>
      <c r="AN615" s="4"/>
      <c r="AO615" s="4"/>
      <c r="AP615" s="4"/>
      <c r="AQ615" s="4"/>
      <c r="AR615" s="3" t="s">
        <v>377</v>
      </c>
      <c r="AS615" s="3">
        <v>1</v>
      </c>
      <c r="AT615" s="3">
        <v>0.23</v>
      </c>
      <c r="AU615" s="3" t="s">
        <v>73</v>
      </c>
      <c r="AV615" s="3" t="s">
        <v>74</v>
      </c>
      <c r="AW615" s="3" t="s">
        <v>378</v>
      </c>
      <c r="AX615" s="3">
        <v>0.66</v>
      </c>
      <c r="AY615" s="3" t="s">
        <v>75</v>
      </c>
      <c r="AZ615" s="3" t="s">
        <v>76</v>
      </c>
      <c r="BA615" s="3" t="s">
        <v>77</v>
      </c>
      <c r="BB615" s="3">
        <v>41.508955999999998</v>
      </c>
      <c r="BC615" s="3">
        <v>-71.372262000000006</v>
      </c>
      <c r="BD615" s="4"/>
      <c r="BE615" s="4"/>
    </row>
    <row r="616" spans="1:57" ht="12.75">
      <c r="A616" s="3" t="s">
        <v>170</v>
      </c>
      <c r="B616" s="2" t="s">
        <v>170</v>
      </c>
      <c r="C616" s="2" t="s">
        <v>384</v>
      </c>
      <c r="D616" s="3" t="s">
        <v>385</v>
      </c>
      <c r="E616" s="3" t="s">
        <v>372</v>
      </c>
      <c r="F616" s="3">
        <v>2015</v>
      </c>
      <c r="G616" s="2" t="s">
        <v>93</v>
      </c>
      <c r="H616" s="3" t="s">
        <v>94</v>
      </c>
      <c r="I616" s="3" t="s">
        <v>373</v>
      </c>
      <c r="J616" s="3" t="s">
        <v>96</v>
      </c>
      <c r="K616" s="3" t="s">
        <v>144</v>
      </c>
      <c r="L616" s="3">
        <v>2014</v>
      </c>
      <c r="M616" s="3" t="s">
        <v>396</v>
      </c>
      <c r="N616" s="2" t="s">
        <v>199</v>
      </c>
      <c r="O616" s="3"/>
      <c r="P616" s="3" t="s">
        <v>222</v>
      </c>
      <c r="Q616" s="3" t="s">
        <v>223</v>
      </c>
      <c r="R616" s="4"/>
      <c r="S616" s="3" t="s">
        <v>134</v>
      </c>
      <c r="T616" s="2" t="s">
        <v>135</v>
      </c>
      <c r="U616" s="3" t="s">
        <v>84</v>
      </c>
      <c r="V616" s="3" t="s">
        <v>72</v>
      </c>
      <c r="W616" s="3">
        <v>17.510000000000002</v>
      </c>
      <c r="X616" s="4">
        <f t="shared" si="23"/>
        <v>45.63</v>
      </c>
      <c r="Y616" s="3">
        <v>15.21</v>
      </c>
      <c r="Z616" s="4"/>
      <c r="AA616" s="3">
        <v>9</v>
      </c>
      <c r="AB616" s="3">
        <v>50.83</v>
      </c>
      <c r="AC616" s="4"/>
      <c r="AD616" s="3"/>
      <c r="AE616" s="3">
        <v>9</v>
      </c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3" t="s">
        <v>73</v>
      </c>
      <c r="AV616" s="3" t="s">
        <v>74</v>
      </c>
      <c r="AW616" s="3" t="s">
        <v>378</v>
      </c>
      <c r="AX616" s="4"/>
      <c r="AY616" s="3" t="s">
        <v>75</v>
      </c>
      <c r="AZ616" s="3" t="s">
        <v>76</v>
      </c>
      <c r="BA616" s="3" t="s">
        <v>77</v>
      </c>
      <c r="BB616" s="3">
        <v>41.508955999999998</v>
      </c>
      <c r="BC616" s="3">
        <v>-71.372262000000006</v>
      </c>
      <c r="BD616" s="4"/>
      <c r="BE616" s="4"/>
    </row>
    <row r="617" spans="1:57" ht="12.75">
      <c r="A617" s="3" t="s">
        <v>170</v>
      </c>
      <c r="B617" s="2" t="s">
        <v>170</v>
      </c>
      <c r="C617" s="2" t="s">
        <v>370</v>
      </c>
      <c r="D617" s="3" t="s">
        <v>371</v>
      </c>
      <c r="E617" s="3" t="s">
        <v>372</v>
      </c>
      <c r="F617" s="3">
        <v>2017</v>
      </c>
      <c r="G617" s="2" t="s">
        <v>93</v>
      </c>
      <c r="H617" s="3" t="s">
        <v>94</v>
      </c>
      <c r="I617" s="3" t="s">
        <v>373</v>
      </c>
      <c r="J617" s="3" t="s">
        <v>96</v>
      </c>
      <c r="K617" s="3" t="s">
        <v>389</v>
      </c>
      <c r="L617" s="3">
        <v>2015</v>
      </c>
      <c r="M617" s="3" t="s">
        <v>397</v>
      </c>
      <c r="N617" s="3" t="s">
        <v>398</v>
      </c>
      <c r="O617" s="3"/>
      <c r="P617" s="3" t="s">
        <v>132</v>
      </c>
      <c r="Q617" s="3" t="s">
        <v>151</v>
      </c>
      <c r="R617" s="4"/>
      <c r="S617" s="3" t="s">
        <v>134</v>
      </c>
      <c r="T617" s="3" t="s">
        <v>135</v>
      </c>
      <c r="U617" s="3" t="s">
        <v>84</v>
      </c>
      <c r="V617" s="3" t="s">
        <v>72</v>
      </c>
      <c r="W617" s="3">
        <v>444.64</v>
      </c>
      <c r="X617" s="4">
        <f t="shared" si="23"/>
        <v>32.840000000000003</v>
      </c>
      <c r="Y617" s="3">
        <v>16.420000000000002</v>
      </c>
      <c r="Z617" s="4"/>
      <c r="AA617" s="3">
        <v>4</v>
      </c>
      <c r="AB617" s="4"/>
      <c r="AC617" s="4"/>
      <c r="AD617" s="4"/>
      <c r="AE617" s="4"/>
      <c r="AF617" s="3"/>
      <c r="AG617" s="3"/>
      <c r="AH617" s="3"/>
      <c r="AI617" s="3"/>
      <c r="AJ617" s="3">
        <v>443.83</v>
      </c>
      <c r="AK617" s="4">
        <f t="shared" ref="AK617:AK619" si="34">ABS(AL617)*(SQRT(AM617))</f>
        <v>31.78</v>
      </c>
      <c r="AL617" s="3">
        <v>15.89</v>
      </c>
      <c r="AM617" s="3">
        <v>4</v>
      </c>
      <c r="AN617" s="3">
        <v>470</v>
      </c>
      <c r="AO617" s="4">
        <f>ABS(AP617)*(SQRT(AQ617))</f>
        <v>27.92</v>
      </c>
      <c r="AP617" s="3">
        <v>13.96</v>
      </c>
      <c r="AQ617" s="3">
        <v>4</v>
      </c>
      <c r="AR617" s="3" t="s">
        <v>379</v>
      </c>
      <c r="AS617" s="3">
        <v>1</v>
      </c>
      <c r="AT617" s="4"/>
      <c r="AU617" s="3" t="s">
        <v>73</v>
      </c>
      <c r="AV617" s="3" t="s">
        <v>74</v>
      </c>
      <c r="AW617" s="3" t="s">
        <v>378</v>
      </c>
      <c r="AX617" s="4"/>
      <c r="AY617" s="3" t="s">
        <v>75</v>
      </c>
      <c r="AZ617" s="3" t="s">
        <v>76</v>
      </c>
      <c r="BA617" s="3" t="s">
        <v>77</v>
      </c>
      <c r="BB617" s="3">
        <v>41.508955999999998</v>
      </c>
      <c r="BC617" s="3">
        <v>-71.372262000000006</v>
      </c>
      <c r="BD617" s="4"/>
      <c r="BE617" s="3" t="s">
        <v>380</v>
      </c>
    </row>
    <row r="618" spans="1:57" ht="12.75">
      <c r="A618" s="3" t="s">
        <v>170</v>
      </c>
      <c r="B618" s="2" t="s">
        <v>170</v>
      </c>
      <c r="C618" s="2" t="s">
        <v>370</v>
      </c>
      <c r="D618" s="3" t="s">
        <v>371</v>
      </c>
      <c r="E618" s="3" t="s">
        <v>372</v>
      </c>
      <c r="F618" s="3">
        <v>2017</v>
      </c>
      <c r="G618" s="2" t="s">
        <v>93</v>
      </c>
      <c r="H618" s="3" t="s">
        <v>94</v>
      </c>
      <c r="I618" s="3" t="s">
        <v>373</v>
      </c>
      <c r="J618" s="3" t="s">
        <v>96</v>
      </c>
      <c r="K618" s="3" t="s">
        <v>389</v>
      </c>
      <c r="L618" s="3">
        <v>2015</v>
      </c>
      <c r="M618" s="3" t="s">
        <v>397</v>
      </c>
      <c r="N618" s="3" t="s">
        <v>398</v>
      </c>
      <c r="O618" s="3"/>
      <c r="P618" s="3" t="s">
        <v>132</v>
      </c>
      <c r="Q618" s="3" t="s">
        <v>151</v>
      </c>
      <c r="R618" s="4"/>
      <c r="S618" s="3" t="s">
        <v>134</v>
      </c>
      <c r="T618" s="3" t="s">
        <v>135</v>
      </c>
      <c r="U618" s="3" t="s">
        <v>84</v>
      </c>
      <c r="V618" s="3" t="s">
        <v>72</v>
      </c>
      <c r="W618" s="3">
        <v>507</v>
      </c>
      <c r="X618" s="4">
        <f t="shared" si="23"/>
        <v>49.44</v>
      </c>
      <c r="Y618" s="3">
        <v>24.72</v>
      </c>
      <c r="Z618" s="4"/>
      <c r="AA618" s="3">
        <v>4</v>
      </c>
      <c r="AB618" s="4"/>
      <c r="AC618" s="4"/>
      <c r="AD618" s="4"/>
      <c r="AE618" s="4"/>
      <c r="AF618" s="3"/>
      <c r="AG618" s="3"/>
      <c r="AH618" s="3"/>
      <c r="AI618" s="3"/>
      <c r="AJ618" s="3">
        <v>443.83</v>
      </c>
      <c r="AK618" s="4">
        <f t="shared" si="34"/>
        <v>31.78</v>
      </c>
      <c r="AL618" s="3">
        <v>15.89</v>
      </c>
      <c r="AM618" s="3">
        <v>4</v>
      </c>
      <c r="AN618" s="4"/>
      <c r="AO618" s="4"/>
      <c r="AP618" s="4"/>
      <c r="AQ618" s="4"/>
      <c r="AR618" s="3" t="s">
        <v>381</v>
      </c>
      <c r="AS618" s="3">
        <v>1</v>
      </c>
      <c r="AT618" s="4"/>
      <c r="AU618" s="3" t="s">
        <v>73</v>
      </c>
      <c r="AV618" s="3" t="s">
        <v>74</v>
      </c>
      <c r="AW618" s="3" t="s">
        <v>378</v>
      </c>
      <c r="AX618" s="4"/>
      <c r="AY618" s="3" t="s">
        <v>75</v>
      </c>
      <c r="AZ618" s="3" t="s">
        <v>76</v>
      </c>
      <c r="BA618" s="3" t="s">
        <v>77</v>
      </c>
      <c r="BB618" s="3">
        <v>41.508955999999998</v>
      </c>
      <c r="BC618" s="3">
        <v>-71.372262000000006</v>
      </c>
      <c r="BD618" s="4"/>
      <c r="BE618" s="3" t="s">
        <v>395</v>
      </c>
    </row>
    <row r="619" spans="1:57" ht="12.75">
      <c r="A619" s="3" t="s">
        <v>170</v>
      </c>
      <c r="B619" s="2" t="s">
        <v>170</v>
      </c>
      <c r="C619" s="2" t="s">
        <v>370</v>
      </c>
      <c r="D619" s="3" t="s">
        <v>371</v>
      </c>
      <c r="E619" s="3" t="s">
        <v>372</v>
      </c>
      <c r="F619" s="3">
        <v>2017</v>
      </c>
      <c r="G619" s="2" t="s">
        <v>93</v>
      </c>
      <c r="H619" s="3" t="s">
        <v>94</v>
      </c>
      <c r="I619" s="3" t="s">
        <v>373</v>
      </c>
      <c r="J619" s="3" t="s">
        <v>96</v>
      </c>
      <c r="K619" s="3" t="s">
        <v>389</v>
      </c>
      <c r="L619" s="3">
        <v>2015</v>
      </c>
      <c r="M619" s="3" t="s">
        <v>397</v>
      </c>
      <c r="N619" s="3" t="s">
        <v>398</v>
      </c>
      <c r="O619" s="3"/>
      <c r="P619" s="3" t="s">
        <v>132</v>
      </c>
      <c r="Q619" s="3" t="s">
        <v>151</v>
      </c>
      <c r="R619" s="4"/>
      <c r="S619" s="3" t="s">
        <v>134</v>
      </c>
      <c r="T619" s="3" t="s">
        <v>135</v>
      </c>
      <c r="U619" s="3" t="s">
        <v>84</v>
      </c>
      <c r="V619" s="3" t="s">
        <v>72</v>
      </c>
      <c r="W619" s="3">
        <v>460</v>
      </c>
      <c r="X619" s="4">
        <f t="shared" si="23"/>
        <v>46.82</v>
      </c>
      <c r="Y619" s="3">
        <v>23.41</v>
      </c>
      <c r="Z619" s="4"/>
      <c r="AA619" s="3">
        <v>4</v>
      </c>
      <c r="AB619" s="4"/>
      <c r="AC619" s="4"/>
      <c r="AD619" s="4"/>
      <c r="AE619" s="4"/>
      <c r="AF619" s="3"/>
      <c r="AG619" s="3"/>
      <c r="AH619" s="3"/>
      <c r="AI619" s="3"/>
      <c r="AJ619" s="3">
        <v>470</v>
      </c>
      <c r="AK619" s="4">
        <f t="shared" si="34"/>
        <v>27.92</v>
      </c>
      <c r="AL619" s="3">
        <v>13.96</v>
      </c>
      <c r="AM619" s="3">
        <v>4</v>
      </c>
      <c r="AN619" s="4"/>
      <c r="AO619" s="4"/>
      <c r="AP619" s="4"/>
      <c r="AQ619" s="4"/>
      <c r="AR619" s="3" t="s">
        <v>383</v>
      </c>
      <c r="AS619" s="3">
        <v>1</v>
      </c>
      <c r="AT619" s="4"/>
      <c r="AU619" s="3" t="s">
        <v>73</v>
      </c>
      <c r="AV619" s="3" t="s">
        <v>74</v>
      </c>
      <c r="AW619" s="3" t="s">
        <v>378</v>
      </c>
      <c r="AX619" s="4"/>
      <c r="AY619" s="3" t="s">
        <v>75</v>
      </c>
      <c r="AZ619" s="3" t="s">
        <v>76</v>
      </c>
      <c r="BA619" s="3" t="s">
        <v>77</v>
      </c>
      <c r="BB619" s="3">
        <v>41.508955999999998</v>
      </c>
      <c r="BC619" s="3">
        <v>-71.372262000000006</v>
      </c>
      <c r="BD619" s="4"/>
      <c r="BE619" s="3" t="s">
        <v>382</v>
      </c>
    </row>
    <row r="620" spans="1:57" ht="12.75">
      <c r="A620" s="3" t="s">
        <v>170</v>
      </c>
      <c r="B620" s="2" t="s">
        <v>170</v>
      </c>
      <c r="C620" s="2" t="s">
        <v>384</v>
      </c>
      <c r="D620" s="3" t="s">
        <v>385</v>
      </c>
      <c r="E620" s="3" t="s">
        <v>372</v>
      </c>
      <c r="F620" s="3">
        <v>2015</v>
      </c>
      <c r="G620" s="2" t="s">
        <v>93</v>
      </c>
      <c r="H620" s="3" t="s">
        <v>94</v>
      </c>
      <c r="I620" s="3" t="s">
        <v>390</v>
      </c>
      <c r="J620" s="3" t="s">
        <v>96</v>
      </c>
      <c r="K620" s="3" t="s">
        <v>389</v>
      </c>
      <c r="L620" s="3">
        <v>2014</v>
      </c>
      <c r="M620" s="3" t="s">
        <v>399</v>
      </c>
      <c r="N620" s="3" t="s">
        <v>400</v>
      </c>
      <c r="O620" s="3"/>
      <c r="P620" s="3" t="s">
        <v>132</v>
      </c>
      <c r="Q620" s="3" t="s">
        <v>151</v>
      </c>
      <c r="R620" s="4"/>
      <c r="S620" s="3" t="s">
        <v>134</v>
      </c>
      <c r="T620" s="3" t="s">
        <v>135</v>
      </c>
      <c r="U620" s="3" t="s">
        <v>84</v>
      </c>
      <c r="V620" s="3" t="s">
        <v>72</v>
      </c>
      <c r="W620" s="3">
        <v>0.08</v>
      </c>
      <c r="X620" s="4">
        <f t="shared" si="23"/>
        <v>176.63454135587409</v>
      </c>
      <c r="Y620" s="3">
        <v>101.98</v>
      </c>
      <c r="Z620" s="4"/>
      <c r="AA620" s="3">
        <v>3</v>
      </c>
      <c r="AB620" s="3">
        <v>-83.83</v>
      </c>
      <c r="AC620" s="4">
        <f t="shared" ref="AC620:AC622" si="35">AD620*(SQRT(AE620))</f>
        <v>41.673142430107184</v>
      </c>
      <c r="AD620" s="3">
        <v>24.06</v>
      </c>
      <c r="AE620" s="3">
        <v>3</v>
      </c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3" t="s">
        <v>73</v>
      </c>
      <c r="AV620" s="3" t="s">
        <v>74</v>
      </c>
      <c r="AW620" s="3" t="s">
        <v>127</v>
      </c>
      <c r="AX620" s="4"/>
      <c r="AY620" s="3" t="s">
        <v>75</v>
      </c>
      <c r="AZ620" s="3" t="s">
        <v>76</v>
      </c>
      <c r="BA620" s="3" t="s">
        <v>77</v>
      </c>
      <c r="BB620" s="3">
        <v>41.552788999999997</v>
      </c>
      <c r="BC620" s="3">
        <v>-70.509758000000005</v>
      </c>
      <c r="BD620" s="4"/>
      <c r="BE620" s="4"/>
    </row>
    <row r="621" spans="1:57" ht="12.75">
      <c r="A621" s="3" t="s">
        <v>170</v>
      </c>
      <c r="B621" s="2" t="s">
        <v>170</v>
      </c>
      <c r="C621" s="2" t="s">
        <v>384</v>
      </c>
      <c r="D621" s="3" t="s">
        <v>385</v>
      </c>
      <c r="E621" s="3" t="s">
        <v>372</v>
      </c>
      <c r="F621" s="3">
        <v>2015</v>
      </c>
      <c r="G621" s="2" t="s">
        <v>93</v>
      </c>
      <c r="H621" s="3" t="s">
        <v>94</v>
      </c>
      <c r="I621" s="3" t="s">
        <v>387</v>
      </c>
      <c r="J621" s="3" t="s">
        <v>96</v>
      </c>
      <c r="K621" s="3" t="s">
        <v>389</v>
      </c>
      <c r="L621" s="3">
        <v>2014</v>
      </c>
      <c r="M621" s="3" t="s">
        <v>399</v>
      </c>
      <c r="N621" s="3" t="s">
        <v>400</v>
      </c>
      <c r="O621" s="3"/>
      <c r="P621" s="3" t="s">
        <v>132</v>
      </c>
      <c r="Q621" s="3" t="s">
        <v>151</v>
      </c>
      <c r="R621" s="4"/>
      <c r="S621" s="3" t="s">
        <v>134</v>
      </c>
      <c r="T621" s="3" t="s">
        <v>135</v>
      </c>
      <c r="U621" s="3" t="s">
        <v>84</v>
      </c>
      <c r="V621" s="3" t="s">
        <v>72</v>
      </c>
      <c r="W621" s="3">
        <v>39</v>
      </c>
      <c r="X621" s="4">
        <f t="shared" si="23"/>
        <v>93.115051414902837</v>
      </c>
      <c r="Y621" s="3">
        <v>53.76</v>
      </c>
      <c r="Z621" s="4"/>
      <c r="AA621" s="3">
        <v>3</v>
      </c>
      <c r="AB621" s="3">
        <v>-29.5</v>
      </c>
      <c r="AC621" s="4">
        <f t="shared" si="35"/>
        <v>170.03542777903667</v>
      </c>
      <c r="AD621" s="3">
        <v>98.17</v>
      </c>
      <c r="AE621" s="3">
        <v>3</v>
      </c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3" t="s">
        <v>73</v>
      </c>
      <c r="AV621" s="3" t="s">
        <v>74</v>
      </c>
      <c r="AW621" s="3" t="s">
        <v>217</v>
      </c>
      <c r="AX621" s="4"/>
      <c r="AY621" s="3" t="s">
        <v>75</v>
      </c>
      <c r="AZ621" s="3" t="s">
        <v>76</v>
      </c>
      <c r="BA621" s="3" t="s">
        <v>77</v>
      </c>
      <c r="BB621" s="3">
        <v>41.489783000000003</v>
      </c>
      <c r="BC621" s="3">
        <v>-71.395128999999997</v>
      </c>
      <c r="BD621" s="4"/>
      <c r="BE621" s="4"/>
    </row>
    <row r="622" spans="1:57" ht="12.75">
      <c r="A622" s="3" t="s">
        <v>170</v>
      </c>
      <c r="B622" s="2" t="s">
        <v>170</v>
      </c>
      <c r="C622" s="2" t="s">
        <v>384</v>
      </c>
      <c r="D622" s="3" t="s">
        <v>385</v>
      </c>
      <c r="E622" s="3" t="s">
        <v>372</v>
      </c>
      <c r="F622" s="3">
        <v>2015</v>
      </c>
      <c r="G622" s="2" t="s">
        <v>93</v>
      </c>
      <c r="H622" s="3" t="s">
        <v>94</v>
      </c>
      <c r="I622" s="3" t="s">
        <v>373</v>
      </c>
      <c r="J622" s="3" t="s">
        <v>96</v>
      </c>
      <c r="K622" s="3" t="s">
        <v>389</v>
      </c>
      <c r="L622" s="3">
        <v>2014</v>
      </c>
      <c r="M622" s="3" t="s">
        <v>399</v>
      </c>
      <c r="N622" s="3" t="s">
        <v>400</v>
      </c>
      <c r="O622" s="3"/>
      <c r="P622" s="3" t="s">
        <v>132</v>
      </c>
      <c r="Q622" s="3" t="s">
        <v>151</v>
      </c>
      <c r="R622" s="4"/>
      <c r="S622" s="3" t="s">
        <v>134</v>
      </c>
      <c r="T622" s="3" t="s">
        <v>135</v>
      </c>
      <c r="U622" s="3" t="s">
        <v>84</v>
      </c>
      <c r="V622" s="3" t="s">
        <v>72</v>
      </c>
      <c r="W622" s="3">
        <v>258.33</v>
      </c>
      <c r="X622" s="4">
        <f t="shared" si="23"/>
        <v>314.99075986447605</v>
      </c>
      <c r="Y622" s="3">
        <v>181.86</v>
      </c>
      <c r="Z622" s="4"/>
      <c r="AA622" s="3">
        <v>3</v>
      </c>
      <c r="AB622" s="3">
        <v>217.22</v>
      </c>
      <c r="AC622" s="4">
        <f t="shared" si="35"/>
        <v>270.47705410995587</v>
      </c>
      <c r="AD622" s="3">
        <v>156.16</v>
      </c>
      <c r="AE622" s="3">
        <v>3</v>
      </c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3" t="s">
        <v>73</v>
      </c>
      <c r="AV622" s="3" t="s">
        <v>74</v>
      </c>
      <c r="AW622" s="3" t="s">
        <v>378</v>
      </c>
      <c r="AX622" s="4"/>
      <c r="AY622" s="3" t="s">
        <v>75</v>
      </c>
      <c r="AZ622" s="3" t="s">
        <v>76</v>
      </c>
      <c r="BA622" s="3" t="s">
        <v>77</v>
      </c>
      <c r="BB622" s="3">
        <v>41.508955999999998</v>
      </c>
      <c r="BC622" s="3">
        <v>-71.372262000000006</v>
      </c>
      <c r="BD622" s="4"/>
      <c r="BE622" s="4"/>
    </row>
    <row r="623" spans="1:57" ht="12.75">
      <c r="A623" s="3" t="s">
        <v>170</v>
      </c>
      <c r="B623" s="2" t="s">
        <v>170</v>
      </c>
      <c r="C623" s="2" t="s">
        <v>370</v>
      </c>
      <c r="D623" s="3" t="s">
        <v>371</v>
      </c>
      <c r="E623" s="3" t="s">
        <v>372</v>
      </c>
      <c r="F623" s="3">
        <v>2017</v>
      </c>
      <c r="G623" s="2" t="s">
        <v>93</v>
      </c>
      <c r="H623" s="3" t="s">
        <v>94</v>
      </c>
      <c r="I623" s="3" t="s">
        <v>373</v>
      </c>
      <c r="J623" s="3" t="s">
        <v>96</v>
      </c>
      <c r="K623" s="3" t="s">
        <v>273</v>
      </c>
      <c r="L623" s="3">
        <v>2014</v>
      </c>
      <c r="M623" s="3" t="s">
        <v>399</v>
      </c>
      <c r="N623" s="3" t="s">
        <v>400</v>
      </c>
      <c r="O623" s="3"/>
      <c r="P623" s="3" t="s">
        <v>132</v>
      </c>
      <c r="Q623" s="3" t="s">
        <v>151</v>
      </c>
      <c r="R623" s="4"/>
      <c r="S623" s="3" t="s">
        <v>134</v>
      </c>
      <c r="T623" s="3" t="s">
        <v>135</v>
      </c>
      <c r="U623" s="3" t="s">
        <v>84</v>
      </c>
      <c r="V623" s="3" t="s">
        <v>72</v>
      </c>
      <c r="W623" s="3">
        <v>20.329999999999998</v>
      </c>
      <c r="X623" s="4">
        <f t="shared" si="23"/>
        <v>176.65720024952279</v>
      </c>
      <c r="Y623" s="3">
        <v>72.12</v>
      </c>
      <c r="Z623" s="4"/>
      <c r="AA623" s="3">
        <v>6</v>
      </c>
      <c r="AB623" s="4"/>
      <c r="AC623" s="4"/>
      <c r="AD623" s="4"/>
      <c r="AE623" s="4"/>
      <c r="AF623" s="3"/>
      <c r="AG623" s="3"/>
      <c r="AH623" s="3"/>
      <c r="AI623" s="3"/>
      <c r="AJ623" s="3">
        <v>310.67</v>
      </c>
      <c r="AK623" s="4">
        <f t="shared" ref="AK623:AK636" si="36">ABS(AL623)*(SQRT(AM623))</f>
        <v>96.901814224502516</v>
      </c>
      <c r="AL623" s="3">
        <v>39.56</v>
      </c>
      <c r="AM623" s="3">
        <v>6</v>
      </c>
      <c r="AN623" s="4"/>
      <c r="AO623" s="4"/>
      <c r="AP623" s="4"/>
      <c r="AQ623" s="4"/>
      <c r="AR623" s="3" t="s">
        <v>377</v>
      </c>
      <c r="AS623" s="3">
        <v>1</v>
      </c>
      <c r="AT623" s="3">
        <v>0.19</v>
      </c>
      <c r="AU623" s="3" t="s">
        <v>73</v>
      </c>
      <c r="AV623" s="3" t="s">
        <v>74</v>
      </c>
      <c r="AW623" s="3" t="s">
        <v>378</v>
      </c>
      <c r="AX623" s="3">
        <v>0.66</v>
      </c>
      <c r="AY623" s="3" t="s">
        <v>75</v>
      </c>
      <c r="AZ623" s="3" t="s">
        <v>76</v>
      </c>
      <c r="BA623" s="3" t="s">
        <v>77</v>
      </c>
      <c r="BB623" s="3">
        <v>41.508955999999998</v>
      </c>
      <c r="BC623" s="3">
        <v>-71.372262000000006</v>
      </c>
      <c r="BD623" s="4"/>
      <c r="BE623" s="4"/>
    </row>
    <row r="624" spans="1:57" ht="12.75">
      <c r="A624" s="3" t="s">
        <v>170</v>
      </c>
      <c r="B624" s="2" t="s">
        <v>170</v>
      </c>
      <c r="C624" s="2" t="s">
        <v>370</v>
      </c>
      <c r="D624" s="3" t="s">
        <v>371</v>
      </c>
      <c r="E624" s="3" t="s">
        <v>372</v>
      </c>
      <c r="F624" s="3">
        <v>2017</v>
      </c>
      <c r="G624" s="2" t="s">
        <v>93</v>
      </c>
      <c r="H624" s="3" t="s">
        <v>94</v>
      </c>
      <c r="I624" s="3" t="s">
        <v>373</v>
      </c>
      <c r="J624" s="3" t="s">
        <v>96</v>
      </c>
      <c r="K624" s="3" t="s">
        <v>144</v>
      </c>
      <c r="L624" s="3">
        <v>2014</v>
      </c>
      <c r="M624" s="3" t="s">
        <v>399</v>
      </c>
      <c r="N624" s="3" t="s">
        <v>400</v>
      </c>
      <c r="O624" s="3"/>
      <c r="P624" s="3" t="s">
        <v>132</v>
      </c>
      <c r="Q624" s="3" t="s">
        <v>151</v>
      </c>
      <c r="R624" s="4"/>
      <c r="S624" s="3" t="s">
        <v>134</v>
      </c>
      <c r="T624" s="3" t="s">
        <v>135</v>
      </c>
      <c r="U624" s="3" t="s">
        <v>84</v>
      </c>
      <c r="V624" s="3" t="s">
        <v>72</v>
      </c>
      <c r="W624" s="3">
        <v>17.5</v>
      </c>
      <c r="X624" s="4">
        <f t="shared" si="23"/>
        <v>42.694606216710788</v>
      </c>
      <c r="Y624" s="3">
        <v>17.43</v>
      </c>
      <c r="Z624" s="4"/>
      <c r="AA624" s="3">
        <v>6</v>
      </c>
      <c r="AB624" s="4"/>
      <c r="AC624" s="4"/>
      <c r="AD624" s="4"/>
      <c r="AE624" s="4"/>
      <c r="AF624" s="3"/>
      <c r="AG624" s="3"/>
      <c r="AH624" s="3"/>
      <c r="AI624" s="3"/>
      <c r="AJ624" s="3">
        <v>128.33000000000001</v>
      </c>
      <c r="AK624" s="4">
        <f t="shared" si="36"/>
        <v>162.91556279250918</v>
      </c>
      <c r="AL624" s="3">
        <v>66.510000000000005</v>
      </c>
      <c r="AM624" s="3">
        <v>6</v>
      </c>
      <c r="AN624" s="4"/>
      <c r="AO624" s="4"/>
      <c r="AP624" s="4"/>
      <c r="AQ624" s="4"/>
      <c r="AR624" s="3" t="s">
        <v>377</v>
      </c>
      <c r="AS624" s="3">
        <v>1</v>
      </c>
      <c r="AT624" s="3">
        <v>0.2</v>
      </c>
      <c r="AU624" s="3" t="s">
        <v>73</v>
      </c>
      <c r="AV624" s="3" t="s">
        <v>74</v>
      </c>
      <c r="AW624" s="3" t="s">
        <v>378</v>
      </c>
      <c r="AX624" s="3">
        <v>0.66</v>
      </c>
      <c r="AY624" s="3" t="s">
        <v>75</v>
      </c>
      <c r="AZ624" s="3" t="s">
        <v>76</v>
      </c>
      <c r="BA624" s="3" t="s">
        <v>77</v>
      </c>
      <c r="BB624" s="3">
        <v>41.508955999999998</v>
      </c>
      <c r="BC624" s="3">
        <v>-71.372262000000006</v>
      </c>
      <c r="BD624" s="4"/>
      <c r="BE624" s="4"/>
    </row>
    <row r="625" spans="1:57" ht="12.75">
      <c r="A625" s="3" t="s">
        <v>170</v>
      </c>
      <c r="B625" s="3" t="s">
        <v>170</v>
      </c>
      <c r="C625" s="2" t="s">
        <v>370</v>
      </c>
      <c r="D625" s="3" t="s">
        <v>371</v>
      </c>
      <c r="E625" s="3" t="s">
        <v>372</v>
      </c>
      <c r="F625" s="3">
        <v>2017</v>
      </c>
      <c r="G625" s="2" t="s">
        <v>93</v>
      </c>
      <c r="H625" s="3" t="s">
        <v>94</v>
      </c>
      <c r="I625" s="3" t="s">
        <v>373</v>
      </c>
      <c r="J625" s="3" t="s">
        <v>64</v>
      </c>
      <c r="K625" s="3" t="s">
        <v>65</v>
      </c>
      <c r="L625" s="3">
        <v>2014</v>
      </c>
      <c r="M625" s="3" t="s">
        <v>205</v>
      </c>
      <c r="N625" s="3" t="s">
        <v>401</v>
      </c>
      <c r="O625" s="3"/>
      <c r="P625" s="3" t="s">
        <v>132</v>
      </c>
      <c r="Q625" s="3" t="s">
        <v>207</v>
      </c>
      <c r="R625" s="4"/>
      <c r="S625" s="3" t="s">
        <v>134</v>
      </c>
      <c r="T625" s="3" t="s">
        <v>135</v>
      </c>
      <c r="U625" s="3" t="s">
        <v>84</v>
      </c>
      <c r="V625" s="3" t="s">
        <v>72</v>
      </c>
      <c r="W625" s="3">
        <v>4.58</v>
      </c>
      <c r="X625" s="4">
        <f t="shared" si="23"/>
        <v>3.5517601270356076</v>
      </c>
      <c r="Y625" s="3">
        <v>1.45</v>
      </c>
      <c r="Z625" s="4"/>
      <c r="AA625" s="3">
        <v>6</v>
      </c>
      <c r="AB625" s="4"/>
      <c r="AC625" s="4"/>
      <c r="AD625" s="4"/>
      <c r="AE625" s="4"/>
      <c r="AF625" s="3"/>
      <c r="AG625" s="3"/>
      <c r="AH625" s="3"/>
      <c r="AI625" s="3"/>
      <c r="AJ625" s="3">
        <v>4.42</v>
      </c>
      <c r="AK625" s="4">
        <f t="shared" si="36"/>
        <v>1.8126224096595516</v>
      </c>
      <c r="AL625" s="3">
        <v>0.74</v>
      </c>
      <c r="AM625" s="3">
        <v>6</v>
      </c>
      <c r="AN625" s="4"/>
      <c r="AO625" s="4"/>
      <c r="AP625" s="4"/>
      <c r="AQ625" s="4"/>
      <c r="AR625" s="3" t="s">
        <v>377</v>
      </c>
      <c r="AS625" s="3">
        <v>1</v>
      </c>
      <c r="AT625" s="3">
        <v>0.14000000000000001</v>
      </c>
      <c r="AU625" s="3" t="s">
        <v>73</v>
      </c>
      <c r="AV625" s="3" t="s">
        <v>74</v>
      </c>
      <c r="AW625" s="3" t="s">
        <v>378</v>
      </c>
      <c r="AX625" s="3">
        <v>0.66</v>
      </c>
      <c r="AY625" s="3" t="s">
        <v>75</v>
      </c>
      <c r="AZ625" s="3" t="s">
        <v>76</v>
      </c>
      <c r="BA625" s="3" t="s">
        <v>77</v>
      </c>
      <c r="BB625" s="3">
        <v>41.508955999999998</v>
      </c>
      <c r="BC625" s="3">
        <v>-71.372262000000006</v>
      </c>
      <c r="BD625" s="4"/>
      <c r="BE625" s="4"/>
    </row>
    <row r="626" spans="1:57" ht="12.75">
      <c r="A626" s="3" t="s">
        <v>170</v>
      </c>
      <c r="B626" s="2" t="s">
        <v>170</v>
      </c>
      <c r="C626" s="2" t="s">
        <v>370</v>
      </c>
      <c r="D626" s="3" t="s">
        <v>371</v>
      </c>
      <c r="E626" s="3" t="s">
        <v>372</v>
      </c>
      <c r="F626" s="3">
        <v>2017</v>
      </c>
      <c r="G626" s="2" t="s">
        <v>93</v>
      </c>
      <c r="H626" s="3" t="s">
        <v>94</v>
      </c>
      <c r="I626" s="3" t="s">
        <v>373</v>
      </c>
      <c r="J626" s="3" t="s">
        <v>64</v>
      </c>
      <c r="K626" s="3" t="s">
        <v>374</v>
      </c>
      <c r="L626" s="3">
        <v>2014</v>
      </c>
      <c r="M626" s="3" t="s">
        <v>205</v>
      </c>
      <c r="N626" s="3" t="s">
        <v>401</v>
      </c>
      <c r="O626" s="3"/>
      <c r="P626" s="3" t="s">
        <v>132</v>
      </c>
      <c r="Q626" s="3" t="s">
        <v>207</v>
      </c>
      <c r="R626" s="4"/>
      <c r="S626" s="3" t="s">
        <v>134</v>
      </c>
      <c r="T626" s="3" t="s">
        <v>135</v>
      </c>
      <c r="U626" s="3" t="s">
        <v>84</v>
      </c>
      <c r="V626" s="3" t="s">
        <v>72</v>
      </c>
      <c r="W626" s="3">
        <v>1.33</v>
      </c>
      <c r="X626" s="4">
        <f t="shared" si="23"/>
        <v>1.2002499739637571</v>
      </c>
      <c r="Y626" s="3">
        <v>0.49</v>
      </c>
      <c r="Z626" s="4"/>
      <c r="AA626" s="3">
        <v>6</v>
      </c>
      <c r="AB626" s="4"/>
      <c r="AC626" s="4"/>
      <c r="AD626" s="4"/>
      <c r="AE626" s="4"/>
      <c r="AF626" s="3"/>
      <c r="AG626" s="3"/>
      <c r="AH626" s="3"/>
      <c r="AI626" s="3"/>
      <c r="AJ626" s="3">
        <v>3.67</v>
      </c>
      <c r="AK626" s="4">
        <f t="shared" si="36"/>
        <v>0.80833161511844875</v>
      </c>
      <c r="AL626" s="3">
        <v>0.33</v>
      </c>
      <c r="AM626" s="3">
        <v>6</v>
      </c>
      <c r="AN626" s="4"/>
      <c r="AO626" s="4"/>
      <c r="AP626" s="4"/>
      <c r="AQ626" s="4"/>
      <c r="AR626" s="3" t="s">
        <v>377</v>
      </c>
      <c r="AS626" s="3">
        <v>1</v>
      </c>
      <c r="AT626" s="3">
        <v>0.15</v>
      </c>
      <c r="AU626" s="3" t="s">
        <v>73</v>
      </c>
      <c r="AV626" s="3" t="s">
        <v>74</v>
      </c>
      <c r="AW626" s="3" t="s">
        <v>378</v>
      </c>
      <c r="AX626" s="3">
        <v>0.66</v>
      </c>
      <c r="AY626" s="3" t="s">
        <v>75</v>
      </c>
      <c r="AZ626" s="3" t="s">
        <v>76</v>
      </c>
      <c r="BA626" s="3" t="s">
        <v>77</v>
      </c>
      <c r="BB626" s="3">
        <v>41.508955999999998</v>
      </c>
      <c r="BC626" s="3">
        <v>-71.372262000000006</v>
      </c>
      <c r="BD626" s="4"/>
      <c r="BE626" s="4"/>
    </row>
    <row r="627" spans="1:57" ht="12.75">
      <c r="A627" s="3" t="s">
        <v>170</v>
      </c>
      <c r="B627" s="2" t="s">
        <v>170</v>
      </c>
      <c r="C627" s="2" t="s">
        <v>370</v>
      </c>
      <c r="D627" s="3" t="s">
        <v>371</v>
      </c>
      <c r="E627" s="3" t="s">
        <v>372</v>
      </c>
      <c r="F627" s="3">
        <v>2017</v>
      </c>
      <c r="G627" s="2" t="s">
        <v>93</v>
      </c>
      <c r="H627" s="3" t="s">
        <v>94</v>
      </c>
      <c r="I627" s="3" t="s">
        <v>373</v>
      </c>
      <c r="J627" s="3" t="s">
        <v>96</v>
      </c>
      <c r="K627" s="3" t="s">
        <v>126</v>
      </c>
      <c r="L627" s="3">
        <v>2014</v>
      </c>
      <c r="M627" s="3" t="s">
        <v>205</v>
      </c>
      <c r="N627" s="3" t="s">
        <v>401</v>
      </c>
      <c r="O627" s="3"/>
      <c r="P627" s="3" t="s">
        <v>132</v>
      </c>
      <c r="Q627" s="3" t="s">
        <v>207</v>
      </c>
      <c r="R627" s="4"/>
      <c r="S627" s="3" t="s">
        <v>134</v>
      </c>
      <c r="T627" s="3" t="s">
        <v>135</v>
      </c>
      <c r="U627" s="3" t="s">
        <v>84</v>
      </c>
      <c r="V627" s="3" t="s">
        <v>72</v>
      </c>
      <c r="W627" s="3">
        <v>4.33</v>
      </c>
      <c r="X627" s="4">
        <f t="shared" si="23"/>
        <v>1.7391377173760563</v>
      </c>
      <c r="Y627" s="3">
        <v>0.71</v>
      </c>
      <c r="Z627" s="4"/>
      <c r="AA627" s="3">
        <v>6</v>
      </c>
      <c r="AB627" s="4"/>
      <c r="AC627" s="4"/>
      <c r="AD627" s="4"/>
      <c r="AE627" s="4"/>
      <c r="AF627" s="3"/>
      <c r="AG627" s="3"/>
      <c r="AH627" s="3"/>
      <c r="AI627" s="3"/>
      <c r="AJ627" s="3">
        <v>2.33</v>
      </c>
      <c r="AK627" s="4">
        <f t="shared" si="36"/>
        <v>0.51439284598446733</v>
      </c>
      <c r="AL627" s="3">
        <v>0.21</v>
      </c>
      <c r="AM627" s="3">
        <v>6</v>
      </c>
      <c r="AN627" s="4"/>
      <c r="AO627" s="4"/>
      <c r="AP627" s="4"/>
      <c r="AQ627" s="4"/>
      <c r="AR627" s="3" t="s">
        <v>377</v>
      </c>
      <c r="AS627" s="3">
        <v>1</v>
      </c>
      <c r="AT627" s="3">
        <v>0.16</v>
      </c>
      <c r="AU627" s="3" t="s">
        <v>73</v>
      </c>
      <c r="AV627" s="3" t="s">
        <v>74</v>
      </c>
      <c r="AW627" s="3" t="s">
        <v>378</v>
      </c>
      <c r="AX627" s="3">
        <v>0.66</v>
      </c>
      <c r="AY627" s="3" t="s">
        <v>75</v>
      </c>
      <c r="AZ627" s="3" t="s">
        <v>76</v>
      </c>
      <c r="BA627" s="3" t="s">
        <v>77</v>
      </c>
      <c r="BB627" s="3">
        <v>41.508955999999998</v>
      </c>
      <c r="BC627" s="3">
        <v>-71.372262000000006</v>
      </c>
      <c r="BD627" s="4"/>
      <c r="BE627" s="4"/>
    </row>
    <row r="628" spans="1:57" ht="12.75">
      <c r="A628" s="3" t="s">
        <v>170</v>
      </c>
      <c r="B628" s="2" t="s">
        <v>170</v>
      </c>
      <c r="C628" s="2" t="s">
        <v>370</v>
      </c>
      <c r="D628" s="3" t="s">
        <v>371</v>
      </c>
      <c r="E628" s="3" t="s">
        <v>372</v>
      </c>
      <c r="F628" s="3">
        <v>2017</v>
      </c>
      <c r="G628" s="2" t="s">
        <v>93</v>
      </c>
      <c r="H628" s="3" t="s">
        <v>94</v>
      </c>
      <c r="I628" s="3" t="s">
        <v>373</v>
      </c>
      <c r="J628" s="3" t="s">
        <v>96</v>
      </c>
      <c r="K628" s="3" t="s">
        <v>273</v>
      </c>
      <c r="L628" s="3">
        <v>2014</v>
      </c>
      <c r="M628" s="3" t="s">
        <v>205</v>
      </c>
      <c r="N628" s="3" t="s">
        <v>401</v>
      </c>
      <c r="O628" s="3"/>
      <c r="P628" s="3" t="s">
        <v>132</v>
      </c>
      <c r="Q628" s="3" t="s">
        <v>207</v>
      </c>
      <c r="R628" s="4"/>
      <c r="S628" s="3" t="s">
        <v>134</v>
      </c>
      <c r="T628" s="3" t="s">
        <v>135</v>
      </c>
      <c r="U628" s="3" t="s">
        <v>84</v>
      </c>
      <c r="V628" s="3" t="s">
        <v>72</v>
      </c>
      <c r="W628" s="3">
        <v>4.5</v>
      </c>
      <c r="X628" s="4">
        <f t="shared" si="23"/>
        <v>3.6252448193191031</v>
      </c>
      <c r="Y628" s="3">
        <v>1.48</v>
      </c>
      <c r="Z628" s="4"/>
      <c r="AA628" s="3">
        <v>6</v>
      </c>
      <c r="AB628" s="4"/>
      <c r="AC628" s="4"/>
      <c r="AD628" s="4"/>
      <c r="AE628" s="4"/>
      <c r="AF628" s="3"/>
      <c r="AG628" s="3"/>
      <c r="AH628" s="3"/>
      <c r="AI628" s="3"/>
      <c r="AJ628" s="3">
        <v>4.2</v>
      </c>
      <c r="AK628" s="4">
        <f t="shared" si="36"/>
        <v>3.0373672810511407</v>
      </c>
      <c r="AL628" s="3">
        <v>1.24</v>
      </c>
      <c r="AM628" s="3">
        <v>6</v>
      </c>
      <c r="AN628" s="4"/>
      <c r="AO628" s="4"/>
      <c r="AP628" s="4"/>
      <c r="AQ628" s="4"/>
      <c r="AR628" s="3" t="s">
        <v>377</v>
      </c>
      <c r="AS628" s="3">
        <v>1</v>
      </c>
      <c r="AT628" s="3">
        <v>0.17</v>
      </c>
      <c r="AU628" s="3" t="s">
        <v>73</v>
      </c>
      <c r="AV628" s="3" t="s">
        <v>74</v>
      </c>
      <c r="AW628" s="3" t="s">
        <v>378</v>
      </c>
      <c r="AX628" s="3">
        <v>0.66</v>
      </c>
      <c r="AY628" s="3" t="s">
        <v>75</v>
      </c>
      <c r="AZ628" s="3" t="s">
        <v>76</v>
      </c>
      <c r="BA628" s="3" t="s">
        <v>77</v>
      </c>
      <c r="BB628" s="3">
        <v>41.508955999999998</v>
      </c>
      <c r="BC628" s="3">
        <v>-71.372262000000006</v>
      </c>
      <c r="BD628" s="4"/>
      <c r="BE628" s="4"/>
    </row>
    <row r="629" spans="1:57" ht="12.75">
      <c r="A629" s="3" t="s">
        <v>170</v>
      </c>
      <c r="B629" s="2" t="s">
        <v>170</v>
      </c>
      <c r="C629" s="2" t="s">
        <v>370</v>
      </c>
      <c r="D629" s="3" t="s">
        <v>371</v>
      </c>
      <c r="E629" s="3" t="s">
        <v>372</v>
      </c>
      <c r="F629" s="3">
        <v>2017</v>
      </c>
      <c r="G629" s="2" t="s">
        <v>93</v>
      </c>
      <c r="H629" s="3" t="s">
        <v>94</v>
      </c>
      <c r="I629" s="3" t="s">
        <v>373</v>
      </c>
      <c r="J629" s="3" t="s">
        <v>96</v>
      </c>
      <c r="K629" s="3" t="s">
        <v>144</v>
      </c>
      <c r="L629" s="3">
        <v>2014</v>
      </c>
      <c r="M629" s="3" t="s">
        <v>205</v>
      </c>
      <c r="N629" s="3" t="s">
        <v>401</v>
      </c>
      <c r="O629" s="3"/>
      <c r="P629" s="3" t="s">
        <v>132</v>
      </c>
      <c r="Q629" s="3" t="s">
        <v>207</v>
      </c>
      <c r="R629" s="4"/>
      <c r="S629" s="3" t="s">
        <v>134</v>
      </c>
      <c r="T629" s="3" t="s">
        <v>135</v>
      </c>
      <c r="U629" s="3" t="s">
        <v>84</v>
      </c>
      <c r="V629" s="3" t="s">
        <v>72</v>
      </c>
      <c r="W629" s="3">
        <v>28</v>
      </c>
      <c r="X629" s="4">
        <f t="shared" si="23"/>
        <v>5.0949386649890105</v>
      </c>
      <c r="Y629" s="3">
        <v>2.08</v>
      </c>
      <c r="Z629" s="4"/>
      <c r="AA629" s="3">
        <v>6</v>
      </c>
      <c r="AB629" s="4"/>
      <c r="AC629" s="4"/>
      <c r="AD629" s="4"/>
      <c r="AE629" s="4"/>
      <c r="AF629" s="3"/>
      <c r="AG629" s="3"/>
      <c r="AH629" s="3"/>
      <c r="AI629" s="3"/>
      <c r="AJ629" s="3">
        <v>18</v>
      </c>
      <c r="AK629" s="4">
        <f t="shared" si="36"/>
        <v>4.3845866395818884</v>
      </c>
      <c r="AL629" s="3">
        <v>1.79</v>
      </c>
      <c r="AM629" s="3">
        <v>6</v>
      </c>
      <c r="AN629" s="4"/>
      <c r="AO629" s="4"/>
      <c r="AP629" s="4"/>
      <c r="AQ629" s="4"/>
      <c r="AR629" s="3" t="s">
        <v>377</v>
      </c>
      <c r="AS629" s="3">
        <v>1</v>
      </c>
      <c r="AT629" s="3">
        <v>0.18</v>
      </c>
      <c r="AU629" s="3" t="s">
        <v>73</v>
      </c>
      <c r="AV629" s="3" t="s">
        <v>74</v>
      </c>
      <c r="AW629" s="3" t="s">
        <v>378</v>
      </c>
      <c r="AX629" s="3">
        <v>0.66</v>
      </c>
      <c r="AY629" s="3" t="s">
        <v>75</v>
      </c>
      <c r="AZ629" s="3" t="s">
        <v>76</v>
      </c>
      <c r="BA629" s="3" t="s">
        <v>77</v>
      </c>
      <c r="BB629" s="3">
        <v>41.508955999999998</v>
      </c>
      <c r="BC629" s="3">
        <v>-71.372262000000006</v>
      </c>
      <c r="BD629" s="4"/>
      <c r="BE629" s="4"/>
    </row>
    <row r="630" spans="1:57" ht="12.75">
      <c r="A630" s="3" t="s">
        <v>170</v>
      </c>
      <c r="B630" s="2" t="s">
        <v>170</v>
      </c>
      <c r="C630" s="2" t="s">
        <v>370</v>
      </c>
      <c r="D630" s="3" t="s">
        <v>371</v>
      </c>
      <c r="E630" s="3" t="s">
        <v>372</v>
      </c>
      <c r="F630" s="3">
        <v>2017</v>
      </c>
      <c r="G630" s="2" t="s">
        <v>93</v>
      </c>
      <c r="H630" s="3" t="s">
        <v>94</v>
      </c>
      <c r="I630" s="3" t="s">
        <v>373</v>
      </c>
      <c r="J630" s="3" t="s">
        <v>96</v>
      </c>
      <c r="K630" s="3" t="s">
        <v>389</v>
      </c>
      <c r="L630" s="3">
        <v>2015</v>
      </c>
      <c r="M630" s="3" t="s">
        <v>205</v>
      </c>
      <c r="N630" s="3" t="s">
        <v>402</v>
      </c>
      <c r="O630" s="3"/>
      <c r="P630" s="3" t="s">
        <v>132</v>
      </c>
      <c r="Q630" s="3" t="s">
        <v>207</v>
      </c>
      <c r="R630" s="4"/>
      <c r="S630" s="3" t="s">
        <v>134</v>
      </c>
      <c r="T630" s="3" t="s">
        <v>135</v>
      </c>
      <c r="U630" s="3" t="s">
        <v>84</v>
      </c>
      <c r="V630" s="3" t="s">
        <v>72</v>
      </c>
      <c r="W630" s="3">
        <v>3.33</v>
      </c>
      <c r="X630" s="4">
        <f t="shared" si="23"/>
        <v>1.86</v>
      </c>
      <c r="Y630" s="3">
        <v>0.93</v>
      </c>
      <c r="Z630" s="4"/>
      <c r="AA630" s="3">
        <v>4</v>
      </c>
      <c r="AB630" s="4"/>
      <c r="AC630" s="4"/>
      <c r="AD630" s="4"/>
      <c r="AE630" s="4"/>
      <c r="AF630" s="3"/>
      <c r="AG630" s="3"/>
      <c r="AH630" s="3"/>
      <c r="AI630" s="3"/>
      <c r="AJ630" s="3">
        <v>3</v>
      </c>
      <c r="AK630" s="4">
        <f t="shared" si="36"/>
        <v>2.16</v>
      </c>
      <c r="AL630" s="3">
        <v>1.08</v>
      </c>
      <c r="AM630" s="3">
        <v>4</v>
      </c>
      <c r="AN630" s="3">
        <v>3.92</v>
      </c>
      <c r="AO630" s="4">
        <f>ABS(AP630)*(SQRT(AQ630))</f>
        <v>2.2200000000000002</v>
      </c>
      <c r="AP630" s="3">
        <v>1.1100000000000001</v>
      </c>
      <c r="AQ630" s="3">
        <v>4</v>
      </c>
      <c r="AR630" s="3" t="s">
        <v>379</v>
      </c>
      <c r="AS630" s="3">
        <v>1</v>
      </c>
      <c r="AT630" s="4"/>
      <c r="AU630" s="3" t="s">
        <v>73</v>
      </c>
      <c r="AV630" s="3" t="s">
        <v>74</v>
      </c>
      <c r="AW630" s="3" t="s">
        <v>378</v>
      </c>
      <c r="AX630" s="4"/>
      <c r="AY630" s="3" t="s">
        <v>75</v>
      </c>
      <c r="AZ630" s="3" t="s">
        <v>76</v>
      </c>
      <c r="BA630" s="3" t="s">
        <v>77</v>
      </c>
      <c r="BB630" s="3">
        <v>41.508955999999998</v>
      </c>
      <c r="BC630" s="3">
        <v>-71.372262000000006</v>
      </c>
      <c r="BD630" s="4"/>
      <c r="BE630" s="3" t="s">
        <v>380</v>
      </c>
    </row>
    <row r="631" spans="1:57" ht="12.75">
      <c r="A631" s="3" t="s">
        <v>170</v>
      </c>
      <c r="B631" s="2" t="s">
        <v>170</v>
      </c>
      <c r="C631" s="2" t="s">
        <v>370</v>
      </c>
      <c r="D631" s="3" t="s">
        <v>371</v>
      </c>
      <c r="E631" s="3" t="s">
        <v>372</v>
      </c>
      <c r="F631" s="3">
        <v>2017</v>
      </c>
      <c r="G631" s="2" t="s">
        <v>93</v>
      </c>
      <c r="H631" s="3" t="s">
        <v>94</v>
      </c>
      <c r="I631" s="3" t="s">
        <v>373</v>
      </c>
      <c r="J631" s="3" t="s">
        <v>96</v>
      </c>
      <c r="K631" s="3" t="s">
        <v>389</v>
      </c>
      <c r="L631" s="3">
        <v>2015</v>
      </c>
      <c r="M631" s="3" t="s">
        <v>205</v>
      </c>
      <c r="N631" s="3" t="s">
        <v>402</v>
      </c>
      <c r="O631" s="3"/>
      <c r="P631" s="3" t="s">
        <v>132</v>
      </c>
      <c r="Q631" s="3" t="s">
        <v>207</v>
      </c>
      <c r="R631" s="4"/>
      <c r="S631" s="3" t="s">
        <v>134</v>
      </c>
      <c r="T631" s="3" t="s">
        <v>135</v>
      </c>
      <c r="U631" s="3" t="s">
        <v>84</v>
      </c>
      <c r="V631" s="3" t="s">
        <v>72</v>
      </c>
      <c r="W631" s="3">
        <v>16.75</v>
      </c>
      <c r="X631" s="4">
        <f t="shared" si="23"/>
        <v>21.94</v>
      </c>
      <c r="Y631" s="3">
        <v>10.97</v>
      </c>
      <c r="Z631" s="4"/>
      <c r="AA631" s="3">
        <v>4</v>
      </c>
      <c r="AB631" s="4"/>
      <c r="AC631" s="4"/>
      <c r="AD631" s="4"/>
      <c r="AE631" s="4"/>
      <c r="AF631" s="3"/>
      <c r="AG631" s="3"/>
      <c r="AH631" s="3"/>
      <c r="AI631" s="3"/>
      <c r="AJ631" s="3">
        <v>3</v>
      </c>
      <c r="AK631" s="4">
        <f t="shared" si="36"/>
        <v>2.16</v>
      </c>
      <c r="AL631" s="3">
        <v>1.08</v>
      </c>
      <c r="AM631" s="3">
        <v>4</v>
      </c>
      <c r="AN631" s="4"/>
      <c r="AO631" s="4"/>
      <c r="AP631" s="4"/>
      <c r="AQ631" s="4"/>
      <c r="AR631" s="3" t="s">
        <v>381</v>
      </c>
      <c r="AS631" s="3">
        <v>1</v>
      </c>
      <c r="AT631" s="4"/>
      <c r="AU631" s="3" t="s">
        <v>73</v>
      </c>
      <c r="AV631" s="3" t="s">
        <v>74</v>
      </c>
      <c r="AW631" s="3" t="s">
        <v>378</v>
      </c>
      <c r="AX631" s="4"/>
      <c r="AY631" s="3" t="s">
        <v>75</v>
      </c>
      <c r="AZ631" s="3" t="s">
        <v>76</v>
      </c>
      <c r="BA631" s="3" t="s">
        <v>77</v>
      </c>
      <c r="BB631" s="3">
        <v>41.508955999999998</v>
      </c>
      <c r="BC631" s="3">
        <v>-71.372262000000006</v>
      </c>
      <c r="BD631" s="4"/>
      <c r="BE631" s="3" t="s">
        <v>395</v>
      </c>
    </row>
    <row r="632" spans="1:57" ht="12.75">
      <c r="A632" s="3" t="s">
        <v>170</v>
      </c>
      <c r="B632" s="2" t="s">
        <v>170</v>
      </c>
      <c r="C632" s="2" t="s">
        <v>370</v>
      </c>
      <c r="D632" s="3" t="s">
        <v>371</v>
      </c>
      <c r="E632" s="3" t="s">
        <v>372</v>
      </c>
      <c r="F632" s="3">
        <v>2017</v>
      </c>
      <c r="G632" s="2" t="s">
        <v>93</v>
      </c>
      <c r="H632" s="3" t="s">
        <v>94</v>
      </c>
      <c r="I632" s="3" t="s">
        <v>373</v>
      </c>
      <c r="J632" s="3" t="s">
        <v>96</v>
      </c>
      <c r="K632" s="3" t="s">
        <v>389</v>
      </c>
      <c r="L632" s="3">
        <v>2015</v>
      </c>
      <c r="M632" s="3" t="s">
        <v>205</v>
      </c>
      <c r="N632" s="3" t="s">
        <v>402</v>
      </c>
      <c r="O632" s="3"/>
      <c r="P632" s="3" t="s">
        <v>132</v>
      </c>
      <c r="Q632" s="3" t="s">
        <v>207</v>
      </c>
      <c r="R632" s="4"/>
      <c r="S632" s="3" t="s">
        <v>134</v>
      </c>
      <c r="T632" s="3" t="s">
        <v>135</v>
      </c>
      <c r="U632" s="3" t="s">
        <v>84</v>
      </c>
      <c r="V632" s="3" t="s">
        <v>72</v>
      </c>
      <c r="W632" s="3">
        <v>20.25</v>
      </c>
      <c r="X632" s="4">
        <f t="shared" si="23"/>
        <v>7.38</v>
      </c>
      <c r="Y632" s="3">
        <v>3.69</v>
      </c>
      <c r="Z632" s="4"/>
      <c r="AA632" s="3">
        <v>4</v>
      </c>
      <c r="AB632" s="4"/>
      <c r="AC632" s="4"/>
      <c r="AD632" s="4"/>
      <c r="AE632" s="4"/>
      <c r="AF632" s="3"/>
      <c r="AG632" s="3"/>
      <c r="AH632" s="3"/>
      <c r="AI632" s="3"/>
      <c r="AJ632" s="3">
        <v>3.92</v>
      </c>
      <c r="AK632" s="4">
        <f t="shared" si="36"/>
        <v>2.2200000000000002</v>
      </c>
      <c r="AL632" s="3">
        <v>1.1100000000000001</v>
      </c>
      <c r="AM632" s="3">
        <v>4</v>
      </c>
      <c r="AN632" s="4"/>
      <c r="AO632" s="4"/>
      <c r="AP632" s="4"/>
      <c r="AQ632" s="4"/>
      <c r="AR632" s="3" t="s">
        <v>383</v>
      </c>
      <c r="AS632" s="3">
        <v>1</v>
      </c>
      <c r="AT632" s="4"/>
      <c r="AU632" s="3" t="s">
        <v>73</v>
      </c>
      <c r="AV632" s="3" t="s">
        <v>74</v>
      </c>
      <c r="AW632" s="3" t="s">
        <v>378</v>
      </c>
      <c r="AX632" s="4"/>
      <c r="AY632" s="3" t="s">
        <v>75</v>
      </c>
      <c r="AZ632" s="3" t="s">
        <v>76</v>
      </c>
      <c r="BA632" s="3" t="s">
        <v>77</v>
      </c>
      <c r="BB632" s="3">
        <v>41.508955999999998</v>
      </c>
      <c r="BC632" s="3">
        <v>-71.372262000000006</v>
      </c>
      <c r="BD632" s="4"/>
      <c r="BE632" s="3" t="s">
        <v>382</v>
      </c>
    </row>
    <row r="633" spans="1:57" ht="12.75">
      <c r="A633" s="3" t="s">
        <v>170</v>
      </c>
      <c r="B633" s="2" t="s">
        <v>170</v>
      </c>
      <c r="C633" s="2" t="s">
        <v>370</v>
      </c>
      <c r="D633" s="3" t="s">
        <v>371</v>
      </c>
      <c r="E633" s="3" t="s">
        <v>372</v>
      </c>
      <c r="F633" s="3">
        <v>2017</v>
      </c>
      <c r="G633" s="2" t="s">
        <v>93</v>
      </c>
      <c r="H633" s="3" t="s">
        <v>94</v>
      </c>
      <c r="I633" s="3" t="s">
        <v>373</v>
      </c>
      <c r="J633" s="3" t="s">
        <v>96</v>
      </c>
      <c r="K633" s="3" t="s">
        <v>389</v>
      </c>
      <c r="L633" s="3">
        <v>2015</v>
      </c>
      <c r="M633" s="3" t="s">
        <v>403</v>
      </c>
      <c r="N633" s="2" t="s">
        <v>199</v>
      </c>
      <c r="O633" s="3"/>
      <c r="P633" s="3" t="s">
        <v>222</v>
      </c>
      <c r="Q633" s="3" t="s">
        <v>223</v>
      </c>
      <c r="R633" s="4"/>
      <c r="S633" s="3" t="s">
        <v>134</v>
      </c>
      <c r="T633" s="3" t="s">
        <v>135</v>
      </c>
      <c r="U633" s="3" t="s">
        <v>84</v>
      </c>
      <c r="V633" s="3" t="s">
        <v>72</v>
      </c>
      <c r="W633" s="3">
        <v>2.29</v>
      </c>
      <c r="X633" s="4">
        <f t="shared" si="23"/>
        <v>3.92</v>
      </c>
      <c r="Y633" s="3">
        <v>1.96</v>
      </c>
      <c r="Z633" s="4"/>
      <c r="AA633" s="3">
        <v>4</v>
      </c>
      <c r="AB633" s="4"/>
      <c r="AC633" s="4"/>
      <c r="AD633" s="4"/>
      <c r="AE633" s="4"/>
      <c r="AF633" s="3"/>
      <c r="AG633" s="3"/>
      <c r="AH633" s="3"/>
      <c r="AI633" s="3"/>
      <c r="AJ633" s="3">
        <v>0</v>
      </c>
      <c r="AK633" s="4">
        <f t="shared" si="36"/>
        <v>0</v>
      </c>
      <c r="AL633" s="3">
        <v>0</v>
      </c>
      <c r="AM633" s="3">
        <v>4</v>
      </c>
      <c r="AN633" s="3">
        <v>0</v>
      </c>
      <c r="AO633" s="4">
        <f>ABS(AP633)*(SQRT(AQ633))</f>
        <v>0</v>
      </c>
      <c r="AP633" s="3">
        <v>0</v>
      </c>
      <c r="AQ633" s="3">
        <v>4</v>
      </c>
      <c r="AR633" s="3" t="s">
        <v>379</v>
      </c>
      <c r="AS633" s="3">
        <v>1</v>
      </c>
      <c r="AT633" s="4"/>
      <c r="AU633" s="3" t="s">
        <v>73</v>
      </c>
      <c r="AV633" s="3" t="s">
        <v>74</v>
      </c>
      <c r="AW633" s="3" t="s">
        <v>378</v>
      </c>
      <c r="AX633" s="4"/>
      <c r="AY633" s="3" t="s">
        <v>75</v>
      </c>
      <c r="AZ633" s="3" t="s">
        <v>76</v>
      </c>
      <c r="BA633" s="3" t="s">
        <v>77</v>
      </c>
      <c r="BB633" s="3">
        <v>41.508955999999998</v>
      </c>
      <c r="BC633" s="3">
        <v>-71.372262000000006</v>
      </c>
      <c r="BD633" s="4"/>
      <c r="BE633" s="3" t="s">
        <v>380</v>
      </c>
    </row>
    <row r="634" spans="1:57" ht="12.75">
      <c r="A634" s="3" t="s">
        <v>170</v>
      </c>
      <c r="B634" s="2" t="s">
        <v>170</v>
      </c>
      <c r="C634" s="2" t="s">
        <v>370</v>
      </c>
      <c r="D634" s="3" t="s">
        <v>371</v>
      </c>
      <c r="E634" s="3" t="s">
        <v>372</v>
      </c>
      <c r="F634" s="3">
        <v>2017</v>
      </c>
      <c r="G634" s="2" t="s">
        <v>93</v>
      </c>
      <c r="H634" s="3" t="s">
        <v>94</v>
      </c>
      <c r="I634" s="3" t="s">
        <v>373</v>
      </c>
      <c r="J634" s="3" t="s">
        <v>96</v>
      </c>
      <c r="K634" s="3" t="s">
        <v>389</v>
      </c>
      <c r="L634" s="3">
        <v>2015</v>
      </c>
      <c r="M634" s="3" t="s">
        <v>403</v>
      </c>
      <c r="N634" s="2" t="s">
        <v>199</v>
      </c>
      <c r="O634" s="3"/>
      <c r="P634" s="3" t="s">
        <v>222</v>
      </c>
      <c r="Q634" s="3" t="s">
        <v>223</v>
      </c>
      <c r="R634" s="4"/>
      <c r="S634" s="3" t="s">
        <v>134</v>
      </c>
      <c r="T634" s="3" t="s">
        <v>135</v>
      </c>
      <c r="U634" s="3" t="s">
        <v>84</v>
      </c>
      <c r="V634" s="3" t="s">
        <v>72</v>
      </c>
      <c r="W634" s="3">
        <v>0</v>
      </c>
      <c r="X634" s="4">
        <f t="shared" si="23"/>
        <v>0</v>
      </c>
      <c r="Y634" s="3">
        <v>0</v>
      </c>
      <c r="Z634" s="4"/>
      <c r="AA634" s="3">
        <v>4</v>
      </c>
      <c r="AB634" s="4"/>
      <c r="AC634" s="4"/>
      <c r="AD634" s="4"/>
      <c r="AE634" s="4"/>
      <c r="AF634" s="3"/>
      <c r="AG634" s="3"/>
      <c r="AH634" s="3"/>
      <c r="AI634" s="3"/>
      <c r="AJ634" s="3">
        <v>0</v>
      </c>
      <c r="AK634" s="4">
        <f t="shared" si="36"/>
        <v>0</v>
      </c>
      <c r="AL634" s="3">
        <v>0</v>
      </c>
      <c r="AM634" s="3">
        <v>4</v>
      </c>
      <c r="AN634" s="4"/>
      <c r="AO634" s="4"/>
      <c r="AP634" s="4"/>
      <c r="AQ634" s="4"/>
      <c r="AR634" s="3" t="s">
        <v>381</v>
      </c>
      <c r="AS634" s="3">
        <v>1</v>
      </c>
      <c r="AT634" s="4"/>
      <c r="AU634" s="3" t="s">
        <v>73</v>
      </c>
      <c r="AV634" s="3" t="s">
        <v>74</v>
      </c>
      <c r="AW634" s="3" t="s">
        <v>378</v>
      </c>
      <c r="AX634" s="4"/>
      <c r="AY634" s="3" t="s">
        <v>75</v>
      </c>
      <c r="AZ634" s="3" t="s">
        <v>76</v>
      </c>
      <c r="BA634" s="3" t="s">
        <v>77</v>
      </c>
      <c r="BB634" s="3">
        <v>41.508955999999998</v>
      </c>
      <c r="BC634" s="3">
        <v>-71.372262000000006</v>
      </c>
      <c r="BD634" s="4"/>
      <c r="BE634" s="3" t="s">
        <v>395</v>
      </c>
    </row>
    <row r="635" spans="1:57" ht="12.75">
      <c r="A635" s="3" t="s">
        <v>170</v>
      </c>
      <c r="B635" s="2" t="s">
        <v>170</v>
      </c>
      <c r="C635" s="2" t="s">
        <v>370</v>
      </c>
      <c r="D635" s="3" t="s">
        <v>371</v>
      </c>
      <c r="E635" s="3" t="s">
        <v>372</v>
      </c>
      <c r="F635" s="3">
        <v>2017</v>
      </c>
      <c r="G635" s="2" t="s">
        <v>93</v>
      </c>
      <c r="H635" s="3" t="s">
        <v>94</v>
      </c>
      <c r="I635" s="3" t="s">
        <v>373</v>
      </c>
      <c r="J635" s="3" t="s">
        <v>96</v>
      </c>
      <c r="K635" s="3" t="s">
        <v>389</v>
      </c>
      <c r="L635" s="3">
        <v>2015</v>
      </c>
      <c r="M635" s="3" t="s">
        <v>403</v>
      </c>
      <c r="N635" s="2" t="s">
        <v>199</v>
      </c>
      <c r="O635" s="3"/>
      <c r="P635" s="3" t="s">
        <v>222</v>
      </c>
      <c r="Q635" s="3" t="s">
        <v>223</v>
      </c>
      <c r="R635" s="4"/>
      <c r="S635" s="3" t="s">
        <v>134</v>
      </c>
      <c r="T635" s="3" t="s">
        <v>135</v>
      </c>
      <c r="U635" s="3" t="s">
        <v>84</v>
      </c>
      <c r="V635" s="3" t="s">
        <v>72</v>
      </c>
      <c r="W635" s="3">
        <v>0</v>
      </c>
      <c r="X635" s="4">
        <f t="shared" si="23"/>
        <v>0</v>
      </c>
      <c r="Y635" s="3">
        <v>0</v>
      </c>
      <c r="Z635" s="4"/>
      <c r="AA635" s="3">
        <v>4</v>
      </c>
      <c r="AB635" s="4"/>
      <c r="AC635" s="4"/>
      <c r="AD635" s="4"/>
      <c r="AE635" s="4"/>
      <c r="AF635" s="3"/>
      <c r="AG635" s="3"/>
      <c r="AH635" s="3"/>
      <c r="AI635" s="3"/>
      <c r="AJ635" s="3">
        <v>0</v>
      </c>
      <c r="AK635" s="4">
        <f t="shared" si="36"/>
        <v>0</v>
      </c>
      <c r="AL635" s="3">
        <v>0</v>
      </c>
      <c r="AM635" s="3">
        <v>4</v>
      </c>
      <c r="AN635" s="4"/>
      <c r="AO635" s="4"/>
      <c r="AP635" s="4"/>
      <c r="AQ635" s="4"/>
      <c r="AR635" s="3" t="s">
        <v>383</v>
      </c>
      <c r="AS635" s="3">
        <v>1</v>
      </c>
      <c r="AT635" s="4"/>
      <c r="AU635" s="3" t="s">
        <v>73</v>
      </c>
      <c r="AV635" s="3" t="s">
        <v>74</v>
      </c>
      <c r="AW635" s="3" t="s">
        <v>378</v>
      </c>
      <c r="AX635" s="4"/>
      <c r="AY635" s="3" t="s">
        <v>75</v>
      </c>
      <c r="AZ635" s="3" t="s">
        <v>76</v>
      </c>
      <c r="BA635" s="3" t="s">
        <v>77</v>
      </c>
      <c r="BB635" s="3">
        <v>41.508955999999998</v>
      </c>
      <c r="BC635" s="3">
        <v>-71.372262000000006</v>
      </c>
      <c r="BD635" s="4"/>
      <c r="BE635" s="3" t="s">
        <v>382</v>
      </c>
    </row>
    <row r="636" spans="1:57" ht="12.75">
      <c r="A636" s="3" t="s">
        <v>170</v>
      </c>
      <c r="B636" s="2" t="s">
        <v>170</v>
      </c>
      <c r="C636" s="2" t="s">
        <v>370</v>
      </c>
      <c r="D636" s="3" t="s">
        <v>371</v>
      </c>
      <c r="E636" s="3" t="s">
        <v>372</v>
      </c>
      <c r="F636" s="3">
        <v>2017</v>
      </c>
      <c r="G636" s="2" t="s">
        <v>93</v>
      </c>
      <c r="H636" s="3" t="s">
        <v>94</v>
      </c>
      <c r="I636" s="3" t="s">
        <v>373</v>
      </c>
      <c r="J636" s="3" t="s">
        <v>96</v>
      </c>
      <c r="K636" s="3" t="s">
        <v>389</v>
      </c>
      <c r="L636" s="3">
        <v>2015</v>
      </c>
      <c r="M636" s="3" t="s">
        <v>155</v>
      </c>
      <c r="N636" s="2" t="s">
        <v>156</v>
      </c>
      <c r="O636" s="3"/>
      <c r="P636" s="3" t="s">
        <v>132</v>
      </c>
      <c r="Q636" s="3" t="s">
        <v>157</v>
      </c>
      <c r="R636" s="4"/>
      <c r="S636" s="3" t="s">
        <v>134</v>
      </c>
      <c r="T636" s="3" t="s">
        <v>135</v>
      </c>
      <c r="U636" s="3" t="s">
        <v>84</v>
      </c>
      <c r="V636" s="3" t="s">
        <v>72</v>
      </c>
      <c r="W636" s="3">
        <v>17.95</v>
      </c>
      <c r="X636" s="4">
        <f t="shared" si="23"/>
        <v>1.48</v>
      </c>
      <c r="Y636" s="3">
        <v>0.74</v>
      </c>
      <c r="Z636" s="4"/>
      <c r="AA636" s="3">
        <v>4</v>
      </c>
      <c r="AB636" s="4"/>
      <c r="AC636" s="4"/>
      <c r="AD636" s="4"/>
      <c r="AE636" s="4"/>
      <c r="AF636" s="3"/>
      <c r="AG636" s="3"/>
      <c r="AH636" s="3"/>
      <c r="AI636" s="3"/>
      <c r="AJ636" s="3">
        <v>17.52</v>
      </c>
      <c r="AK636" s="4">
        <f t="shared" si="36"/>
        <v>1.62</v>
      </c>
      <c r="AL636" s="3">
        <v>0.81</v>
      </c>
      <c r="AM636" s="3">
        <v>4</v>
      </c>
      <c r="AN636" s="3">
        <v>17.73</v>
      </c>
      <c r="AO636" s="4">
        <f>ABS(AP636)*(SQRT(AQ636))</f>
        <v>1.5</v>
      </c>
      <c r="AP636" s="3">
        <v>0.75</v>
      </c>
      <c r="AQ636" s="3">
        <v>4</v>
      </c>
      <c r="AR636" s="3" t="s">
        <v>379</v>
      </c>
      <c r="AS636" s="3">
        <v>1</v>
      </c>
      <c r="AT636" s="4"/>
      <c r="AU636" s="3" t="s">
        <v>73</v>
      </c>
      <c r="AV636" s="3" t="s">
        <v>74</v>
      </c>
      <c r="AW636" s="3" t="s">
        <v>378</v>
      </c>
      <c r="AX636" s="4"/>
      <c r="AY636" s="3" t="s">
        <v>75</v>
      </c>
      <c r="AZ636" s="3" t="s">
        <v>76</v>
      </c>
      <c r="BA636" s="3" t="s">
        <v>77</v>
      </c>
      <c r="BB636" s="3">
        <v>41.508955999999998</v>
      </c>
      <c r="BC636" s="3">
        <v>-71.372262000000006</v>
      </c>
      <c r="BD636" s="4"/>
      <c r="BE636" s="3" t="s">
        <v>380</v>
      </c>
    </row>
    <row r="637" spans="1:57" ht="12.75">
      <c r="A637" s="3" t="s">
        <v>170</v>
      </c>
      <c r="B637" s="2" t="s">
        <v>170</v>
      </c>
      <c r="C637" s="2" t="s">
        <v>384</v>
      </c>
      <c r="D637" s="3" t="s">
        <v>385</v>
      </c>
      <c r="E637" s="3" t="s">
        <v>372</v>
      </c>
      <c r="F637" s="3">
        <v>2015</v>
      </c>
      <c r="G637" s="2" t="s">
        <v>93</v>
      </c>
      <c r="H637" s="3" t="s">
        <v>94</v>
      </c>
      <c r="I637" s="3" t="s">
        <v>387</v>
      </c>
      <c r="J637" s="3" t="s">
        <v>96</v>
      </c>
      <c r="K637" s="3" t="s">
        <v>389</v>
      </c>
      <c r="L637" s="3">
        <v>2014</v>
      </c>
      <c r="M637" s="3" t="s">
        <v>155</v>
      </c>
      <c r="N637" s="2" t="s">
        <v>156</v>
      </c>
      <c r="O637" s="3"/>
      <c r="P637" s="3" t="s">
        <v>132</v>
      </c>
      <c r="Q637" s="3" t="s">
        <v>157</v>
      </c>
      <c r="R637" s="4"/>
      <c r="S637" s="3" t="s">
        <v>134</v>
      </c>
      <c r="T637" s="3" t="s">
        <v>135</v>
      </c>
      <c r="U637" s="3" t="s">
        <v>84</v>
      </c>
      <c r="V637" s="3" t="s">
        <v>72</v>
      </c>
      <c r="W637" s="3">
        <v>20.149999999999999</v>
      </c>
      <c r="X637" s="4">
        <f t="shared" si="23"/>
        <v>0.8660254037844386</v>
      </c>
      <c r="Y637" s="3">
        <v>0.5</v>
      </c>
      <c r="Z637" s="4"/>
      <c r="AA637" s="3">
        <v>3</v>
      </c>
      <c r="AB637" s="3">
        <v>20.68</v>
      </c>
      <c r="AC637" s="4">
        <f t="shared" ref="AC637:AC639" si="37">AD637*(SQRT(AE637))</f>
        <v>0.83138438763306099</v>
      </c>
      <c r="AD637" s="3">
        <v>0.48</v>
      </c>
      <c r="AE637" s="3">
        <v>3</v>
      </c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3" t="s">
        <v>73</v>
      </c>
      <c r="AV637" s="3" t="s">
        <v>74</v>
      </c>
      <c r="AW637" s="3" t="s">
        <v>217</v>
      </c>
      <c r="AX637" s="4"/>
      <c r="AY637" s="3" t="s">
        <v>75</v>
      </c>
      <c r="AZ637" s="3" t="s">
        <v>76</v>
      </c>
      <c r="BA637" s="3" t="s">
        <v>77</v>
      </c>
      <c r="BB637" s="3">
        <v>41.489783000000003</v>
      </c>
      <c r="BC637" s="3">
        <v>-71.395128999999997</v>
      </c>
      <c r="BD637" s="4"/>
      <c r="BE637" s="4"/>
    </row>
    <row r="638" spans="1:57" ht="12.75">
      <c r="A638" s="3" t="s">
        <v>170</v>
      </c>
      <c r="B638" s="2" t="s">
        <v>170</v>
      </c>
      <c r="C638" s="2" t="s">
        <v>384</v>
      </c>
      <c r="D638" s="3" t="s">
        <v>385</v>
      </c>
      <c r="E638" s="3" t="s">
        <v>372</v>
      </c>
      <c r="F638" s="3">
        <v>2015</v>
      </c>
      <c r="G638" s="2" t="s">
        <v>93</v>
      </c>
      <c r="H638" s="3" t="s">
        <v>94</v>
      </c>
      <c r="I638" s="3" t="s">
        <v>373</v>
      </c>
      <c r="J638" s="3" t="s">
        <v>96</v>
      </c>
      <c r="K638" s="3" t="s">
        <v>389</v>
      </c>
      <c r="L638" s="3">
        <v>2014</v>
      </c>
      <c r="M638" s="3" t="s">
        <v>155</v>
      </c>
      <c r="N638" s="2" t="s">
        <v>156</v>
      </c>
      <c r="O638" s="3"/>
      <c r="P638" s="3" t="s">
        <v>132</v>
      </c>
      <c r="Q638" s="3" t="s">
        <v>157</v>
      </c>
      <c r="R638" s="4"/>
      <c r="S638" s="3" t="s">
        <v>134</v>
      </c>
      <c r="T638" s="3" t="s">
        <v>135</v>
      </c>
      <c r="U638" s="3" t="s">
        <v>84</v>
      </c>
      <c r="V638" s="3" t="s">
        <v>72</v>
      </c>
      <c r="W638" s="3">
        <v>17.82</v>
      </c>
      <c r="X638" s="4">
        <f t="shared" si="23"/>
        <v>0.98726896031425992</v>
      </c>
      <c r="Y638" s="3">
        <v>0.56999999999999995</v>
      </c>
      <c r="Z638" s="4"/>
      <c r="AA638" s="3">
        <v>3</v>
      </c>
      <c r="AB638" s="3">
        <v>17.88</v>
      </c>
      <c r="AC638" s="4">
        <f t="shared" si="37"/>
        <v>1.0738715006927038</v>
      </c>
      <c r="AD638" s="3">
        <v>0.62</v>
      </c>
      <c r="AE638" s="3">
        <v>3</v>
      </c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3" t="s">
        <v>73</v>
      </c>
      <c r="AV638" s="3" t="s">
        <v>74</v>
      </c>
      <c r="AW638" s="3" t="s">
        <v>378</v>
      </c>
      <c r="AX638" s="4"/>
      <c r="AY638" s="3" t="s">
        <v>75</v>
      </c>
      <c r="AZ638" s="3" t="s">
        <v>76</v>
      </c>
      <c r="BA638" s="3" t="s">
        <v>77</v>
      </c>
      <c r="BB638" s="3">
        <v>41.508955999999998</v>
      </c>
      <c r="BC638" s="3">
        <v>-71.372262000000006</v>
      </c>
      <c r="BD638" s="4"/>
      <c r="BE638" s="4"/>
    </row>
    <row r="639" spans="1:57" ht="12.75">
      <c r="A639" s="3" t="s">
        <v>170</v>
      </c>
      <c r="B639" s="2" t="s">
        <v>170</v>
      </c>
      <c r="C639" s="2" t="s">
        <v>384</v>
      </c>
      <c r="D639" s="3" t="s">
        <v>385</v>
      </c>
      <c r="E639" s="3" t="s">
        <v>372</v>
      </c>
      <c r="F639" s="3">
        <v>2015</v>
      </c>
      <c r="G639" s="2" t="s">
        <v>93</v>
      </c>
      <c r="H639" s="3" t="s">
        <v>94</v>
      </c>
      <c r="I639" s="3" t="s">
        <v>390</v>
      </c>
      <c r="J639" s="3" t="s">
        <v>96</v>
      </c>
      <c r="K639" s="3" t="s">
        <v>389</v>
      </c>
      <c r="L639" s="3">
        <v>2014</v>
      </c>
      <c r="M639" s="3" t="s">
        <v>155</v>
      </c>
      <c r="N639" s="2" t="s">
        <v>156</v>
      </c>
      <c r="O639" s="3"/>
      <c r="P639" s="3" t="s">
        <v>132</v>
      </c>
      <c r="Q639" s="3" t="s">
        <v>157</v>
      </c>
      <c r="R639" s="4"/>
      <c r="S639" s="3" t="s">
        <v>134</v>
      </c>
      <c r="T639" s="3" t="s">
        <v>135</v>
      </c>
      <c r="U639" s="3" t="s">
        <v>84</v>
      </c>
      <c r="V639" s="3" t="s">
        <v>72</v>
      </c>
      <c r="W639" s="3">
        <v>21.15</v>
      </c>
      <c r="X639" s="4">
        <f t="shared" si="23"/>
        <v>1.3336791218280355</v>
      </c>
      <c r="Y639" s="3">
        <v>0.77</v>
      </c>
      <c r="Z639" s="4"/>
      <c r="AA639" s="3">
        <v>3</v>
      </c>
      <c r="AB639" s="3">
        <v>20.82</v>
      </c>
      <c r="AC639" s="4">
        <f t="shared" si="37"/>
        <v>1.437602170282168</v>
      </c>
      <c r="AD639" s="3">
        <v>0.83</v>
      </c>
      <c r="AE639" s="3">
        <v>3</v>
      </c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3" t="s">
        <v>73</v>
      </c>
      <c r="AV639" s="3" t="s">
        <v>74</v>
      </c>
      <c r="AW639" s="3" t="s">
        <v>127</v>
      </c>
      <c r="AX639" s="4"/>
      <c r="AY639" s="3" t="s">
        <v>75</v>
      </c>
      <c r="AZ639" s="3" t="s">
        <v>76</v>
      </c>
      <c r="BA639" s="3" t="s">
        <v>77</v>
      </c>
      <c r="BB639" s="3">
        <v>41.552788999999997</v>
      </c>
      <c r="BC639" s="3">
        <v>-70.509758000000005</v>
      </c>
      <c r="BD639" s="4"/>
      <c r="BE639" s="4"/>
    </row>
    <row r="640" spans="1:57" ht="12.75">
      <c r="A640" s="3" t="s">
        <v>170</v>
      </c>
      <c r="B640" s="2" t="s">
        <v>170</v>
      </c>
      <c r="C640" s="2" t="s">
        <v>370</v>
      </c>
      <c r="D640" s="3" t="s">
        <v>371</v>
      </c>
      <c r="E640" s="3" t="s">
        <v>372</v>
      </c>
      <c r="F640" s="3">
        <v>2017</v>
      </c>
      <c r="G640" s="2" t="s">
        <v>93</v>
      </c>
      <c r="H640" s="3" t="s">
        <v>94</v>
      </c>
      <c r="I640" s="3" t="s">
        <v>373</v>
      </c>
      <c r="J640" s="3" t="s">
        <v>64</v>
      </c>
      <c r="K640" s="3" t="s">
        <v>65</v>
      </c>
      <c r="L640" s="3">
        <v>2014</v>
      </c>
      <c r="M640" s="3" t="s">
        <v>155</v>
      </c>
      <c r="N640" s="2" t="s">
        <v>156</v>
      </c>
      <c r="O640" s="3"/>
      <c r="P640" s="3" t="s">
        <v>132</v>
      </c>
      <c r="Q640" s="3" t="s">
        <v>157</v>
      </c>
      <c r="R640" s="4"/>
      <c r="S640" s="3" t="s">
        <v>134</v>
      </c>
      <c r="T640" s="3" t="s">
        <v>135</v>
      </c>
      <c r="U640" s="3" t="s">
        <v>84</v>
      </c>
      <c r="V640" s="3" t="s">
        <v>72</v>
      </c>
      <c r="W640" s="3">
        <v>9.27</v>
      </c>
      <c r="X640" s="4">
        <f t="shared" si="23"/>
        <v>0.39191835884530846</v>
      </c>
      <c r="Y640" s="3">
        <v>0.16</v>
      </c>
      <c r="Z640" s="4"/>
      <c r="AA640" s="3">
        <v>6</v>
      </c>
      <c r="AB640" s="4"/>
      <c r="AC640" s="4"/>
      <c r="AD640" s="4"/>
      <c r="AE640" s="4"/>
      <c r="AF640" s="3"/>
      <c r="AG640" s="3"/>
      <c r="AH640" s="3"/>
      <c r="AI640" s="3"/>
      <c r="AJ640" s="3">
        <v>8.92</v>
      </c>
      <c r="AK640" s="4">
        <f t="shared" ref="AK640:AK646" si="38">ABS(AL640)*(SQRT(AM640))</f>
        <v>0.26944387170614958</v>
      </c>
      <c r="AL640" s="3">
        <v>0.11</v>
      </c>
      <c r="AM640" s="3">
        <v>6</v>
      </c>
      <c r="AN640" s="4"/>
      <c r="AO640" s="4"/>
      <c r="AP640" s="4"/>
      <c r="AQ640" s="4"/>
      <c r="AR640" s="3" t="s">
        <v>377</v>
      </c>
      <c r="AS640" s="3">
        <v>1</v>
      </c>
      <c r="AT640" s="3">
        <v>0.5</v>
      </c>
      <c r="AU640" s="3" t="s">
        <v>73</v>
      </c>
      <c r="AV640" s="3" t="s">
        <v>74</v>
      </c>
      <c r="AW640" s="3" t="s">
        <v>378</v>
      </c>
      <c r="AX640" s="3">
        <v>0.66</v>
      </c>
      <c r="AY640" s="3" t="s">
        <v>75</v>
      </c>
      <c r="AZ640" s="3" t="s">
        <v>76</v>
      </c>
      <c r="BA640" s="3" t="s">
        <v>77</v>
      </c>
      <c r="BB640" s="3">
        <v>41.508955999999998</v>
      </c>
      <c r="BC640" s="3">
        <v>-71.372262000000006</v>
      </c>
      <c r="BD640" s="4"/>
      <c r="BE640" s="4"/>
    </row>
    <row r="641" spans="1:57" ht="12.75">
      <c r="A641" s="3" t="s">
        <v>170</v>
      </c>
      <c r="B641" s="2" t="s">
        <v>170</v>
      </c>
      <c r="C641" s="2" t="s">
        <v>370</v>
      </c>
      <c r="D641" s="3" t="s">
        <v>371</v>
      </c>
      <c r="E641" s="3" t="s">
        <v>372</v>
      </c>
      <c r="F641" s="3">
        <v>2017</v>
      </c>
      <c r="G641" s="2" t="s">
        <v>93</v>
      </c>
      <c r="H641" s="3" t="s">
        <v>94</v>
      </c>
      <c r="I641" s="3" t="s">
        <v>373</v>
      </c>
      <c r="J641" s="3" t="s">
        <v>64</v>
      </c>
      <c r="K641" s="3" t="s">
        <v>374</v>
      </c>
      <c r="L641" s="3">
        <v>2014</v>
      </c>
      <c r="M641" s="3" t="s">
        <v>155</v>
      </c>
      <c r="N641" s="2" t="s">
        <v>156</v>
      </c>
      <c r="O641" s="3"/>
      <c r="P641" s="3" t="s">
        <v>132</v>
      </c>
      <c r="Q641" s="3" t="s">
        <v>157</v>
      </c>
      <c r="R641" s="4"/>
      <c r="S641" s="3" t="s">
        <v>134</v>
      </c>
      <c r="T641" s="3" t="s">
        <v>135</v>
      </c>
      <c r="U641" s="3" t="s">
        <v>84</v>
      </c>
      <c r="V641" s="3" t="s">
        <v>72</v>
      </c>
      <c r="W641" s="3">
        <v>13.42</v>
      </c>
      <c r="X641" s="4">
        <f t="shared" si="23"/>
        <v>1.0042907945411028</v>
      </c>
      <c r="Y641" s="3">
        <v>0.41</v>
      </c>
      <c r="Z641" s="4"/>
      <c r="AA641" s="3">
        <v>6</v>
      </c>
      <c r="AB641" s="4"/>
      <c r="AC641" s="4"/>
      <c r="AD641" s="4"/>
      <c r="AE641" s="4"/>
      <c r="AF641" s="3"/>
      <c r="AG641" s="3"/>
      <c r="AH641" s="3"/>
      <c r="AI641" s="3"/>
      <c r="AJ641" s="3">
        <v>11.95</v>
      </c>
      <c r="AK641" s="4">
        <f t="shared" si="38"/>
        <v>0.63686733312362631</v>
      </c>
      <c r="AL641" s="3">
        <v>0.26</v>
      </c>
      <c r="AM641" s="3">
        <v>6</v>
      </c>
      <c r="AN641" s="4"/>
      <c r="AO641" s="4"/>
      <c r="AP641" s="4"/>
      <c r="AQ641" s="4"/>
      <c r="AR641" s="3" t="s">
        <v>377</v>
      </c>
      <c r="AS641" s="3">
        <v>1</v>
      </c>
      <c r="AT641" s="3">
        <v>0.6</v>
      </c>
      <c r="AU641" s="3" t="s">
        <v>73</v>
      </c>
      <c r="AV641" s="3" t="s">
        <v>74</v>
      </c>
      <c r="AW641" s="3" t="s">
        <v>378</v>
      </c>
      <c r="AX641" s="3">
        <v>0.66</v>
      </c>
      <c r="AY641" s="3" t="s">
        <v>75</v>
      </c>
      <c r="AZ641" s="3" t="s">
        <v>76</v>
      </c>
      <c r="BA641" s="3" t="s">
        <v>77</v>
      </c>
      <c r="BB641" s="3">
        <v>41.508955999999998</v>
      </c>
      <c r="BC641" s="3">
        <v>-71.372262000000006</v>
      </c>
      <c r="BD641" s="4"/>
      <c r="BE641" s="4"/>
    </row>
    <row r="642" spans="1:57" ht="12.75">
      <c r="A642" s="3" t="s">
        <v>170</v>
      </c>
      <c r="B642" s="2" t="s">
        <v>170</v>
      </c>
      <c r="C642" s="2" t="s">
        <v>370</v>
      </c>
      <c r="D642" s="3" t="s">
        <v>371</v>
      </c>
      <c r="E642" s="3" t="s">
        <v>372</v>
      </c>
      <c r="F642" s="3">
        <v>2017</v>
      </c>
      <c r="G642" s="2" t="s">
        <v>93</v>
      </c>
      <c r="H642" s="3" t="s">
        <v>94</v>
      </c>
      <c r="I642" s="3" t="s">
        <v>373</v>
      </c>
      <c r="J642" s="3" t="s">
        <v>96</v>
      </c>
      <c r="K642" s="3" t="s">
        <v>126</v>
      </c>
      <c r="L642" s="3">
        <v>2014</v>
      </c>
      <c r="M642" s="3" t="s">
        <v>155</v>
      </c>
      <c r="N642" s="2" t="s">
        <v>156</v>
      </c>
      <c r="O642" s="3"/>
      <c r="P642" s="3" t="s">
        <v>132</v>
      </c>
      <c r="Q642" s="3" t="s">
        <v>157</v>
      </c>
      <c r="R642" s="4"/>
      <c r="S642" s="3" t="s">
        <v>134</v>
      </c>
      <c r="T642" s="3" t="s">
        <v>135</v>
      </c>
      <c r="U642" s="3" t="s">
        <v>84</v>
      </c>
      <c r="V642" s="3" t="s">
        <v>72</v>
      </c>
      <c r="W642" s="3">
        <v>16.3</v>
      </c>
      <c r="X642" s="4">
        <f t="shared" si="23"/>
        <v>0.61237243569579447</v>
      </c>
      <c r="Y642" s="3">
        <v>0.25</v>
      </c>
      <c r="Z642" s="4"/>
      <c r="AA642" s="3">
        <v>6</v>
      </c>
      <c r="AB642" s="4"/>
      <c r="AC642" s="4"/>
      <c r="AD642" s="4"/>
      <c r="AE642" s="4"/>
      <c r="AF642" s="3"/>
      <c r="AG642" s="3"/>
      <c r="AH642" s="3"/>
      <c r="AI642" s="3"/>
      <c r="AJ642" s="3">
        <v>16.63</v>
      </c>
      <c r="AK642" s="4">
        <f t="shared" si="38"/>
        <v>0.4898979485566356</v>
      </c>
      <c r="AL642" s="3">
        <v>0.2</v>
      </c>
      <c r="AM642" s="3">
        <v>6</v>
      </c>
      <c r="AN642" s="4"/>
      <c r="AO642" s="4"/>
      <c r="AP642" s="4"/>
      <c r="AQ642" s="4"/>
      <c r="AR642" s="3" t="s">
        <v>377</v>
      </c>
      <c r="AS642" s="3">
        <v>1</v>
      </c>
      <c r="AT642" s="3">
        <v>0.7</v>
      </c>
      <c r="AU642" s="3" t="s">
        <v>73</v>
      </c>
      <c r="AV642" s="3" t="s">
        <v>74</v>
      </c>
      <c r="AW642" s="3" t="s">
        <v>378</v>
      </c>
      <c r="AX642" s="3">
        <v>0.66</v>
      </c>
      <c r="AY642" s="3" t="s">
        <v>75</v>
      </c>
      <c r="AZ642" s="3" t="s">
        <v>76</v>
      </c>
      <c r="BA642" s="3" t="s">
        <v>77</v>
      </c>
      <c r="BB642" s="3">
        <v>41.508955999999998</v>
      </c>
      <c r="BC642" s="3">
        <v>-71.372262000000006</v>
      </c>
      <c r="BD642" s="4"/>
      <c r="BE642" s="4"/>
    </row>
    <row r="643" spans="1:57" ht="12.75">
      <c r="A643" s="3" t="s">
        <v>170</v>
      </c>
      <c r="B643" s="2" t="s">
        <v>170</v>
      </c>
      <c r="C643" s="2" t="s">
        <v>370</v>
      </c>
      <c r="D643" s="3" t="s">
        <v>371</v>
      </c>
      <c r="E643" s="3" t="s">
        <v>372</v>
      </c>
      <c r="F643" s="3">
        <v>2017</v>
      </c>
      <c r="G643" s="2" t="s">
        <v>93</v>
      </c>
      <c r="H643" s="3" t="s">
        <v>94</v>
      </c>
      <c r="I643" s="3" t="s">
        <v>373</v>
      </c>
      <c r="J643" s="3" t="s">
        <v>96</v>
      </c>
      <c r="K643" s="3" t="s">
        <v>273</v>
      </c>
      <c r="L643" s="3">
        <v>2014</v>
      </c>
      <c r="M643" s="3" t="s">
        <v>155</v>
      </c>
      <c r="N643" s="2" t="s">
        <v>156</v>
      </c>
      <c r="O643" s="3"/>
      <c r="P643" s="3" t="s">
        <v>132</v>
      </c>
      <c r="Q643" s="3" t="s">
        <v>157</v>
      </c>
      <c r="R643" s="4"/>
      <c r="S643" s="3" t="s">
        <v>134</v>
      </c>
      <c r="T643" s="3" t="s">
        <v>135</v>
      </c>
      <c r="U643" s="3" t="s">
        <v>84</v>
      </c>
      <c r="V643" s="3" t="s">
        <v>72</v>
      </c>
      <c r="W643" s="3">
        <v>19.079999999999998</v>
      </c>
      <c r="X643" s="4">
        <f t="shared" si="23"/>
        <v>0.44090815370097203</v>
      </c>
      <c r="Y643" s="3">
        <v>0.18</v>
      </c>
      <c r="Z643" s="4"/>
      <c r="AA643" s="3">
        <v>6</v>
      </c>
      <c r="AB643" s="4"/>
      <c r="AC643" s="4"/>
      <c r="AD643" s="4"/>
      <c r="AE643" s="4"/>
      <c r="AF643" s="3"/>
      <c r="AG643" s="3"/>
      <c r="AH643" s="3"/>
      <c r="AI643" s="3"/>
      <c r="AJ643" s="3">
        <v>19</v>
      </c>
      <c r="AK643" s="4">
        <f t="shared" si="38"/>
        <v>0.22045407685048601</v>
      </c>
      <c r="AL643" s="3">
        <v>0.09</v>
      </c>
      <c r="AM643" s="3">
        <v>6</v>
      </c>
      <c r="AN643" s="4"/>
      <c r="AO643" s="4"/>
      <c r="AP643" s="4"/>
      <c r="AQ643" s="4"/>
      <c r="AR643" s="3" t="s">
        <v>377</v>
      </c>
      <c r="AS643" s="3">
        <v>1</v>
      </c>
      <c r="AT643" s="3">
        <v>0.8</v>
      </c>
      <c r="AU643" s="3" t="s">
        <v>73</v>
      </c>
      <c r="AV643" s="3" t="s">
        <v>74</v>
      </c>
      <c r="AW643" s="3" t="s">
        <v>378</v>
      </c>
      <c r="AX643" s="3">
        <v>0.66</v>
      </c>
      <c r="AY643" s="3" t="s">
        <v>75</v>
      </c>
      <c r="AZ643" s="3" t="s">
        <v>76</v>
      </c>
      <c r="BA643" s="3" t="s">
        <v>77</v>
      </c>
      <c r="BB643" s="3">
        <v>41.508955999999998</v>
      </c>
      <c r="BC643" s="3">
        <v>-71.372262000000006</v>
      </c>
      <c r="BD643" s="4"/>
      <c r="BE643" s="4"/>
    </row>
    <row r="644" spans="1:57" ht="12.75">
      <c r="A644" s="3" t="s">
        <v>170</v>
      </c>
      <c r="B644" s="2" t="s">
        <v>170</v>
      </c>
      <c r="C644" s="2" t="s">
        <v>370</v>
      </c>
      <c r="D644" s="3" t="s">
        <v>371</v>
      </c>
      <c r="E644" s="3" t="s">
        <v>372</v>
      </c>
      <c r="F644" s="3">
        <v>2017</v>
      </c>
      <c r="G644" s="2" t="s">
        <v>93</v>
      </c>
      <c r="H644" s="3" t="s">
        <v>94</v>
      </c>
      <c r="I644" s="3" t="s">
        <v>373</v>
      </c>
      <c r="J644" s="3" t="s">
        <v>96</v>
      </c>
      <c r="K644" s="3" t="s">
        <v>144</v>
      </c>
      <c r="L644" s="3">
        <v>2014</v>
      </c>
      <c r="M644" s="3" t="s">
        <v>155</v>
      </c>
      <c r="N644" s="2" t="s">
        <v>156</v>
      </c>
      <c r="O644" s="3"/>
      <c r="P644" s="3" t="s">
        <v>132</v>
      </c>
      <c r="Q644" s="3" t="s">
        <v>157</v>
      </c>
      <c r="R644" s="4"/>
      <c r="S644" s="3" t="s">
        <v>134</v>
      </c>
      <c r="T644" s="3" t="s">
        <v>135</v>
      </c>
      <c r="U644" s="3" t="s">
        <v>84</v>
      </c>
      <c r="V644" s="3" t="s">
        <v>72</v>
      </c>
      <c r="W644" s="3">
        <v>20.420000000000002</v>
      </c>
      <c r="X644" s="4">
        <f t="shared" si="23"/>
        <v>0.58787753826796263</v>
      </c>
      <c r="Y644" s="3">
        <v>0.24</v>
      </c>
      <c r="Z644" s="4"/>
      <c r="AA644" s="3">
        <v>6</v>
      </c>
      <c r="AB644" s="4"/>
      <c r="AC644" s="4"/>
      <c r="AD644" s="4"/>
      <c r="AE644" s="4"/>
      <c r="AF644" s="3"/>
      <c r="AG644" s="3"/>
      <c r="AH644" s="3"/>
      <c r="AI644" s="3"/>
      <c r="AJ644" s="3">
        <v>19.850000000000001</v>
      </c>
      <c r="AK644" s="4">
        <f t="shared" si="38"/>
        <v>7.3484692283495329E-2</v>
      </c>
      <c r="AL644" s="3">
        <v>0.03</v>
      </c>
      <c r="AM644" s="3">
        <v>6</v>
      </c>
      <c r="AN644" s="4"/>
      <c r="AO644" s="4"/>
      <c r="AP644" s="4"/>
      <c r="AQ644" s="4"/>
      <c r="AR644" s="3" t="s">
        <v>377</v>
      </c>
      <c r="AS644" s="3">
        <v>1</v>
      </c>
      <c r="AT644" s="3">
        <v>0.9</v>
      </c>
      <c r="AU644" s="3" t="s">
        <v>73</v>
      </c>
      <c r="AV644" s="3" t="s">
        <v>74</v>
      </c>
      <c r="AW644" s="3" t="s">
        <v>378</v>
      </c>
      <c r="AX644" s="3">
        <v>0.66</v>
      </c>
      <c r="AY644" s="3" t="s">
        <v>75</v>
      </c>
      <c r="AZ644" s="3" t="s">
        <v>76</v>
      </c>
      <c r="BA644" s="3" t="s">
        <v>77</v>
      </c>
      <c r="BB644" s="3">
        <v>41.508955999999998</v>
      </c>
      <c r="BC644" s="3">
        <v>-71.372262000000006</v>
      </c>
      <c r="BD644" s="4"/>
      <c r="BE644" s="4"/>
    </row>
    <row r="645" spans="1:57" ht="12.75">
      <c r="A645" s="3" t="s">
        <v>170</v>
      </c>
      <c r="B645" s="2" t="s">
        <v>170</v>
      </c>
      <c r="C645" s="2" t="s">
        <v>370</v>
      </c>
      <c r="D645" s="3" t="s">
        <v>371</v>
      </c>
      <c r="E645" s="3" t="s">
        <v>372</v>
      </c>
      <c r="F645" s="3">
        <v>2017</v>
      </c>
      <c r="G645" s="2" t="s">
        <v>93</v>
      </c>
      <c r="H645" s="3" t="s">
        <v>94</v>
      </c>
      <c r="I645" s="3" t="s">
        <v>373</v>
      </c>
      <c r="J645" s="3" t="s">
        <v>96</v>
      </c>
      <c r="K645" s="3" t="s">
        <v>389</v>
      </c>
      <c r="L645" s="3">
        <v>2015</v>
      </c>
      <c r="M645" s="3" t="s">
        <v>155</v>
      </c>
      <c r="N645" s="2" t="s">
        <v>156</v>
      </c>
      <c r="O645" s="3"/>
      <c r="P645" s="3" t="s">
        <v>132</v>
      </c>
      <c r="Q645" s="3" t="s">
        <v>157</v>
      </c>
      <c r="R645" s="4"/>
      <c r="S645" s="3" t="s">
        <v>134</v>
      </c>
      <c r="T645" s="3" t="s">
        <v>135</v>
      </c>
      <c r="U645" s="3" t="s">
        <v>84</v>
      </c>
      <c r="V645" s="3" t="s">
        <v>72</v>
      </c>
      <c r="W645" s="3">
        <v>13.98</v>
      </c>
      <c r="X645" s="4">
        <f t="shared" si="23"/>
        <v>0.4</v>
      </c>
      <c r="Y645" s="3">
        <v>0.2</v>
      </c>
      <c r="Z645" s="4"/>
      <c r="AA645" s="3">
        <v>4</v>
      </c>
      <c r="AB645" s="4"/>
      <c r="AC645" s="4"/>
      <c r="AD645" s="4"/>
      <c r="AE645" s="4"/>
      <c r="AF645" s="3"/>
      <c r="AG645" s="3"/>
      <c r="AH645" s="3"/>
      <c r="AI645" s="3"/>
      <c r="AJ645" s="3">
        <v>17.52</v>
      </c>
      <c r="AK645" s="4">
        <f t="shared" si="38"/>
        <v>1.62</v>
      </c>
      <c r="AL645" s="3">
        <v>0.81</v>
      </c>
      <c r="AM645" s="3">
        <v>4</v>
      </c>
      <c r="AN645" s="4"/>
      <c r="AO645" s="4"/>
      <c r="AP645" s="4"/>
      <c r="AQ645" s="4"/>
      <c r="AR645" s="3" t="s">
        <v>381</v>
      </c>
      <c r="AS645" s="3">
        <v>1</v>
      </c>
      <c r="AT645" s="4"/>
      <c r="AU645" s="3" t="s">
        <v>73</v>
      </c>
      <c r="AV645" s="3" t="s">
        <v>74</v>
      </c>
      <c r="AW645" s="3" t="s">
        <v>378</v>
      </c>
      <c r="AX645" s="4"/>
      <c r="AY645" s="3" t="s">
        <v>75</v>
      </c>
      <c r="AZ645" s="3" t="s">
        <v>76</v>
      </c>
      <c r="BA645" s="3" t="s">
        <v>77</v>
      </c>
      <c r="BB645" s="3">
        <v>41.508955999999998</v>
      </c>
      <c r="BC645" s="3">
        <v>-71.372262000000006</v>
      </c>
      <c r="BD645" s="4"/>
      <c r="BE645" s="3" t="s">
        <v>395</v>
      </c>
    </row>
    <row r="646" spans="1:57" ht="12.75">
      <c r="A646" s="3" t="s">
        <v>170</v>
      </c>
      <c r="B646" s="2" t="s">
        <v>170</v>
      </c>
      <c r="C646" s="2" t="s">
        <v>370</v>
      </c>
      <c r="D646" s="3" t="s">
        <v>371</v>
      </c>
      <c r="E646" s="3" t="s">
        <v>372</v>
      </c>
      <c r="F646" s="3">
        <v>2017</v>
      </c>
      <c r="G646" s="2" t="s">
        <v>93</v>
      </c>
      <c r="H646" s="3" t="s">
        <v>94</v>
      </c>
      <c r="I646" s="3" t="s">
        <v>373</v>
      </c>
      <c r="J646" s="3" t="s">
        <v>96</v>
      </c>
      <c r="K646" s="3" t="s">
        <v>389</v>
      </c>
      <c r="L646" s="3">
        <v>2015</v>
      </c>
      <c r="M646" s="3" t="s">
        <v>155</v>
      </c>
      <c r="N646" s="2" t="s">
        <v>156</v>
      </c>
      <c r="O646" s="3"/>
      <c r="P646" s="3" t="s">
        <v>132</v>
      </c>
      <c r="Q646" s="3" t="s">
        <v>157</v>
      </c>
      <c r="R646" s="4"/>
      <c r="S646" s="3" t="s">
        <v>134</v>
      </c>
      <c r="T646" s="3" t="s">
        <v>135</v>
      </c>
      <c r="U646" s="3" t="s">
        <v>84</v>
      </c>
      <c r="V646" s="3" t="s">
        <v>72</v>
      </c>
      <c r="W646" s="3">
        <v>13.88</v>
      </c>
      <c r="X646" s="4">
        <f t="shared" si="23"/>
        <v>0.64</v>
      </c>
      <c r="Y646" s="3">
        <v>0.32</v>
      </c>
      <c r="Z646" s="4"/>
      <c r="AA646" s="3">
        <v>4</v>
      </c>
      <c r="AB646" s="4"/>
      <c r="AC646" s="4"/>
      <c r="AD646" s="4"/>
      <c r="AE646" s="4"/>
      <c r="AF646" s="3"/>
      <c r="AG646" s="3"/>
      <c r="AH646" s="3"/>
      <c r="AI646" s="3"/>
      <c r="AJ646" s="3">
        <v>17.73</v>
      </c>
      <c r="AK646" s="4">
        <f t="shared" si="38"/>
        <v>1.5</v>
      </c>
      <c r="AL646" s="3">
        <v>0.75</v>
      </c>
      <c r="AM646" s="3">
        <v>4</v>
      </c>
      <c r="AN646" s="4"/>
      <c r="AO646" s="4"/>
      <c r="AP646" s="4"/>
      <c r="AQ646" s="4"/>
      <c r="AR646" s="3" t="s">
        <v>383</v>
      </c>
      <c r="AS646" s="3">
        <v>1</v>
      </c>
      <c r="AT646" s="4"/>
      <c r="AU646" s="3" t="s">
        <v>73</v>
      </c>
      <c r="AV646" s="3" t="s">
        <v>74</v>
      </c>
      <c r="AW646" s="3" t="s">
        <v>378</v>
      </c>
      <c r="AX646" s="4"/>
      <c r="AY646" s="3" t="s">
        <v>75</v>
      </c>
      <c r="AZ646" s="3" t="s">
        <v>76</v>
      </c>
      <c r="BA646" s="3" t="s">
        <v>77</v>
      </c>
      <c r="BB646" s="3">
        <v>41.508955999999998</v>
      </c>
      <c r="BC646" s="3">
        <v>-71.372262000000006</v>
      </c>
      <c r="BD646" s="4"/>
      <c r="BE646" s="3" t="s">
        <v>382</v>
      </c>
    </row>
    <row r="647" spans="1:57" ht="12.75">
      <c r="A647" s="3" t="s">
        <v>170</v>
      </c>
      <c r="B647" s="2" t="s">
        <v>170</v>
      </c>
      <c r="C647" s="2" t="s">
        <v>384</v>
      </c>
      <c r="D647" s="3" t="s">
        <v>385</v>
      </c>
      <c r="E647" s="3" t="s">
        <v>372</v>
      </c>
      <c r="F647" s="3">
        <v>2015</v>
      </c>
      <c r="G647" s="2" t="s">
        <v>93</v>
      </c>
      <c r="H647" s="3" t="s">
        <v>94</v>
      </c>
      <c r="I647" s="3" t="s">
        <v>390</v>
      </c>
      <c r="J647" s="3" t="s">
        <v>96</v>
      </c>
      <c r="K647" s="3" t="s">
        <v>389</v>
      </c>
      <c r="L647" s="3">
        <v>2014</v>
      </c>
      <c r="M647" s="3" t="s">
        <v>404</v>
      </c>
      <c r="N647" s="3" t="s">
        <v>401</v>
      </c>
      <c r="O647" s="3"/>
      <c r="P647" s="3" t="s">
        <v>132</v>
      </c>
      <c r="Q647" s="3" t="s">
        <v>207</v>
      </c>
      <c r="R647" s="4"/>
      <c r="S647" s="3" t="s">
        <v>134</v>
      </c>
      <c r="T647" s="2" t="s">
        <v>135</v>
      </c>
      <c r="U647" s="3" t="s">
        <v>84</v>
      </c>
      <c r="V647" s="3" t="s">
        <v>72</v>
      </c>
      <c r="W647" s="3">
        <v>28.33</v>
      </c>
      <c r="X647" s="4">
        <f t="shared" si="23"/>
        <v>0.33</v>
      </c>
      <c r="Y647" s="3">
        <v>0.11</v>
      </c>
      <c r="Z647" s="4"/>
      <c r="AA647" s="3">
        <v>9</v>
      </c>
      <c r="AB647" s="3">
        <v>28.33</v>
      </c>
      <c r="AC647" s="4">
        <f t="shared" ref="AC647:AC750" si="39">AD647*(SQRT(AE647))</f>
        <v>1.32</v>
      </c>
      <c r="AD647" s="3">
        <v>0.44</v>
      </c>
      <c r="AE647" s="3">
        <v>9</v>
      </c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3" t="s">
        <v>73</v>
      </c>
      <c r="AV647" s="3" t="s">
        <v>74</v>
      </c>
      <c r="AW647" s="3" t="s">
        <v>127</v>
      </c>
      <c r="AX647" s="4"/>
      <c r="AY647" s="3" t="s">
        <v>75</v>
      </c>
      <c r="AZ647" s="3" t="s">
        <v>76</v>
      </c>
      <c r="BA647" s="3" t="s">
        <v>77</v>
      </c>
      <c r="BB647" s="3">
        <v>41.552788999999997</v>
      </c>
      <c r="BC647" s="3">
        <v>-70.509758000000005</v>
      </c>
      <c r="BD647" s="4"/>
      <c r="BE647" s="4"/>
    </row>
    <row r="648" spans="1:57" ht="12.75">
      <c r="A648" s="3" t="s">
        <v>170</v>
      </c>
      <c r="B648" s="2" t="s">
        <v>170</v>
      </c>
      <c r="C648" s="2" t="s">
        <v>384</v>
      </c>
      <c r="D648" s="3" t="s">
        <v>385</v>
      </c>
      <c r="E648" s="3" t="s">
        <v>372</v>
      </c>
      <c r="F648" s="3">
        <v>2015</v>
      </c>
      <c r="G648" s="2" t="s">
        <v>93</v>
      </c>
      <c r="H648" s="3" t="s">
        <v>94</v>
      </c>
      <c r="I648" s="3" t="s">
        <v>387</v>
      </c>
      <c r="J648" s="3" t="s">
        <v>64</v>
      </c>
      <c r="K648" s="3" t="s">
        <v>388</v>
      </c>
      <c r="L648" s="3">
        <v>2014</v>
      </c>
      <c r="M648" s="3" t="s">
        <v>404</v>
      </c>
      <c r="N648" s="3" t="s">
        <v>401</v>
      </c>
      <c r="O648" s="3"/>
      <c r="P648" s="3" t="s">
        <v>132</v>
      </c>
      <c r="Q648" s="3" t="s">
        <v>207</v>
      </c>
      <c r="R648" s="4"/>
      <c r="S648" s="3" t="s">
        <v>134</v>
      </c>
      <c r="T648" s="2" t="s">
        <v>135</v>
      </c>
      <c r="U648" s="3" t="s">
        <v>84</v>
      </c>
      <c r="V648" s="3" t="s">
        <v>72</v>
      </c>
      <c r="W648" s="3">
        <v>7.13</v>
      </c>
      <c r="X648" s="4">
        <f t="shared" si="23"/>
        <v>3.12</v>
      </c>
      <c r="Y648" s="3">
        <v>1.04</v>
      </c>
      <c r="Z648" s="4"/>
      <c r="AA648" s="3">
        <v>9</v>
      </c>
      <c r="AB648" s="3">
        <v>10.67</v>
      </c>
      <c r="AC648" s="4">
        <f t="shared" si="39"/>
        <v>1.32</v>
      </c>
      <c r="AD648" s="3">
        <v>0.44</v>
      </c>
      <c r="AE648" s="3">
        <v>9</v>
      </c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3" t="s">
        <v>73</v>
      </c>
      <c r="AV648" s="3" t="s">
        <v>74</v>
      </c>
      <c r="AW648" s="3" t="s">
        <v>217</v>
      </c>
      <c r="AX648" s="4"/>
      <c r="AY648" s="3" t="s">
        <v>75</v>
      </c>
      <c r="AZ648" s="3" t="s">
        <v>76</v>
      </c>
      <c r="BA648" s="3" t="s">
        <v>77</v>
      </c>
      <c r="BB648" s="3">
        <v>41.489783000000003</v>
      </c>
      <c r="BC648" s="3">
        <v>-71.395128999999997</v>
      </c>
      <c r="BD648" s="4"/>
      <c r="BE648" s="4"/>
    </row>
    <row r="649" spans="1:57" ht="12.75">
      <c r="A649" s="3" t="s">
        <v>170</v>
      </c>
      <c r="B649" s="2" t="s">
        <v>170</v>
      </c>
      <c r="C649" s="2" t="s">
        <v>384</v>
      </c>
      <c r="D649" s="3" t="s">
        <v>385</v>
      </c>
      <c r="E649" s="3" t="s">
        <v>372</v>
      </c>
      <c r="F649" s="3">
        <v>2015</v>
      </c>
      <c r="G649" s="2" t="s">
        <v>93</v>
      </c>
      <c r="H649" s="3" t="s">
        <v>94</v>
      </c>
      <c r="I649" s="3" t="s">
        <v>390</v>
      </c>
      <c r="J649" s="3" t="s">
        <v>96</v>
      </c>
      <c r="K649" s="3" t="s">
        <v>144</v>
      </c>
      <c r="L649" s="3">
        <v>2014</v>
      </c>
      <c r="M649" s="3" t="s">
        <v>404</v>
      </c>
      <c r="N649" s="3" t="s">
        <v>401</v>
      </c>
      <c r="O649" s="3"/>
      <c r="P649" s="3" t="s">
        <v>132</v>
      </c>
      <c r="Q649" s="3" t="s">
        <v>207</v>
      </c>
      <c r="R649" s="4"/>
      <c r="S649" s="3" t="s">
        <v>134</v>
      </c>
      <c r="T649" s="2" t="s">
        <v>135</v>
      </c>
      <c r="U649" s="3" t="s">
        <v>84</v>
      </c>
      <c r="V649" s="3" t="s">
        <v>72</v>
      </c>
      <c r="W649" s="3">
        <v>33.67</v>
      </c>
      <c r="X649" s="4">
        <f t="shared" si="23"/>
        <v>1.47</v>
      </c>
      <c r="Y649" s="3">
        <v>0.49</v>
      </c>
      <c r="Z649" s="4"/>
      <c r="AA649" s="3">
        <v>9</v>
      </c>
      <c r="AB649" s="3">
        <v>32.67</v>
      </c>
      <c r="AC649" s="4">
        <f t="shared" si="39"/>
        <v>4.3499999999999996</v>
      </c>
      <c r="AD649" s="3">
        <v>1.45</v>
      </c>
      <c r="AE649" s="3">
        <v>9</v>
      </c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3" t="s">
        <v>73</v>
      </c>
      <c r="AV649" s="3" t="s">
        <v>74</v>
      </c>
      <c r="AW649" s="3" t="s">
        <v>127</v>
      </c>
      <c r="AX649" s="4"/>
      <c r="AY649" s="3" t="s">
        <v>75</v>
      </c>
      <c r="AZ649" s="3" t="s">
        <v>76</v>
      </c>
      <c r="BA649" s="3" t="s">
        <v>77</v>
      </c>
      <c r="BB649" s="3">
        <v>41.552788999999997</v>
      </c>
      <c r="BC649" s="3">
        <v>-70.509758000000005</v>
      </c>
      <c r="BD649" s="4"/>
      <c r="BE649" s="4"/>
    </row>
    <row r="650" spans="1:57" ht="12.75">
      <c r="A650" s="3" t="s">
        <v>170</v>
      </c>
      <c r="B650" s="2" t="s">
        <v>170</v>
      </c>
      <c r="C650" s="2" t="s">
        <v>384</v>
      </c>
      <c r="D650" s="3" t="s">
        <v>385</v>
      </c>
      <c r="E650" s="3" t="s">
        <v>372</v>
      </c>
      <c r="F650" s="3">
        <v>2015</v>
      </c>
      <c r="G650" s="2" t="s">
        <v>93</v>
      </c>
      <c r="H650" s="3" t="s">
        <v>94</v>
      </c>
      <c r="I650" s="3" t="s">
        <v>387</v>
      </c>
      <c r="J650" s="3" t="s">
        <v>96</v>
      </c>
      <c r="K650" s="3" t="s">
        <v>389</v>
      </c>
      <c r="L650" s="3">
        <v>2014</v>
      </c>
      <c r="M650" s="3" t="s">
        <v>404</v>
      </c>
      <c r="N650" s="3" t="s">
        <v>401</v>
      </c>
      <c r="O650" s="3"/>
      <c r="P650" s="3" t="s">
        <v>132</v>
      </c>
      <c r="Q650" s="3" t="s">
        <v>207</v>
      </c>
      <c r="R650" s="4"/>
      <c r="S650" s="3" t="s">
        <v>134</v>
      </c>
      <c r="T650" s="2" t="s">
        <v>135</v>
      </c>
      <c r="U650" s="3" t="s">
        <v>84</v>
      </c>
      <c r="V650" s="3" t="s">
        <v>72</v>
      </c>
      <c r="W650" s="3">
        <v>28</v>
      </c>
      <c r="X650" s="4">
        <f t="shared" si="23"/>
        <v>9.8999999999999986</v>
      </c>
      <c r="Y650" s="3">
        <v>3.3</v>
      </c>
      <c r="Z650" s="4"/>
      <c r="AA650" s="3">
        <v>9</v>
      </c>
      <c r="AB650" s="3">
        <v>34.17</v>
      </c>
      <c r="AC650" s="4">
        <f t="shared" si="39"/>
        <v>4.7700000000000005</v>
      </c>
      <c r="AD650" s="3">
        <v>1.59</v>
      </c>
      <c r="AE650" s="3">
        <v>9</v>
      </c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3" t="s">
        <v>73</v>
      </c>
      <c r="AV650" s="3" t="s">
        <v>74</v>
      </c>
      <c r="AW650" s="3" t="s">
        <v>217</v>
      </c>
      <c r="AX650" s="4"/>
      <c r="AY650" s="3" t="s">
        <v>75</v>
      </c>
      <c r="AZ650" s="3" t="s">
        <v>76</v>
      </c>
      <c r="BA650" s="3" t="s">
        <v>77</v>
      </c>
      <c r="BB650" s="3">
        <v>41.489783000000003</v>
      </c>
      <c r="BC650" s="3">
        <v>-71.395128999999997</v>
      </c>
      <c r="BD650" s="4"/>
      <c r="BE650" s="4"/>
    </row>
    <row r="651" spans="1:57" ht="12.75">
      <c r="A651" s="3" t="s">
        <v>170</v>
      </c>
      <c r="B651" s="2" t="s">
        <v>170</v>
      </c>
      <c r="C651" s="2" t="s">
        <v>384</v>
      </c>
      <c r="D651" s="3" t="s">
        <v>385</v>
      </c>
      <c r="E651" s="3" t="s">
        <v>372</v>
      </c>
      <c r="F651" s="3">
        <v>2015</v>
      </c>
      <c r="G651" s="2" t="s">
        <v>93</v>
      </c>
      <c r="H651" s="3" t="s">
        <v>94</v>
      </c>
      <c r="I651" s="3" t="s">
        <v>387</v>
      </c>
      <c r="J651" s="3" t="s">
        <v>96</v>
      </c>
      <c r="K651" s="3" t="s">
        <v>144</v>
      </c>
      <c r="L651" s="3">
        <v>2014</v>
      </c>
      <c r="M651" s="3" t="s">
        <v>404</v>
      </c>
      <c r="N651" s="3" t="s">
        <v>401</v>
      </c>
      <c r="O651" s="3"/>
      <c r="P651" s="3" t="s">
        <v>132</v>
      </c>
      <c r="Q651" s="3" t="s">
        <v>207</v>
      </c>
      <c r="R651" s="4"/>
      <c r="S651" s="3" t="s">
        <v>134</v>
      </c>
      <c r="T651" s="2" t="s">
        <v>135</v>
      </c>
      <c r="U651" s="3" t="s">
        <v>84</v>
      </c>
      <c r="V651" s="3" t="s">
        <v>72</v>
      </c>
      <c r="W651" s="3">
        <v>24.33</v>
      </c>
      <c r="X651" s="4">
        <f t="shared" si="23"/>
        <v>11.790000000000001</v>
      </c>
      <c r="Y651" s="3">
        <v>3.93</v>
      </c>
      <c r="Z651" s="4"/>
      <c r="AA651" s="3">
        <v>9</v>
      </c>
      <c r="AB651" s="3">
        <v>33.6</v>
      </c>
      <c r="AC651" s="4">
        <f t="shared" si="39"/>
        <v>5.49</v>
      </c>
      <c r="AD651" s="3">
        <v>1.83</v>
      </c>
      <c r="AE651" s="3">
        <v>9</v>
      </c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3" t="s">
        <v>73</v>
      </c>
      <c r="AV651" s="3" t="s">
        <v>74</v>
      </c>
      <c r="AW651" s="3" t="s">
        <v>217</v>
      </c>
      <c r="AX651" s="4"/>
      <c r="AY651" s="3" t="s">
        <v>75</v>
      </c>
      <c r="AZ651" s="3" t="s">
        <v>76</v>
      </c>
      <c r="BA651" s="3" t="s">
        <v>77</v>
      </c>
      <c r="BB651" s="3">
        <v>41.489783000000003</v>
      </c>
      <c r="BC651" s="3">
        <v>-71.395128999999997</v>
      </c>
      <c r="BD651" s="4"/>
      <c r="BE651" s="4"/>
    </row>
    <row r="652" spans="1:57" ht="12.75">
      <c r="A652" s="3" t="s">
        <v>170</v>
      </c>
      <c r="B652" s="2" t="s">
        <v>170</v>
      </c>
      <c r="C652" s="2" t="s">
        <v>384</v>
      </c>
      <c r="D652" s="3" t="s">
        <v>385</v>
      </c>
      <c r="E652" s="3" t="s">
        <v>372</v>
      </c>
      <c r="F652" s="3">
        <v>2015</v>
      </c>
      <c r="G652" s="2" t="s">
        <v>93</v>
      </c>
      <c r="H652" s="3" t="s">
        <v>94</v>
      </c>
      <c r="I652" s="3" t="s">
        <v>390</v>
      </c>
      <c r="J652" s="3" t="s">
        <v>64</v>
      </c>
      <c r="K652" s="3" t="s">
        <v>388</v>
      </c>
      <c r="L652" s="3">
        <v>2014</v>
      </c>
      <c r="M652" s="3" t="s">
        <v>404</v>
      </c>
      <c r="N652" s="3" t="s">
        <v>401</v>
      </c>
      <c r="O652" s="3"/>
      <c r="P652" s="3" t="s">
        <v>132</v>
      </c>
      <c r="Q652" s="3" t="s">
        <v>207</v>
      </c>
      <c r="R652" s="4"/>
      <c r="S652" s="3" t="s">
        <v>134</v>
      </c>
      <c r="T652" s="2" t="s">
        <v>135</v>
      </c>
      <c r="U652" s="3" t="s">
        <v>84</v>
      </c>
      <c r="V652" s="3" t="s">
        <v>72</v>
      </c>
      <c r="W652" s="3">
        <v>26.75</v>
      </c>
      <c r="X652" s="4">
        <f t="shared" si="23"/>
        <v>2.25</v>
      </c>
      <c r="Y652" s="3">
        <v>0.75</v>
      </c>
      <c r="Z652" s="4"/>
      <c r="AA652" s="3">
        <v>9</v>
      </c>
      <c r="AB652" s="3">
        <v>25.67</v>
      </c>
      <c r="AC652" s="4">
        <f t="shared" si="39"/>
        <v>6.99</v>
      </c>
      <c r="AD652" s="3">
        <v>2.33</v>
      </c>
      <c r="AE652" s="3">
        <v>9</v>
      </c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3" t="s">
        <v>73</v>
      </c>
      <c r="AV652" s="3" t="s">
        <v>74</v>
      </c>
      <c r="AW652" s="3" t="s">
        <v>127</v>
      </c>
      <c r="AX652" s="4"/>
      <c r="AY652" s="3" t="s">
        <v>75</v>
      </c>
      <c r="AZ652" s="3" t="s">
        <v>76</v>
      </c>
      <c r="BA652" s="3" t="s">
        <v>77</v>
      </c>
      <c r="BB652" s="3">
        <v>41.552788999999997</v>
      </c>
      <c r="BC652" s="3">
        <v>-70.509758000000005</v>
      </c>
      <c r="BD652" s="4"/>
      <c r="BE652" s="4"/>
    </row>
    <row r="653" spans="1:57" ht="12.75">
      <c r="A653" s="3" t="s">
        <v>170</v>
      </c>
      <c r="B653" s="3" t="s">
        <v>170</v>
      </c>
      <c r="C653" s="2" t="s">
        <v>384</v>
      </c>
      <c r="D653" s="3" t="s">
        <v>385</v>
      </c>
      <c r="E653" s="3" t="s">
        <v>372</v>
      </c>
      <c r="F653" s="3">
        <v>2015</v>
      </c>
      <c r="G653" s="2" t="s">
        <v>93</v>
      </c>
      <c r="H653" s="3" t="s">
        <v>94</v>
      </c>
      <c r="I653" s="3" t="s">
        <v>373</v>
      </c>
      <c r="J653" s="3" t="s">
        <v>64</v>
      </c>
      <c r="K653" s="3" t="s">
        <v>388</v>
      </c>
      <c r="L653" s="3">
        <v>2014</v>
      </c>
      <c r="M653" s="3" t="s">
        <v>404</v>
      </c>
      <c r="N653" s="3" t="s">
        <v>401</v>
      </c>
      <c r="O653" s="3"/>
      <c r="P653" s="3" t="s">
        <v>132</v>
      </c>
      <c r="Q653" s="3" t="s">
        <v>207</v>
      </c>
      <c r="R653" s="4"/>
      <c r="S653" s="3" t="s">
        <v>134</v>
      </c>
      <c r="T653" s="3" t="s">
        <v>135</v>
      </c>
      <c r="U653" s="3" t="s">
        <v>84</v>
      </c>
      <c r="V653" s="3" t="s">
        <v>72</v>
      </c>
      <c r="W653" s="3">
        <v>4</v>
      </c>
      <c r="X653" s="4">
        <f t="shared" si="23"/>
        <v>3.7800000000000002</v>
      </c>
      <c r="Y653" s="3">
        <v>1.26</v>
      </c>
      <c r="Z653" s="4"/>
      <c r="AA653" s="3">
        <v>9</v>
      </c>
      <c r="AB653" s="3">
        <v>8</v>
      </c>
      <c r="AC653" s="4">
        <f t="shared" si="39"/>
        <v>12.93</v>
      </c>
      <c r="AD653" s="3">
        <v>4.3099999999999996</v>
      </c>
      <c r="AE653" s="3">
        <v>9</v>
      </c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3" t="s">
        <v>73</v>
      </c>
      <c r="AV653" s="3" t="s">
        <v>74</v>
      </c>
      <c r="AW653" s="3" t="s">
        <v>378</v>
      </c>
      <c r="AX653" s="4"/>
      <c r="AY653" s="3" t="s">
        <v>75</v>
      </c>
      <c r="AZ653" s="3" t="s">
        <v>76</v>
      </c>
      <c r="BA653" s="3" t="s">
        <v>77</v>
      </c>
      <c r="BB653" s="3">
        <v>41.508955999999998</v>
      </c>
      <c r="BC653" s="3">
        <v>-71.372262000000006</v>
      </c>
      <c r="BD653" s="4"/>
      <c r="BE653" s="4"/>
    </row>
    <row r="654" spans="1:57" ht="12.75">
      <c r="A654" s="3" t="s">
        <v>170</v>
      </c>
      <c r="B654" s="3" t="s">
        <v>170</v>
      </c>
      <c r="C654" s="2" t="s">
        <v>384</v>
      </c>
      <c r="D654" s="3" t="s">
        <v>385</v>
      </c>
      <c r="E654" s="3" t="s">
        <v>372</v>
      </c>
      <c r="F654" s="3">
        <v>2015</v>
      </c>
      <c r="G654" s="2" t="s">
        <v>93</v>
      </c>
      <c r="H654" s="3" t="s">
        <v>94</v>
      </c>
      <c r="I654" s="3" t="s">
        <v>373</v>
      </c>
      <c r="J654" s="3" t="s">
        <v>96</v>
      </c>
      <c r="K654" s="3" t="s">
        <v>389</v>
      </c>
      <c r="L654" s="3">
        <v>2014</v>
      </c>
      <c r="M654" s="3" t="s">
        <v>404</v>
      </c>
      <c r="N654" s="3" t="s">
        <v>401</v>
      </c>
      <c r="O654" s="3"/>
      <c r="P654" s="3" t="s">
        <v>132</v>
      </c>
      <c r="Q654" s="3" t="s">
        <v>207</v>
      </c>
      <c r="R654" s="4"/>
      <c r="S654" s="3" t="s">
        <v>134</v>
      </c>
      <c r="T654" s="3" t="s">
        <v>135</v>
      </c>
      <c r="U654" s="3" t="s">
        <v>84</v>
      </c>
      <c r="V654" s="3" t="s">
        <v>72</v>
      </c>
      <c r="W654" s="3">
        <v>5.15</v>
      </c>
      <c r="X654" s="4">
        <f t="shared" si="23"/>
        <v>4.08</v>
      </c>
      <c r="Y654" s="3">
        <v>1.36</v>
      </c>
      <c r="Z654" s="4"/>
      <c r="AA654" s="3">
        <v>9</v>
      </c>
      <c r="AB654" s="3">
        <v>13.33</v>
      </c>
      <c r="AC654" s="4">
        <f t="shared" si="39"/>
        <v>14.100000000000001</v>
      </c>
      <c r="AD654" s="3">
        <v>4.7</v>
      </c>
      <c r="AE654" s="3">
        <v>9</v>
      </c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3" t="s">
        <v>73</v>
      </c>
      <c r="AV654" s="3" t="s">
        <v>74</v>
      </c>
      <c r="AW654" s="3" t="s">
        <v>378</v>
      </c>
      <c r="AX654" s="4"/>
      <c r="AY654" s="3" t="s">
        <v>75</v>
      </c>
      <c r="AZ654" s="3" t="s">
        <v>76</v>
      </c>
      <c r="BA654" s="3" t="s">
        <v>77</v>
      </c>
      <c r="BB654" s="3">
        <v>41.508955999999998</v>
      </c>
      <c r="BC654" s="3">
        <v>-71.372262000000006</v>
      </c>
      <c r="BD654" s="4"/>
      <c r="BE654" s="4"/>
    </row>
    <row r="655" spans="1:57" ht="12.75">
      <c r="A655" s="3" t="s">
        <v>108</v>
      </c>
      <c r="B655" s="4"/>
      <c r="C655" s="3" t="s">
        <v>405</v>
      </c>
      <c r="D655" s="3" t="s">
        <v>406</v>
      </c>
      <c r="E655" s="3" t="s">
        <v>407</v>
      </c>
      <c r="F655" s="3">
        <v>2006</v>
      </c>
      <c r="G655" s="2" t="s">
        <v>61</v>
      </c>
      <c r="H655" s="3" t="s">
        <v>112</v>
      </c>
      <c r="I655" s="3" t="s">
        <v>408</v>
      </c>
      <c r="J655" s="4"/>
      <c r="K655" s="3" t="s">
        <v>409</v>
      </c>
      <c r="L655" s="3">
        <v>2002</v>
      </c>
      <c r="M655" s="3" t="s">
        <v>410</v>
      </c>
      <c r="N655" s="2" t="s">
        <v>411</v>
      </c>
      <c r="O655" s="3"/>
      <c r="P655" s="3" t="s">
        <v>118</v>
      </c>
      <c r="Q655" s="3" t="s">
        <v>142</v>
      </c>
      <c r="R655" s="4"/>
      <c r="S655" s="3" t="s">
        <v>69</v>
      </c>
      <c r="T655" s="3" t="s">
        <v>70</v>
      </c>
      <c r="U655" s="3" t="s">
        <v>71</v>
      </c>
      <c r="V655" s="3" t="s">
        <v>72</v>
      </c>
      <c r="W655" s="3">
        <v>19.399999999999999</v>
      </c>
      <c r="X655" s="4">
        <f t="shared" si="23"/>
        <v>7.2732386183872721</v>
      </c>
      <c r="Y655" s="3">
        <v>2.2999999999999998</v>
      </c>
      <c r="Z655" s="4"/>
      <c r="AA655" s="3">
        <v>10</v>
      </c>
      <c r="AB655" s="3">
        <v>10.5</v>
      </c>
      <c r="AC655" s="4">
        <f t="shared" si="39"/>
        <v>6.324555320336759</v>
      </c>
      <c r="AD655" s="3">
        <v>2</v>
      </c>
      <c r="AE655" s="3">
        <v>10</v>
      </c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3" t="s">
        <v>73</v>
      </c>
      <c r="AV655" s="3" t="s">
        <v>74</v>
      </c>
      <c r="AW655" s="3" t="s">
        <v>127</v>
      </c>
      <c r="AX655" s="4"/>
      <c r="AY655" s="2" t="s">
        <v>75</v>
      </c>
      <c r="AZ655" s="3" t="s">
        <v>76</v>
      </c>
      <c r="BA655" s="3" t="s">
        <v>77</v>
      </c>
      <c r="BB655" s="3">
        <v>37.75972222</v>
      </c>
      <c r="BC655" s="3">
        <v>-122.48</v>
      </c>
      <c r="BD655" s="3">
        <v>30</v>
      </c>
      <c r="BE655" s="4"/>
    </row>
    <row r="656" spans="1:57" ht="12.75">
      <c r="A656" s="3" t="s">
        <v>108</v>
      </c>
      <c r="B656" s="4"/>
      <c r="C656" s="3" t="s">
        <v>405</v>
      </c>
      <c r="D656" s="3" t="s">
        <v>406</v>
      </c>
      <c r="E656" s="3" t="s">
        <v>407</v>
      </c>
      <c r="F656" s="3">
        <v>2006</v>
      </c>
      <c r="G656" s="2" t="s">
        <v>61</v>
      </c>
      <c r="H656" s="3" t="s">
        <v>112</v>
      </c>
      <c r="I656" s="3" t="s">
        <v>408</v>
      </c>
      <c r="J656" s="4"/>
      <c r="K656" s="3" t="s">
        <v>409</v>
      </c>
      <c r="L656" s="3">
        <v>2002</v>
      </c>
      <c r="M656" s="3" t="s">
        <v>412</v>
      </c>
      <c r="N656" s="2" t="s">
        <v>413</v>
      </c>
      <c r="O656" s="3"/>
      <c r="P656" s="3" t="s">
        <v>118</v>
      </c>
      <c r="Q656" s="3" t="s">
        <v>142</v>
      </c>
      <c r="R656" s="4"/>
      <c r="S656" s="3" t="s">
        <v>69</v>
      </c>
      <c r="T656" s="3" t="s">
        <v>70</v>
      </c>
      <c r="U656" s="3" t="s">
        <v>71</v>
      </c>
      <c r="V656" s="3" t="s">
        <v>72</v>
      </c>
      <c r="W656" s="3">
        <v>3.6</v>
      </c>
      <c r="X656" s="4">
        <f t="shared" si="23"/>
        <v>7.1203932475671596</v>
      </c>
      <c r="Y656" s="3">
        <v>1.3</v>
      </c>
      <c r="Z656" s="4"/>
      <c r="AA656" s="3">
        <v>30</v>
      </c>
      <c r="AB656" s="3">
        <v>32.1</v>
      </c>
      <c r="AC656" s="4">
        <f t="shared" si="39"/>
        <v>35.054243680330636</v>
      </c>
      <c r="AD656" s="3">
        <v>6.4</v>
      </c>
      <c r="AE656" s="3">
        <v>30</v>
      </c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3" t="s">
        <v>73</v>
      </c>
      <c r="AV656" s="3" t="s">
        <v>74</v>
      </c>
      <c r="AW656" s="3" t="s">
        <v>127</v>
      </c>
      <c r="AX656" s="4"/>
      <c r="AY656" s="2" t="s">
        <v>75</v>
      </c>
      <c r="AZ656" s="3" t="s">
        <v>76</v>
      </c>
      <c r="BA656" s="3" t="s">
        <v>77</v>
      </c>
      <c r="BB656" s="3">
        <v>37.75972222</v>
      </c>
      <c r="BC656" s="3">
        <v>-122.48</v>
      </c>
      <c r="BD656" s="3">
        <v>30</v>
      </c>
      <c r="BE656" s="4"/>
    </row>
    <row r="657" spans="1:57" ht="12.75">
      <c r="A657" s="3" t="s">
        <v>108</v>
      </c>
      <c r="B657" s="4"/>
      <c r="C657" s="3" t="s">
        <v>405</v>
      </c>
      <c r="D657" s="3" t="s">
        <v>406</v>
      </c>
      <c r="E657" s="3" t="s">
        <v>407</v>
      </c>
      <c r="F657" s="3">
        <v>2006</v>
      </c>
      <c r="G657" s="2" t="s">
        <v>61</v>
      </c>
      <c r="H657" s="3" t="s">
        <v>112</v>
      </c>
      <c r="I657" s="3" t="s">
        <v>408</v>
      </c>
      <c r="J657" s="4"/>
      <c r="K657" s="3" t="s">
        <v>409</v>
      </c>
      <c r="L657" s="3">
        <v>2002</v>
      </c>
      <c r="M657" s="3" t="s">
        <v>414</v>
      </c>
      <c r="N657" s="3" t="s">
        <v>415</v>
      </c>
      <c r="O657" s="3"/>
      <c r="P657" s="3" t="s">
        <v>163</v>
      </c>
      <c r="Q657" s="3"/>
      <c r="R657" s="4"/>
      <c r="S657" s="3" t="s">
        <v>134</v>
      </c>
      <c r="T657" s="3" t="s">
        <v>135</v>
      </c>
      <c r="U657" s="3" t="s">
        <v>84</v>
      </c>
      <c r="V657" s="3" t="s">
        <v>72</v>
      </c>
      <c r="W657" s="3">
        <v>9.3000000000000007</v>
      </c>
      <c r="X657" s="4">
        <f t="shared" si="23"/>
        <v>4.110960958218894</v>
      </c>
      <c r="Y657" s="3">
        <v>1.3</v>
      </c>
      <c r="Z657" s="4"/>
      <c r="AA657" s="3">
        <v>10</v>
      </c>
      <c r="AB657" s="3">
        <v>1.8</v>
      </c>
      <c r="AC657" s="4">
        <f t="shared" si="39"/>
        <v>1.8973665961010275</v>
      </c>
      <c r="AD657" s="3">
        <v>0.6</v>
      </c>
      <c r="AE657" s="3">
        <v>10</v>
      </c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3" t="s">
        <v>73</v>
      </c>
      <c r="AV657" s="3" t="s">
        <v>74</v>
      </c>
      <c r="AW657" s="3" t="s">
        <v>127</v>
      </c>
      <c r="AX657" s="4"/>
      <c r="AY657" s="2" t="s">
        <v>75</v>
      </c>
      <c r="AZ657" s="3" t="s">
        <v>76</v>
      </c>
      <c r="BA657" s="3" t="s">
        <v>77</v>
      </c>
      <c r="BB657" s="3">
        <v>37.75972222</v>
      </c>
      <c r="BC657" s="3">
        <v>-122.48</v>
      </c>
      <c r="BD657" s="3">
        <v>30</v>
      </c>
      <c r="BE657" s="4"/>
    </row>
    <row r="658" spans="1:57" ht="12.75">
      <c r="A658" s="3" t="s">
        <v>57</v>
      </c>
      <c r="B658" s="3" t="s">
        <v>57</v>
      </c>
      <c r="C658" s="3" t="s">
        <v>416</v>
      </c>
      <c r="D658" s="3" t="s">
        <v>417</v>
      </c>
      <c r="E658" s="3" t="s">
        <v>407</v>
      </c>
      <c r="F658" s="3">
        <v>2007</v>
      </c>
      <c r="G658" s="2" t="s">
        <v>61</v>
      </c>
      <c r="H658" s="2" t="s">
        <v>62</v>
      </c>
      <c r="I658" s="4"/>
      <c r="J658" s="4"/>
      <c r="K658" s="4"/>
      <c r="L658" s="4"/>
      <c r="M658" s="3" t="s">
        <v>418</v>
      </c>
      <c r="N658" s="2" t="s">
        <v>419</v>
      </c>
      <c r="O658" s="3"/>
      <c r="P658" s="3" t="s">
        <v>118</v>
      </c>
      <c r="Q658" s="3" t="s">
        <v>142</v>
      </c>
      <c r="R658" s="3"/>
      <c r="S658" s="3" t="s">
        <v>69</v>
      </c>
      <c r="T658" s="3" t="s">
        <v>70</v>
      </c>
      <c r="U658" s="3" t="s">
        <v>71</v>
      </c>
      <c r="V658" s="3" t="s">
        <v>72</v>
      </c>
      <c r="W658" s="3">
        <v>8.6300000000000008</v>
      </c>
      <c r="X658" s="4">
        <f t="shared" si="23"/>
        <v>2.3478713763747794</v>
      </c>
      <c r="Y658" s="3">
        <v>1.05</v>
      </c>
      <c r="Z658" s="4"/>
      <c r="AA658" s="2">
        <v>5</v>
      </c>
      <c r="AB658" s="3">
        <v>19.87</v>
      </c>
      <c r="AC658" s="4">
        <f t="shared" si="39"/>
        <v>1.7441330224498361</v>
      </c>
      <c r="AD658" s="3">
        <v>0.78</v>
      </c>
      <c r="AE658" s="2">
        <v>5</v>
      </c>
      <c r="AF658" s="4"/>
      <c r="AG658" s="4"/>
      <c r="AH658" s="4"/>
      <c r="AI658" s="5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3" t="s">
        <v>177</v>
      </c>
      <c r="AV658" s="3" t="s">
        <v>178</v>
      </c>
      <c r="AW658" s="3" t="s">
        <v>127</v>
      </c>
      <c r="AX658" s="4"/>
      <c r="AY658" s="3" t="s">
        <v>122</v>
      </c>
      <c r="AZ658" s="3" t="s">
        <v>76</v>
      </c>
      <c r="BA658" s="3" t="s">
        <v>77</v>
      </c>
      <c r="BB658" s="3">
        <v>37.450000000000003</v>
      </c>
      <c r="BC658" s="3">
        <v>122.28</v>
      </c>
      <c r="BD658" s="3">
        <v>30</v>
      </c>
      <c r="BE658" s="2" t="s">
        <v>420</v>
      </c>
    </row>
    <row r="659" spans="1:57" ht="12.75">
      <c r="A659" s="3" t="s">
        <v>57</v>
      </c>
      <c r="B659" s="3" t="s">
        <v>57</v>
      </c>
      <c r="C659" s="3" t="s">
        <v>416</v>
      </c>
      <c r="D659" s="3" t="s">
        <v>417</v>
      </c>
      <c r="E659" s="3" t="s">
        <v>407</v>
      </c>
      <c r="F659" s="3">
        <v>2007</v>
      </c>
      <c r="G659" s="2" t="s">
        <v>61</v>
      </c>
      <c r="H659" s="2" t="s">
        <v>421</v>
      </c>
      <c r="I659" s="4"/>
      <c r="J659" s="4"/>
      <c r="K659" s="4"/>
      <c r="L659" s="4"/>
      <c r="M659" s="3" t="s">
        <v>418</v>
      </c>
      <c r="N659" s="2" t="s">
        <v>419</v>
      </c>
      <c r="O659" s="3"/>
      <c r="P659" s="3" t="s">
        <v>118</v>
      </c>
      <c r="Q659" s="3" t="s">
        <v>142</v>
      </c>
      <c r="R659" s="3"/>
      <c r="S659" s="3" t="s">
        <v>69</v>
      </c>
      <c r="T659" s="3" t="s">
        <v>70</v>
      </c>
      <c r="U659" s="3" t="s">
        <v>71</v>
      </c>
      <c r="V659" s="3" t="s">
        <v>72</v>
      </c>
      <c r="W659" s="3">
        <v>169.3</v>
      </c>
      <c r="X659" s="4">
        <f t="shared" si="23"/>
        <v>118.28799600973888</v>
      </c>
      <c r="Y659" s="3">
        <v>52.9</v>
      </c>
      <c r="Z659" s="4"/>
      <c r="AA659" s="2">
        <v>5</v>
      </c>
      <c r="AB659" s="3">
        <v>883.6</v>
      </c>
      <c r="AC659" s="4">
        <f t="shared" si="39"/>
        <v>271.4586524684745</v>
      </c>
      <c r="AD659" s="3">
        <v>121.4</v>
      </c>
      <c r="AE659" s="2">
        <v>5</v>
      </c>
      <c r="AF659" s="4"/>
      <c r="AG659" s="4"/>
      <c r="AH659" s="4"/>
      <c r="AI659" s="5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3" t="s">
        <v>177</v>
      </c>
      <c r="AV659" s="3" t="s">
        <v>178</v>
      </c>
      <c r="AW659" s="3" t="s">
        <v>127</v>
      </c>
      <c r="AX659" s="4"/>
      <c r="AY659" s="3" t="s">
        <v>122</v>
      </c>
      <c r="AZ659" s="3" t="s">
        <v>76</v>
      </c>
      <c r="BA659" s="3" t="s">
        <v>77</v>
      </c>
      <c r="BB659" s="3">
        <v>37.450000000000003</v>
      </c>
      <c r="BC659" s="3">
        <v>122.28</v>
      </c>
      <c r="BD659" s="3">
        <v>30</v>
      </c>
      <c r="BE659" s="2" t="s">
        <v>420</v>
      </c>
    </row>
    <row r="660" spans="1:57" ht="12.75">
      <c r="A660" s="3" t="s">
        <v>108</v>
      </c>
      <c r="B660" s="4"/>
      <c r="C660" s="3" t="s">
        <v>405</v>
      </c>
      <c r="D660" s="3" t="s">
        <v>406</v>
      </c>
      <c r="E660" s="3" t="s">
        <v>407</v>
      </c>
      <c r="F660" s="3">
        <v>2006</v>
      </c>
      <c r="G660" s="2" t="s">
        <v>61</v>
      </c>
      <c r="H660" s="3" t="s">
        <v>112</v>
      </c>
      <c r="I660" s="3" t="s">
        <v>408</v>
      </c>
      <c r="J660" s="4"/>
      <c r="K660" s="3" t="s">
        <v>409</v>
      </c>
      <c r="L660" s="3">
        <v>2002</v>
      </c>
      <c r="M660" s="3" t="s">
        <v>422</v>
      </c>
      <c r="N660" s="3" t="s">
        <v>415</v>
      </c>
      <c r="O660" s="3"/>
      <c r="P660" s="3" t="s">
        <v>82</v>
      </c>
      <c r="Q660" s="3" t="s">
        <v>83</v>
      </c>
      <c r="R660" s="4"/>
      <c r="S660" s="3" t="s">
        <v>134</v>
      </c>
      <c r="T660" s="3" t="s">
        <v>135</v>
      </c>
      <c r="U660" s="3" t="s">
        <v>84</v>
      </c>
      <c r="V660" s="3" t="s">
        <v>72</v>
      </c>
      <c r="W660" s="3">
        <v>3.2</v>
      </c>
      <c r="X660" s="4">
        <f t="shared" si="23"/>
        <v>0.63245553203367599</v>
      </c>
      <c r="Y660" s="3">
        <v>0.2</v>
      </c>
      <c r="Z660" s="4"/>
      <c r="AA660" s="3">
        <v>10</v>
      </c>
      <c r="AB660" s="3">
        <v>0.4</v>
      </c>
      <c r="AC660" s="4">
        <f t="shared" si="39"/>
        <v>0.316227766016838</v>
      </c>
      <c r="AD660" s="3">
        <v>0.1</v>
      </c>
      <c r="AE660" s="3">
        <v>10</v>
      </c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3" t="s">
        <v>73</v>
      </c>
      <c r="AV660" s="3" t="s">
        <v>74</v>
      </c>
      <c r="AW660" s="3" t="s">
        <v>127</v>
      </c>
      <c r="AX660" s="4"/>
      <c r="AY660" s="2" t="s">
        <v>75</v>
      </c>
      <c r="AZ660" s="3" t="s">
        <v>76</v>
      </c>
      <c r="BA660" s="3" t="s">
        <v>77</v>
      </c>
      <c r="BB660" s="3">
        <v>37.75972222</v>
      </c>
      <c r="BC660" s="3">
        <v>-122.48</v>
      </c>
      <c r="BD660" s="3">
        <v>30</v>
      </c>
      <c r="BE660" s="4"/>
    </row>
    <row r="661" spans="1:57" ht="12.75">
      <c r="A661" s="3" t="s">
        <v>108</v>
      </c>
      <c r="B661" s="4"/>
      <c r="C661" s="3" t="s">
        <v>405</v>
      </c>
      <c r="D661" s="3" t="s">
        <v>406</v>
      </c>
      <c r="E661" s="3" t="s">
        <v>407</v>
      </c>
      <c r="F661" s="3">
        <v>2006</v>
      </c>
      <c r="G661" s="2" t="s">
        <v>61</v>
      </c>
      <c r="H661" s="3" t="s">
        <v>112</v>
      </c>
      <c r="I661" s="3" t="s">
        <v>408</v>
      </c>
      <c r="J661" s="3" t="s">
        <v>64</v>
      </c>
      <c r="K661" s="3" t="s">
        <v>374</v>
      </c>
      <c r="L661" s="3">
        <v>2002</v>
      </c>
      <c r="M661" s="3" t="s">
        <v>423</v>
      </c>
      <c r="N661" s="3" t="s">
        <v>424</v>
      </c>
      <c r="O661" s="3"/>
      <c r="P661" s="3" t="s">
        <v>425</v>
      </c>
      <c r="Q661" s="4"/>
      <c r="R661" s="4"/>
      <c r="S661" s="3" t="s">
        <v>134</v>
      </c>
      <c r="T661" s="3" t="s">
        <v>426</v>
      </c>
      <c r="U661" s="3" t="s">
        <v>84</v>
      </c>
      <c r="V661" s="3" t="s">
        <v>72</v>
      </c>
      <c r="W661" s="3">
        <v>4.4000000000000004</v>
      </c>
      <c r="X661" s="4">
        <f t="shared" si="23"/>
        <v>1.264911064067352</v>
      </c>
      <c r="Y661" s="3">
        <v>0.4</v>
      </c>
      <c r="Z661" s="4"/>
      <c r="AA661" s="3">
        <v>10</v>
      </c>
      <c r="AB661" s="3">
        <v>9.9</v>
      </c>
      <c r="AC661" s="4">
        <f t="shared" si="39"/>
        <v>0.94868329805051377</v>
      </c>
      <c r="AD661" s="3">
        <v>0.3</v>
      </c>
      <c r="AE661" s="3">
        <v>10</v>
      </c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3" t="s">
        <v>73</v>
      </c>
      <c r="AV661" s="3" t="s">
        <v>74</v>
      </c>
      <c r="AW661" s="3" t="s">
        <v>127</v>
      </c>
      <c r="AX661" s="4"/>
      <c r="AY661" s="2" t="s">
        <v>75</v>
      </c>
      <c r="AZ661" s="3" t="s">
        <v>76</v>
      </c>
      <c r="BA661" s="3" t="s">
        <v>77</v>
      </c>
      <c r="BB661" s="3">
        <v>37.75972222</v>
      </c>
      <c r="BC661" s="3">
        <v>-122.48</v>
      </c>
      <c r="BD661" s="3">
        <v>30</v>
      </c>
      <c r="BE661" s="4"/>
    </row>
    <row r="662" spans="1:57" ht="12.75">
      <c r="A662" s="3" t="s">
        <v>108</v>
      </c>
      <c r="B662" s="4"/>
      <c r="C662" s="3" t="s">
        <v>405</v>
      </c>
      <c r="D662" s="3" t="s">
        <v>406</v>
      </c>
      <c r="E662" s="3" t="s">
        <v>407</v>
      </c>
      <c r="F662" s="3">
        <v>2006</v>
      </c>
      <c r="G662" s="2" t="s">
        <v>61</v>
      </c>
      <c r="H662" s="3" t="s">
        <v>112</v>
      </c>
      <c r="I662" s="3" t="s">
        <v>408</v>
      </c>
      <c r="J662" s="3" t="s">
        <v>64</v>
      </c>
      <c r="K662" s="3" t="s">
        <v>65</v>
      </c>
      <c r="L662" s="3">
        <v>2002</v>
      </c>
      <c r="M662" s="3" t="s">
        <v>423</v>
      </c>
      <c r="N662" s="3" t="s">
        <v>424</v>
      </c>
      <c r="O662" s="3"/>
      <c r="P662" s="3" t="s">
        <v>425</v>
      </c>
      <c r="Q662" s="4"/>
      <c r="R662" s="4"/>
      <c r="S662" s="3" t="s">
        <v>134</v>
      </c>
      <c r="T662" s="3" t="s">
        <v>426</v>
      </c>
      <c r="U662" s="3" t="s">
        <v>84</v>
      </c>
      <c r="V662" s="3" t="s">
        <v>72</v>
      </c>
      <c r="W662" s="3">
        <v>6.7</v>
      </c>
      <c r="X662" s="4">
        <f t="shared" si="23"/>
        <v>2.2135943621178655</v>
      </c>
      <c r="Y662" s="3">
        <v>0.7</v>
      </c>
      <c r="Z662" s="4"/>
      <c r="AA662" s="3">
        <v>10</v>
      </c>
      <c r="AB662" s="3">
        <v>13.4</v>
      </c>
      <c r="AC662" s="4">
        <f t="shared" si="39"/>
        <v>2.8460498941515415</v>
      </c>
      <c r="AD662" s="3">
        <v>0.9</v>
      </c>
      <c r="AE662" s="3">
        <v>10</v>
      </c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3" t="s">
        <v>73</v>
      </c>
      <c r="AV662" s="3" t="s">
        <v>74</v>
      </c>
      <c r="AW662" s="3" t="s">
        <v>127</v>
      </c>
      <c r="AX662" s="4"/>
      <c r="AY662" s="2" t="s">
        <v>75</v>
      </c>
      <c r="AZ662" s="3" t="s">
        <v>76</v>
      </c>
      <c r="BA662" s="3" t="s">
        <v>77</v>
      </c>
      <c r="BB662" s="3">
        <v>37.75972222</v>
      </c>
      <c r="BC662" s="3">
        <v>-122.48</v>
      </c>
      <c r="BD662" s="3">
        <v>30</v>
      </c>
      <c r="BE662" s="4"/>
    </row>
    <row r="663" spans="1:57" ht="12.75">
      <c r="A663" s="3" t="s">
        <v>108</v>
      </c>
      <c r="B663" s="4"/>
      <c r="C663" s="3" t="s">
        <v>405</v>
      </c>
      <c r="D663" s="3" t="s">
        <v>406</v>
      </c>
      <c r="E663" s="3" t="s">
        <v>407</v>
      </c>
      <c r="F663" s="3">
        <v>2006</v>
      </c>
      <c r="G663" s="2" t="s">
        <v>61</v>
      </c>
      <c r="H663" s="3" t="s">
        <v>112</v>
      </c>
      <c r="I663" s="3" t="s">
        <v>408</v>
      </c>
      <c r="J663" s="3" t="s">
        <v>96</v>
      </c>
      <c r="K663" s="3" t="s">
        <v>126</v>
      </c>
      <c r="L663" s="3">
        <v>2002</v>
      </c>
      <c r="M663" s="3" t="s">
        <v>423</v>
      </c>
      <c r="N663" s="3" t="s">
        <v>424</v>
      </c>
      <c r="O663" s="3"/>
      <c r="P663" s="3" t="s">
        <v>425</v>
      </c>
      <c r="Q663" s="4"/>
      <c r="R663" s="4"/>
      <c r="S663" s="3" t="s">
        <v>134</v>
      </c>
      <c r="T663" s="3" t="s">
        <v>426</v>
      </c>
      <c r="U663" s="3" t="s">
        <v>84</v>
      </c>
      <c r="V663" s="3" t="s">
        <v>72</v>
      </c>
      <c r="W663" s="3">
        <v>8.9</v>
      </c>
      <c r="X663" s="4">
        <f t="shared" si="23"/>
        <v>2.8460498941515415</v>
      </c>
      <c r="Y663" s="3">
        <v>0.9</v>
      </c>
      <c r="Z663" s="4"/>
      <c r="AA663" s="3">
        <v>10</v>
      </c>
      <c r="AB663" s="3">
        <v>20.100000000000001</v>
      </c>
      <c r="AC663" s="4">
        <f t="shared" si="39"/>
        <v>3.478505426185218</v>
      </c>
      <c r="AD663" s="3">
        <v>1.1000000000000001</v>
      </c>
      <c r="AE663" s="3">
        <v>10</v>
      </c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3" t="s">
        <v>73</v>
      </c>
      <c r="AV663" s="3" t="s">
        <v>74</v>
      </c>
      <c r="AW663" s="3" t="s">
        <v>127</v>
      </c>
      <c r="AX663" s="4"/>
      <c r="AY663" s="2" t="s">
        <v>75</v>
      </c>
      <c r="AZ663" s="3" t="s">
        <v>76</v>
      </c>
      <c r="BA663" s="3" t="s">
        <v>77</v>
      </c>
      <c r="BB663" s="3">
        <v>37.75972222</v>
      </c>
      <c r="BC663" s="3">
        <v>-122.48</v>
      </c>
      <c r="BD663" s="3">
        <v>30</v>
      </c>
      <c r="BE663" s="4"/>
    </row>
    <row r="664" spans="1:57" ht="12.75">
      <c r="A664" s="3" t="s">
        <v>108</v>
      </c>
      <c r="B664" s="4"/>
      <c r="C664" s="3" t="s">
        <v>405</v>
      </c>
      <c r="D664" s="3" t="s">
        <v>406</v>
      </c>
      <c r="E664" s="3" t="s">
        <v>407</v>
      </c>
      <c r="F664" s="3">
        <v>2006</v>
      </c>
      <c r="G664" s="2" t="s">
        <v>61</v>
      </c>
      <c r="H664" s="3" t="s">
        <v>112</v>
      </c>
      <c r="I664" s="3" t="s">
        <v>408</v>
      </c>
      <c r="J664" s="4"/>
      <c r="K664" s="3" t="s">
        <v>409</v>
      </c>
      <c r="L664" s="3">
        <v>2002</v>
      </c>
      <c r="M664" s="3" t="s">
        <v>427</v>
      </c>
      <c r="N664" s="3" t="s">
        <v>424</v>
      </c>
      <c r="O664" s="3"/>
      <c r="P664" s="3" t="s">
        <v>425</v>
      </c>
      <c r="Q664" s="4"/>
      <c r="R664" s="4"/>
      <c r="S664" s="3" t="s">
        <v>134</v>
      </c>
      <c r="T664" s="3" t="s">
        <v>426</v>
      </c>
      <c r="U664" s="3" t="s">
        <v>84</v>
      </c>
      <c r="V664" s="3" t="s">
        <v>72</v>
      </c>
      <c r="W664" s="3">
        <v>6.6</v>
      </c>
      <c r="X664" s="4">
        <f t="shared" si="23"/>
        <v>1.5811388300841898</v>
      </c>
      <c r="Y664" s="3">
        <v>0.5</v>
      </c>
      <c r="Z664" s="4"/>
      <c r="AA664" s="3">
        <v>10</v>
      </c>
      <c r="AB664" s="3">
        <v>14.5</v>
      </c>
      <c r="AC664" s="4">
        <f t="shared" si="39"/>
        <v>2.8460498941515415</v>
      </c>
      <c r="AD664" s="3">
        <v>0.9</v>
      </c>
      <c r="AE664" s="3">
        <v>10</v>
      </c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3" t="s">
        <v>73</v>
      </c>
      <c r="AV664" s="3" t="s">
        <v>74</v>
      </c>
      <c r="AW664" s="3" t="s">
        <v>127</v>
      </c>
      <c r="AX664" s="4"/>
      <c r="AY664" s="2" t="s">
        <v>75</v>
      </c>
      <c r="AZ664" s="3" t="s">
        <v>76</v>
      </c>
      <c r="BA664" s="3" t="s">
        <v>77</v>
      </c>
      <c r="BB664" s="3">
        <v>37.75972222</v>
      </c>
      <c r="BC664" s="3">
        <v>-122.48</v>
      </c>
      <c r="BD664" s="3">
        <v>30</v>
      </c>
      <c r="BE664" s="4"/>
    </row>
    <row r="665" spans="1:57" ht="12.75">
      <c r="A665" s="3" t="s">
        <v>108</v>
      </c>
      <c r="B665" s="4"/>
      <c r="C665" s="3" t="s">
        <v>405</v>
      </c>
      <c r="D665" s="3" t="s">
        <v>406</v>
      </c>
      <c r="E665" s="3" t="s">
        <v>407</v>
      </c>
      <c r="F665" s="3">
        <v>2006</v>
      </c>
      <c r="G665" s="2" t="s">
        <v>61</v>
      </c>
      <c r="H665" s="3" t="s">
        <v>112</v>
      </c>
      <c r="I665" s="3" t="s">
        <v>408</v>
      </c>
      <c r="J665" s="4"/>
      <c r="K665" s="3" t="s">
        <v>409</v>
      </c>
      <c r="L665" s="3">
        <v>2002</v>
      </c>
      <c r="M665" s="3" t="s">
        <v>428</v>
      </c>
      <c r="N665" s="3" t="s">
        <v>415</v>
      </c>
      <c r="O665" s="3"/>
      <c r="P665" s="3" t="s">
        <v>163</v>
      </c>
      <c r="Q665" s="3"/>
      <c r="R665" s="4"/>
      <c r="S665" s="3" t="s">
        <v>134</v>
      </c>
      <c r="T665" s="3" t="s">
        <v>135</v>
      </c>
      <c r="U665" s="3" t="s">
        <v>84</v>
      </c>
      <c r="V665" s="3" t="s">
        <v>72</v>
      </c>
      <c r="W665" s="3">
        <v>20.399999999999999</v>
      </c>
      <c r="X665" s="4">
        <f t="shared" si="23"/>
        <v>3.478505426185218</v>
      </c>
      <c r="Y665" s="3">
        <v>1.1000000000000001</v>
      </c>
      <c r="Z665" s="4"/>
      <c r="AA665" s="3">
        <v>10</v>
      </c>
      <c r="AB665" s="3">
        <v>14.2</v>
      </c>
      <c r="AC665" s="4">
        <f t="shared" si="39"/>
        <v>9.170605214488301</v>
      </c>
      <c r="AD665" s="3">
        <v>2.9</v>
      </c>
      <c r="AE665" s="3">
        <v>10</v>
      </c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3" t="s">
        <v>73</v>
      </c>
      <c r="AV665" s="3" t="s">
        <v>74</v>
      </c>
      <c r="AW665" s="3" t="s">
        <v>127</v>
      </c>
      <c r="AX665" s="4"/>
      <c r="AY665" s="2" t="s">
        <v>75</v>
      </c>
      <c r="AZ665" s="3" t="s">
        <v>76</v>
      </c>
      <c r="BA665" s="3" t="s">
        <v>77</v>
      </c>
      <c r="BB665" s="3">
        <v>37.75972222</v>
      </c>
      <c r="BC665" s="3">
        <v>-122.48</v>
      </c>
      <c r="BD665" s="3">
        <v>30</v>
      </c>
      <c r="BE665" s="4"/>
    </row>
    <row r="666" spans="1:57" ht="12.75">
      <c r="A666" s="3" t="s">
        <v>108</v>
      </c>
      <c r="B666" s="4"/>
      <c r="C666" s="3" t="s">
        <v>405</v>
      </c>
      <c r="D666" s="3" t="s">
        <v>406</v>
      </c>
      <c r="E666" s="3" t="s">
        <v>407</v>
      </c>
      <c r="F666" s="3">
        <v>2006</v>
      </c>
      <c r="G666" s="2" t="s">
        <v>61</v>
      </c>
      <c r="H666" s="3" t="s">
        <v>112</v>
      </c>
      <c r="I666" s="3" t="s">
        <v>408</v>
      </c>
      <c r="J666" s="4"/>
      <c r="K666" s="3" t="s">
        <v>409</v>
      </c>
      <c r="L666" s="3">
        <v>2002</v>
      </c>
      <c r="M666" s="3" t="s">
        <v>429</v>
      </c>
      <c r="N666" s="3" t="s">
        <v>430</v>
      </c>
      <c r="O666" s="3"/>
      <c r="P666" s="3" t="s">
        <v>425</v>
      </c>
      <c r="Q666" s="4"/>
      <c r="R666" s="4"/>
      <c r="S666" s="3" t="s">
        <v>134</v>
      </c>
      <c r="T666" s="3" t="s">
        <v>426</v>
      </c>
      <c r="U666" s="3" t="s">
        <v>84</v>
      </c>
      <c r="V666" s="3" t="s">
        <v>72</v>
      </c>
      <c r="W666" s="3">
        <v>0.8</v>
      </c>
      <c r="X666" s="4">
        <f t="shared" si="23"/>
        <v>0.316227766016838</v>
      </c>
      <c r="Y666" s="3">
        <v>0.1</v>
      </c>
      <c r="Z666" s="4"/>
      <c r="AA666" s="3">
        <v>10</v>
      </c>
      <c r="AB666" s="3">
        <v>3.3</v>
      </c>
      <c r="AC666" s="4">
        <f t="shared" si="39"/>
        <v>2.529822128134704</v>
      </c>
      <c r="AD666" s="3">
        <v>0.8</v>
      </c>
      <c r="AE666" s="3">
        <v>10</v>
      </c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3" t="s">
        <v>73</v>
      </c>
      <c r="AV666" s="3" t="s">
        <v>74</v>
      </c>
      <c r="AW666" s="3" t="s">
        <v>127</v>
      </c>
      <c r="AX666" s="4"/>
      <c r="AY666" s="2" t="s">
        <v>75</v>
      </c>
      <c r="AZ666" s="3" t="s">
        <v>76</v>
      </c>
      <c r="BA666" s="3" t="s">
        <v>77</v>
      </c>
      <c r="BB666" s="3">
        <v>37.75972222</v>
      </c>
      <c r="BC666" s="3">
        <v>-122.48</v>
      </c>
      <c r="BD666" s="3">
        <v>30</v>
      </c>
      <c r="BE666" s="4"/>
    </row>
    <row r="667" spans="1:57" ht="12.75">
      <c r="A667" s="3" t="s">
        <v>315</v>
      </c>
      <c r="B667" s="3" t="s">
        <v>108</v>
      </c>
      <c r="C667" s="3" t="s">
        <v>431</v>
      </c>
      <c r="D667" s="3" t="s">
        <v>432</v>
      </c>
      <c r="E667" s="3" t="s">
        <v>433</v>
      </c>
      <c r="F667" s="3">
        <v>2011</v>
      </c>
      <c r="G667" s="2" t="s">
        <v>61</v>
      </c>
      <c r="H667" s="3" t="s">
        <v>112</v>
      </c>
      <c r="I667" s="3" t="s">
        <v>113</v>
      </c>
      <c r="J667" s="4"/>
      <c r="K667" s="4"/>
      <c r="L667" s="3" t="s">
        <v>434</v>
      </c>
      <c r="M667" s="3" t="s">
        <v>435</v>
      </c>
      <c r="N667" s="2" t="s">
        <v>436</v>
      </c>
      <c r="O667" s="3"/>
      <c r="P667" s="3" t="s">
        <v>86</v>
      </c>
      <c r="Q667" s="3" t="s">
        <v>307</v>
      </c>
      <c r="R667" s="4"/>
      <c r="S667" s="3" t="s">
        <v>69</v>
      </c>
      <c r="T667" s="3" t="s">
        <v>101</v>
      </c>
      <c r="U667" s="3" t="s">
        <v>84</v>
      </c>
      <c r="V667" s="3" t="s">
        <v>72</v>
      </c>
      <c r="W667" s="3">
        <v>15.057499999999999</v>
      </c>
      <c r="X667" s="4">
        <f t="shared" si="23"/>
        <v>1.2911056502083786</v>
      </c>
      <c r="Y667" s="3">
        <v>0.57740000000000002</v>
      </c>
      <c r="Z667" s="4"/>
      <c r="AA667" s="3">
        <v>5</v>
      </c>
      <c r="AB667" s="3">
        <v>9.5669000000000004</v>
      </c>
      <c r="AC667" s="4">
        <f t="shared" si="39"/>
        <v>0.47918936757820496</v>
      </c>
      <c r="AD667" s="3">
        <v>0.21429999999999999</v>
      </c>
      <c r="AE667" s="3">
        <v>5</v>
      </c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3" t="s">
        <v>177</v>
      </c>
      <c r="AV667" s="3" t="s">
        <v>178</v>
      </c>
      <c r="AW667" s="3" t="s">
        <v>121</v>
      </c>
      <c r="AX667" s="4"/>
      <c r="AY667" s="3" t="s">
        <v>122</v>
      </c>
      <c r="AZ667" s="3" t="s">
        <v>76</v>
      </c>
      <c r="BA667" s="3" t="s">
        <v>77</v>
      </c>
      <c r="BB667" s="3">
        <v>31.416666670000001</v>
      </c>
      <c r="BC667" s="3">
        <v>121.83333333</v>
      </c>
      <c r="BD667" s="3">
        <v>7</v>
      </c>
      <c r="BE667" s="3" t="s">
        <v>437</v>
      </c>
    </row>
    <row r="668" spans="1:57" ht="12.75">
      <c r="A668" s="3" t="s">
        <v>315</v>
      </c>
      <c r="B668" s="3" t="s">
        <v>108</v>
      </c>
      <c r="C668" s="3" t="s">
        <v>431</v>
      </c>
      <c r="D668" s="3" t="s">
        <v>432</v>
      </c>
      <c r="E668" s="3" t="s">
        <v>433</v>
      </c>
      <c r="F668" s="3">
        <v>2011</v>
      </c>
      <c r="G668" s="2" t="s">
        <v>61</v>
      </c>
      <c r="H668" s="3" t="s">
        <v>112</v>
      </c>
      <c r="I668" s="3" t="s">
        <v>113</v>
      </c>
      <c r="J668" s="4"/>
      <c r="K668" s="4"/>
      <c r="L668" s="3" t="s">
        <v>367</v>
      </c>
      <c r="M668" s="3" t="s">
        <v>438</v>
      </c>
      <c r="N668" s="2" t="s">
        <v>436</v>
      </c>
      <c r="O668" s="3"/>
      <c r="P668" s="3" t="s">
        <v>86</v>
      </c>
      <c r="Q668" s="3" t="s">
        <v>307</v>
      </c>
      <c r="R668" s="4"/>
      <c r="S668" s="3" t="s">
        <v>134</v>
      </c>
      <c r="T668" s="3" t="s">
        <v>135</v>
      </c>
      <c r="U668" s="3" t="s">
        <v>84</v>
      </c>
      <c r="V668" s="3" t="s">
        <v>72</v>
      </c>
      <c r="W668" s="3">
        <v>14.5473</v>
      </c>
      <c r="X668" s="4">
        <f t="shared" si="23"/>
        <v>0.14758048651498615</v>
      </c>
      <c r="Y668" s="3">
        <v>6.6000000000000003E-2</v>
      </c>
      <c r="Z668" s="4"/>
      <c r="AA668" s="3">
        <v>5</v>
      </c>
      <c r="AB668" s="3">
        <v>9.3704999999999998</v>
      </c>
      <c r="AC668" s="4">
        <f t="shared" si="39"/>
        <v>0.11046175808848961</v>
      </c>
      <c r="AD668" s="3">
        <v>4.9399999999999999E-2</v>
      </c>
      <c r="AE668" s="3">
        <v>5</v>
      </c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3" t="s">
        <v>177</v>
      </c>
      <c r="AV668" s="3" t="s">
        <v>178</v>
      </c>
      <c r="AW668" s="3" t="s">
        <v>121</v>
      </c>
      <c r="AX668" s="4"/>
      <c r="AY668" s="3" t="s">
        <v>122</v>
      </c>
      <c r="AZ668" s="3" t="s">
        <v>76</v>
      </c>
      <c r="BA668" s="3" t="s">
        <v>77</v>
      </c>
      <c r="BB668" s="3">
        <v>31.416666670000001</v>
      </c>
      <c r="BC668" s="3">
        <v>121.83333333</v>
      </c>
      <c r="BD668" s="3">
        <v>7</v>
      </c>
      <c r="BE668" s="3" t="s">
        <v>437</v>
      </c>
    </row>
    <row r="669" spans="1:57" ht="12.75">
      <c r="A669" s="3" t="s">
        <v>315</v>
      </c>
      <c r="B669" s="3" t="s">
        <v>108</v>
      </c>
      <c r="C669" s="3" t="s">
        <v>431</v>
      </c>
      <c r="D669" s="3" t="s">
        <v>432</v>
      </c>
      <c r="E669" s="3" t="s">
        <v>433</v>
      </c>
      <c r="F669" s="3">
        <v>2011</v>
      </c>
      <c r="G669" s="2" t="s">
        <v>61</v>
      </c>
      <c r="H669" s="3" t="s">
        <v>112</v>
      </c>
      <c r="I669" s="3" t="s">
        <v>113</v>
      </c>
      <c r="J669" s="4"/>
      <c r="K669" s="4"/>
      <c r="L669" s="3" t="s">
        <v>439</v>
      </c>
      <c r="M669" s="3" t="s">
        <v>440</v>
      </c>
      <c r="N669" s="2" t="s">
        <v>436</v>
      </c>
      <c r="O669" s="3"/>
      <c r="P669" s="3" t="s">
        <v>86</v>
      </c>
      <c r="Q669" s="3" t="s">
        <v>307</v>
      </c>
      <c r="R669" s="4"/>
      <c r="S669" s="3" t="s">
        <v>134</v>
      </c>
      <c r="T669" s="3" t="s">
        <v>135</v>
      </c>
      <c r="U669" s="3" t="s">
        <v>84</v>
      </c>
      <c r="V669" s="3" t="s">
        <v>72</v>
      </c>
      <c r="W669" s="3">
        <v>6.4923000000000002</v>
      </c>
      <c r="X669" s="4">
        <f t="shared" si="23"/>
        <v>0.40584633791621183</v>
      </c>
      <c r="Y669" s="3">
        <v>0.18149999999999999</v>
      </c>
      <c r="Z669" s="4"/>
      <c r="AA669" s="3">
        <v>5</v>
      </c>
      <c r="AB669" s="3">
        <v>6.8780000000000001</v>
      </c>
      <c r="AC669" s="4">
        <f t="shared" si="39"/>
        <v>0.70123091774393409</v>
      </c>
      <c r="AD669" s="3">
        <v>0.31359999999999999</v>
      </c>
      <c r="AE669" s="3">
        <v>5</v>
      </c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3" t="s">
        <v>177</v>
      </c>
      <c r="AV669" s="3" t="s">
        <v>178</v>
      </c>
      <c r="AW669" s="3" t="s">
        <v>121</v>
      </c>
      <c r="AX669" s="4"/>
      <c r="AY669" s="3" t="s">
        <v>122</v>
      </c>
      <c r="AZ669" s="3" t="s">
        <v>76</v>
      </c>
      <c r="BA669" s="3" t="s">
        <v>77</v>
      </c>
      <c r="BB669" s="3">
        <v>31.416666670000001</v>
      </c>
      <c r="BC669" s="3">
        <v>121.83333333</v>
      </c>
      <c r="BD669" s="3">
        <v>7</v>
      </c>
      <c r="BE669" s="3" t="s">
        <v>437</v>
      </c>
    </row>
    <row r="670" spans="1:57" ht="12.75">
      <c r="A670" s="3" t="s">
        <v>315</v>
      </c>
      <c r="B670" s="3" t="s">
        <v>108</v>
      </c>
      <c r="C670" s="3" t="s">
        <v>431</v>
      </c>
      <c r="D670" s="3" t="s">
        <v>432</v>
      </c>
      <c r="E670" s="3" t="s">
        <v>433</v>
      </c>
      <c r="F670" s="3">
        <v>2011</v>
      </c>
      <c r="G670" s="2" t="s">
        <v>61</v>
      </c>
      <c r="H670" s="3" t="s">
        <v>112</v>
      </c>
      <c r="I670" s="3" t="s">
        <v>113</v>
      </c>
      <c r="J670" s="4"/>
      <c r="K670" s="4"/>
      <c r="L670" s="3" t="s">
        <v>441</v>
      </c>
      <c r="M670" s="3" t="s">
        <v>442</v>
      </c>
      <c r="N670" s="2" t="s">
        <v>436</v>
      </c>
      <c r="O670" s="3"/>
      <c r="P670" s="3" t="s">
        <v>86</v>
      </c>
      <c r="Q670" s="3" t="s">
        <v>307</v>
      </c>
      <c r="R670" s="4"/>
      <c r="S670" s="3" t="s">
        <v>134</v>
      </c>
      <c r="T670" s="3" t="s">
        <v>135</v>
      </c>
      <c r="U670" s="3" t="s">
        <v>84</v>
      </c>
      <c r="V670" s="3" t="s">
        <v>72</v>
      </c>
      <c r="W670" s="3">
        <v>13.0122</v>
      </c>
      <c r="X670" s="4">
        <f t="shared" si="23"/>
        <v>0.4425178527472084</v>
      </c>
      <c r="Y670" s="3">
        <v>0.19789999999999999</v>
      </c>
      <c r="Z670" s="4"/>
      <c r="AA670" s="3">
        <v>5</v>
      </c>
      <c r="AB670" s="3">
        <v>8.4295000000000009</v>
      </c>
      <c r="AC670" s="4">
        <f t="shared" si="39"/>
        <v>0.36917482308521526</v>
      </c>
      <c r="AD670" s="3">
        <v>0.1651</v>
      </c>
      <c r="AE670" s="3">
        <v>5</v>
      </c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3" t="s">
        <v>177</v>
      </c>
      <c r="AV670" s="3" t="s">
        <v>178</v>
      </c>
      <c r="AW670" s="3" t="s">
        <v>121</v>
      </c>
      <c r="AX670" s="4"/>
      <c r="AY670" s="3" t="s">
        <v>122</v>
      </c>
      <c r="AZ670" s="3" t="s">
        <v>76</v>
      </c>
      <c r="BA670" s="3" t="s">
        <v>77</v>
      </c>
      <c r="BB670" s="3">
        <v>31.416666670000001</v>
      </c>
      <c r="BC670" s="3">
        <v>121.83333333</v>
      </c>
      <c r="BD670" s="3">
        <v>7</v>
      </c>
      <c r="BE670" s="3" t="s">
        <v>437</v>
      </c>
    </row>
    <row r="671" spans="1:57" ht="12.75">
      <c r="A671" s="3" t="s">
        <v>315</v>
      </c>
      <c r="B671" s="3" t="s">
        <v>108</v>
      </c>
      <c r="C671" s="3" t="s">
        <v>431</v>
      </c>
      <c r="D671" s="3" t="s">
        <v>432</v>
      </c>
      <c r="E671" s="3" t="s">
        <v>433</v>
      </c>
      <c r="F671" s="3">
        <v>2011</v>
      </c>
      <c r="G671" s="2" t="s">
        <v>61</v>
      </c>
      <c r="H671" s="3" t="s">
        <v>112</v>
      </c>
      <c r="I671" s="3" t="s">
        <v>113</v>
      </c>
      <c r="J671" s="3" t="s">
        <v>64</v>
      </c>
      <c r="K671" s="3" t="s">
        <v>139</v>
      </c>
      <c r="L671" s="3">
        <v>2008</v>
      </c>
      <c r="M671" s="3" t="s">
        <v>443</v>
      </c>
      <c r="N671" s="2" t="s">
        <v>304</v>
      </c>
      <c r="O671" s="3"/>
      <c r="P671" s="3" t="s">
        <v>86</v>
      </c>
      <c r="Q671" s="3" t="s">
        <v>307</v>
      </c>
      <c r="R671" s="4"/>
      <c r="S671" s="3" t="s">
        <v>134</v>
      </c>
      <c r="T671" s="3" t="s">
        <v>426</v>
      </c>
      <c r="U671" s="3" t="s">
        <v>84</v>
      </c>
      <c r="V671" s="3" t="s">
        <v>72</v>
      </c>
      <c r="W671" s="3">
        <v>0.38100000000000001</v>
      </c>
      <c r="X671" s="4">
        <f t="shared" si="23"/>
        <v>0.16546903033498445</v>
      </c>
      <c r="Y671" s="3">
        <v>7.3999999999999996E-2</v>
      </c>
      <c r="Z671" s="4"/>
      <c r="AA671" s="3">
        <v>5</v>
      </c>
      <c r="AB671" s="3">
        <v>0.48080000000000001</v>
      </c>
      <c r="AC671" s="4">
        <f t="shared" si="39"/>
        <v>0.14400277775098647</v>
      </c>
      <c r="AD671" s="3">
        <v>6.4399999999999999E-2</v>
      </c>
      <c r="AE671" s="3">
        <v>5</v>
      </c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3" t="s">
        <v>177</v>
      </c>
      <c r="AV671" s="3" t="s">
        <v>178</v>
      </c>
      <c r="AW671" s="3" t="s">
        <v>121</v>
      </c>
      <c r="AX671" s="4"/>
      <c r="AY671" s="3" t="s">
        <v>122</v>
      </c>
      <c r="AZ671" s="3" t="s">
        <v>76</v>
      </c>
      <c r="BA671" s="3" t="s">
        <v>77</v>
      </c>
      <c r="BB671" s="3">
        <v>31.416666670000001</v>
      </c>
      <c r="BC671" s="3">
        <v>121.83333333</v>
      </c>
      <c r="BD671" s="4">
        <f t="shared" ref="BD671:BD678" si="40">L671-2001</f>
        <v>7</v>
      </c>
      <c r="BE671" s="3" t="s">
        <v>444</v>
      </c>
    </row>
    <row r="672" spans="1:57" ht="12.75">
      <c r="A672" s="3" t="s">
        <v>315</v>
      </c>
      <c r="B672" s="3" t="s">
        <v>108</v>
      </c>
      <c r="C672" s="3" t="s">
        <v>431</v>
      </c>
      <c r="D672" s="3" t="s">
        <v>432</v>
      </c>
      <c r="E672" s="3" t="s">
        <v>433</v>
      </c>
      <c r="F672" s="3">
        <v>2011</v>
      </c>
      <c r="G672" s="2" t="s">
        <v>61</v>
      </c>
      <c r="H672" s="3" t="s">
        <v>112</v>
      </c>
      <c r="I672" s="3" t="s">
        <v>113</v>
      </c>
      <c r="J672" s="3" t="s">
        <v>64</v>
      </c>
      <c r="K672" s="3" t="s">
        <v>374</v>
      </c>
      <c r="L672" s="3">
        <v>2008</v>
      </c>
      <c r="M672" s="3" t="s">
        <v>443</v>
      </c>
      <c r="N672" s="2" t="s">
        <v>304</v>
      </c>
      <c r="O672" s="3"/>
      <c r="P672" s="3" t="s">
        <v>86</v>
      </c>
      <c r="Q672" s="3" t="s">
        <v>307</v>
      </c>
      <c r="R672" s="4"/>
      <c r="S672" s="3" t="s">
        <v>134</v>
      </c>
      <c r="T672" s="3" t="s">
        <v>426</v>
      </c>
      <c r="U672" s="3" t="s">
        <v>84</v>
      </c>
      <c r="V672" s="3" t="s">
        <v>72</v>
      </c>
      <c r="W672" s="3">
        <v>0.83279999999999998</v>
      </c>
      <c r="X672" s="4">
        <f t="shared" si="23"/>
        <v>0.33116166746771891</v>
      </c>
      <c r="Y672" s="3">
        <v>0.14810000000000001</v>
      </c>
      <c r="Z672" s="4"/>
      <c r="AA672" s="3">
        <v>5</v>
      </c>
      <c r="AB672" s="3">
        <v>0.88109999999999999</v>
      </c>
      <c r="AC672" s="4">
        <f t="shared" si="39"/>
        <v>0.24484944353622698</v>
      </c>
      <c r="AD672" s="3">
        <v>0.1095</v>
      </c>
      <c r="AE672" s="3">
        <v>5</v>
      </c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3" t="s">
        <v>177</v>
      </c>
      <c r="AV672" s="3" t="s">
        <v>178</v>
      </c>
      <c r="AW672" s="3" t="s">
        <v>121</v>
      </c>
      <c r="AX672" s="4"/>
      <c r="AY672" s="3" t="s">
        <v>122</v>
      </c>
      <c r="AZ672" s="3" t="s">
        <v>76</v>
      </c>
      <c r="BA672" s="3" t="s">
        <v>77</v>
      </c>
      <c r="BB672" s="3">
        <v>31.416666670000001</v>
      </c>
      <c r="BC672" s="3">
        <v>121.83333333</v>
      </c>
      <c r="BD672" s="4">
        <f t="shared" si="40"/>
        <v>7</v>
      </c>
      <c r="BE672" s="3" t="s">
        <v>444</v>
      </c>
    </row>
    <row r="673" spans="1:57" ht="12.75">
      <c r="A673" s="3" t="s">
        <v>315</v>
      </c>
      <c r="B673" s="3" t="s">
        <v>108</v>
      </c>
      <c r="C673" s="3" t="s">
        <v>431</v>
      </c>
      <c r="D673" s="3" t="s">
        <v>432</v>
      </c>
      <c r="E673" s="3" t="s">
        <v>433</v>
      </c>
      <c r="F673" s="3">
        <v>2011</v>
      </c>
      <c r="G673" s="2" t="s">
        <v>61</v>
      </c>
      <c r="H673" s="3" t="s">
        <v>112</v>
      </c>
      <c r="I673" s="3" t="s">
        <v>113</v>
      </c>
      <c r="J673" s="3" t="s">
        <v>64</v>
      </c>
      <c r="K673" s="3" t="s">
        <v>139</v>
      </c>
      <c r="L673" s="3">
        <v>2008</v>
      </c>
      <c r="M673" s="3" t="s">
        <v>445</v>
      </c>
      <c r="N673" s="2" t="s">
        <v>310</v>
      </c>
      <c r="O673" s="3"/>
      <c r="P673" s="3" t="s">
        <v>86</v>
      </c>
      <c r="Q673" s="3" t="s">
        <v>307</v>
      </c>
      <c r="R673" s="4"/>
      <c r="S673" s="3" t="s">
        <v>134</v>
      </c>
      <c r="T673" s="3" t="s">
        <v>135</v>
      </c>
      <c r="U673" s="3" t="s">
        <v>84</v>
      </c>
      <c r="V673" s="3" t="s">
        <v>72</v>
      </c>
      <c r="W673" s="3">
        <v>1.5362</v>
      </c>
      <c r="X673" s="4">
        <f t="shared" si="23"/>
        <v>0.34972103168096713</v>
      </c>
      <c r="Y673" s="3">
        <v>0.15640000000000001</v>
      </c>
      <c r="Z673" s="4"/>
      <c r="AA673" s="3">
        <v>5</v>
      </c>
      <c r="AB673" s="3">
        <v>1.2606999999999999</v>
      </c>
      <c r="AC673" s="4">
        <f t="shared" si="39"/>
        <v>0.27995571078297371</v>
      </c>
      <c r="AD673" s="3">
        <v>0.12520000000000001</v>
      </c>
      <c r="AE673" s="3">
        <v>5</v>
      </c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3" t="s">
        <v>177</v>
      </c>
      <c r="AV673" s="3" t="s">
        <v>178</v>
      </c>
      <c r="AW673" s="3" t="s">
        <v>121</v>
      </c>
      <c r="AX673" s="4"/>
      <c r="AY673" s="3" t="s">
        <v>122</v>
      </c>
      <c r="AZ673" s="3" t="s">
        <v>76</v>
      </c>
      <c r="BA673" s="3" t="s">
        <v>77</v>
      </c>
      <c r="BB673" s="3">
        <v>31.416666670000001</v>
      </c>
      <c r="BC673" s="3">
        <v>121.83333333</v>
      </c>
      <c r="BD673" s="4">
        <f t="shared" si="40"/>
        <v>7</v>
      </c>
      <c r="BE673" s="3" t="s">
        <v>444</v>
      </c>
    </row>
    <row r="674" spans="1:57" ht="12.75">
      <c r="A674" s="3" t="s">
        <v>315</v>
      </c>
      <c r="B674" s="3" t="s">
        <v>108</v>
      </c>
      <c r="C674" s="3" t="s">
        <v>431</v>
      </c>
      <c r="D674" s="3" t="s">
        <v>432</v>
      </c>
      <c r="E674" s="3" t="s">
        <v>433</v>
      </c>
      <c r="F674" s="3">
        <v>2011</v>
      </c>
      <c r="G674" s="2" t="s">
        <v>61</v>
      </c>
      <c r="H674" s="3" t="s">
        <v>112</v>
      </c>
      <c r="I674" s="3" t="s">
        <v>113</v>
      </c>
      <c r="J674" s="3" t="s">
        <v>64</v>
      </c>
      <c r="K674" s="3" t="s">
        <v>374</v>
      </c>
      <c r="L674" s="3">
        <v>2008</v>
      </c>
      <c r="M674" s="3" t="s">
        <v>445</v>
      </c>
      <c r="N674" s="2" t="s">
        <v>310</v>
      </c>
      <c r="O674" s="3"/>
      <c r="P674" s="3" t="s">
        <v>86</v>
      </c>
      <c r="Q674" s="3" t="s">
        <v>307</v>
      </c>
      <c r="R674" s="4"/>
      <c r="S674" s="3" t="s">
        <v>134</v>
      </c>
      <c r="T674" s="3" t="s">
        <v>135</v>
      </c>
      <c r="U674" s="3" t="s">
        <v>84</v>
      </c>
      <c r="V674" s="3" t="s">
        <v>72</v>
      </c>
      <c r="W674" s="3">
        <v>3.6736</v>
      </c>
      <c r="X674" s="4">
        <f t="shared" si="23"/>
        <v>0.41993356617446054</v>
      </c>
      <c r="Y674" s="3">
        <v>0.18779999999999999</v>
      </c>
      <c r="Z674" s="4"/>
      <c r="AA674" s="3">
        <v>5</v>
      </c>
      <c r="AB674" s="3">
        <v>1.7074</v>
      </c>
      <c r="AC674" s="4">
        <f t="shared" si="39"/>
        <v>0.3640318667369658</v>
      </c>
      <c r="AD674" s="3">
        <v>0.1628</v>
      </c>
      <c r="AE674" s="3">
        <v>5</v>
      </c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3" t="s">
        <v>177</v>
      </c>
      <c r="AV674" s="3" t="s">
        <v>178</v>
      </c>
      <c r="AW674" s="3" t="s">
        <v>121</v>
      </c>
      <c r="AX674" s="4"/>
      <c r="AY674" s="3" t="s">
        <v>122</v>
      </c>
      <c r="AZ674" s="3" t="s">
        <v>76</v>
      </c>
      <c r="BA674" s="3" t="s">
        <v>77</v>
      </c>
      <c r="BB674" s="3">
        <v>31.416666670000001</v>
      </c>
      <c r="BC674" s="3">
        <v>121.83333333</v>
      </c>
      <c r="BD674" s="4">
        <f t="shared" si="40"/>
        <v>7</v>
      </c>
      <c r="BE674" s="3" t="s">
        <v>444</v>
      </c>
    </row>
    <row r="675" spans="1:57" ht="12.75">
      <c r="A675" s="3" t="s">
        <v>315</v>
      </c>
      <c r="B675" s="3" t="s">
        <v>108</v>
      </c>
      <c r="C675" s="3" t="s">
        <v>431</v>
      </c>
      <c r="D675" s="3" t="s">
        <v>432</v>
      </c>
      <c r="E675" s="3" t="s">
        <v>433</v>
      </c>
      <c r="F675" s="3">
        <v>2011</v>
      </c>
      <c r="G675" s="2" t="s">
        <v>61</v>
      </c>
      <c r="H675" s="3" t="s">
        <v>112</v>
      </c>
      <c r="I675" s="3" t="s">
        <v>113</v>
      </c>
      <c r="J675" s="3" t="s">
        <v>64</v>
      </c>
      <c r="K675" s="3" t="s">
        <v>374</v>
      </c>
      <c r="L675" s="3">
        <v>2008</v>
      </c>
      <c r="M675" s="3" t="s">
        <v>446</v>
      </c>
      <c r="N675" s="2" t="s">
        <v>304</v>
      </c>
      <c r="O675" s="3"/>
      <c r="P675" s="3" t="s">
        <v>86</v>
      </c>
      <c r="Q675" s="3" t="s">
        <v>307</v>
      </c>
      <c r="R675" s="4"/>
      <c r="S675" s="3" t="s">
        <v>134</v>
      </c>
      <c r="T675" s="3" t="s">
        <v>426</v>
      </c>
      <c r="U675" s="3" t="s">
        <v>84</v>
      </c>
      <c r="V675" s="3" t="s">
        <v>72</v>
      </c>
      <c r="W675" s="3">
        <v>3.8818000000000001</v>
      </c>
      <c r="X675" s="4">
        <f t="shared" si="23"/>
        <v>0.34547250252371753</v>
      </c>
      <c r="Y675" s="3">
        <v>0.1545</v>
      </c>
      <c r="Z675" s="4"/>
      <c r="AA675" s="3">
        <v>5</v>
      </c>
      <c r="AB675" s="3">
        <v>2.5746000000000002</v>
      </c>
      <c r="AC675" s="4">
        <f t="shared" si="39"/>
        <v>0.33831708499571816</v>
      </c>
      <c r="AD675" s="3">
        <v>0.15129999999999999</v>
      </c>
      <c r="AE675" s="3">
        <v>5</v>
      </c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3" t="s">
        <v>177</v>
      </c>
      <c r="AV675" s="3" t="s">
        <v>178</v>
      </c>
      <c r="AW675" s="3" t="s">
        <v>121</v>
      </c>
      <c r="AX675" s="4"/>
      <c r="AY675" s="3" t="s">
        <v>122</v>
      </c>
      <c r="AZ675" s="3" t="s">
        <v>76</v>
      </c>
      <c r="BA675" s="3" t="s">
        <v>77</v>
      </c>
      <c r="BB675" s="3">
        <v>31.416666670000001</v>
      </c>
      <c r="BC675" s="3">
        <v>121.83333333</v>
      </c>
      <c r="BD675" s="4">
        <f t="shared" si="40"/>
        <v>7</v>
      </c>
      <c r="BE675" s="3" t="s">
        <v>444</v>
      </c>
    </row>
    <row r="676" spans="1:57" ht="12.75">
      <c r="A676" s="3" t="s">
        <v>315</v>
      </c>
      <c r="B676" s="3" t="s">
        <v>108</v>
      </c>
      <c r="C676" s="3" t="s">
        <v>431</v>
      </c>
      <c r="D676" s="3" t="s">
        <v>432</v>
      </c>
      <c r="E676" s="3" t="s">
        <v>433</v>
      </c>
      <c r="F676" s="3">
        <v>2011</v>
      </c>
      <c r="G676" s="2" t="s">
        <v>61</v>
      </c>
      <c r="H676" s="3" t="s">
        <v>112</v>
      </c>
      <c r="I676" s="3" t="s">
        <v>113</v>
      </c>
      <c r="J676" s="3" t="s">
        <v>64</v>
      </c>
      <c r="K676" s="3" t="s">
        <v>139</v>
      </c>
      <c r="L676" s="3">
        <v>2008</v>
      </c>
      <c r="M676" s="3" t="s">
        <v>446</v>
      </c>
      <c r="N676" s="2" t="s">
        <v>304</v>
      </c>
      <c r="O676" s="3"/>
      <c r="P676" s="3" t="s">
        <v>86</v>
      </c>
      <c r="Q676" s="3" t="s">
        <v>307</v>
      </c>
      <c r="R676" s="4"/>
      <c r="S676" s="3" t="s">
        <v>134</v>
      </c>
      <c r="T676" s="3" t="s">
        <v>426</v>
      </c>
      <c r="U676" s="3" t="s">
        <v>84</v>
      </c>
      <c r="V676" s="3" t="s">
        <v>72</v>
      </c>
      <c r="W676" s="3">
        <v>1.9811000000000001</v>
      </c>
      <c r="X676" s="4">
        <f t="shared" si="23"/>
        <v>0.15831361280698511</v>
      </c>
      <c r="Y676" s="3">
        <v>7.0800000000000002E-2</v>
      </c>
      <c r="Z676" s="4"/>
      <c r="AA676" s="3">
        <v>5</v>
      </c>
      <c r="AB676" s="3">
        <v>1.5593999999999999</v>
      </c>
      <c r="AC676" s="4">
        <f t="shared" si="39"/>
        <v>0.38147319696146414</v>
      </c>
      <c r="AD676" s="3">
        <v>0.1706</v>
      </c>
      <c r="AE676" s="3">
        <v>5</v>
      </c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3" t="s">
        <v>177</v>
      </c>
      <c r="AV676" s="3" t="s">
        <v>178</v>
      </c>
      <c r="AW676" s="3" t="s">
        <v>121</v>
      </c>
      <c r="AX676" s="4"/>
      <c r="AY676" s="3" t="s">
        <v>122</v>
      </c>
      <c r="AZ676" s="3" t="s">
        <v>76</v>
      </c>
      <c r="BA676" s="3" t="s">
        <v>77</v>
      </c>
      <c r="BB676" s="3">
        <v>31.416666670000001</v>
      </c>
      <c r="BC676" s="3">
        <v>121.83333333</v>
      </c>
      <c r="BD676" s="4">
        <f t="shared" si="40"/>
        <v>7</v>
      </c>
      <c r="BE676" s="3" t="s">
        <v>444</v>
      </c>
    </row>
    <row r="677" spans="1:57" ht="12.75">
      <c r="A677" s="3" t="s">
        <v>315</v>
      </c>
      <c r="B677" s="3" t="s">
        <v>108</v>
      </c>
      <c r="C677" s="3" t="s">
        <v>431</v>
      </c>
      <c r="D677" s="3" t="s">
        <v>432</v>
      </c>
      <c r="E677" s="3" t="s">
        <v>433</v>
      </c>
      <c r="F677" s="3">
        <v>2011</v>
      </c>
      <c r="G677" s="2" t="s">
        <v>61</v>
      </c>
      <c r="H677" s="3" t="s">
        <v>112</v>
      </c>
      <c r="I677" s="3" t="s">
        <v>113</v>
      </c>
      <c r="J677" s="3" t="s">
        <v>64</v>
      </c>
      <c r="K677" s="3" t="s">
        <v>139</v>
      </c>
      <c r="L677" s="3">
        <v>2008</v>
      </c>
      <c r="M677" s="3" t="s">
        <v>447</v>
      </c>
      <c r="N677" s="2" t="s">
        <v>310</v>
      </c>
      <c r="O677" s="3"/>
      <c r="P677" s="3" t="s">
        <v>86</v>
      </c>
      <c r="Q677" s="3" t="s">
        <v>307</v>
      </c>
      <c r="R677" s="4"/>
      <c r="S677" s="3" t="s">
        <v>134</v>
      </c>
      <c r="T677" s="3" t="s">
        <v>135</v>
      </c>
      <c r="U677" s="3" t="s">
        <v>84</v>
      </c>
      <c r="V677" s="3" t="s">
        <v>72</v>
      </c>
      <c r="W677" s="3">
        <v>4.1661000000000001</v>
      </c>
      <c r="X677" s="4">
        <f t="shared" si="23"/>
        <v>0.61603672780119212</v>
      </c>
      <c r="Y677" s="3">
        <v>0.27550000000000002</v>
      </c>
      <c r="Z677" s="4"/>
      <c r="AA677" s="3">
        <v>5</v>
      </c>
      <c r="AB677" s="3">
        <v>2.4005999999999998</v>
      </c>
      <c r="AC677" s="4">
        <f t="shared" si="39"/>
        <v>0.4615244305559566</v>
      </c>
      <c r="AD677" s="3">
        <v>0.2064</v>
      </c>
      <c r="AE677" s="3">
        <v>5</v>
      </c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3" t="s">
        <v>177</v>
      </c>
      <c r="AV677" s="3" t="s">
        <v>178</v>
      </c>
      <c r="AW677" s="3" t="s">
        <v>121</v>
      </c>
      <c r="AX677" s="4"/>
      <c r="AY677" s="3" t="s">
        <v>122</v>
      </c>
      <c r="AZ677" s="3" t="s">
        <v>76</v>
      </c>
      <c r="BA677" s="3" t="s">
        <v>77</v>
      </c>
      <c r="BB677" s="3">
        <v>31.416666670000001</v>
      </c>
      <c r="BC677" s="3">
        <v>121.83333333</v>
      </c>
      <c r="BD677" s="4">
        <f t="shared" si="40"/>
        <v>7</v>
      </c>
      <c r="BE677" s="3" t="s">
        <v>444</v>
      </c>
    </row>
    <row r="678" spans="1:57" ht="12.75">
      <c r="A678" s="3" t="s">
        <v>315</v>
      </c>
      <c r="B678" s="3" t="s">
        <v>108</v>
      </c>
      <c r="C678" s="3" t="s">
        <v>431</v>
      </c>
      <c r="D678" s="3" t="s">
        <v>432</v>
      </c>
      <c r="E678" s="3" t="s">
        <v>433</v>
      </c>
      <c r="F678" s="3">
        <v>2011</v>
      </c>
      <c r="G678" s="2" t="s">
        <v>61</v>
      </c>
      <c r="H678" s="3" t="s">
        <v>112</v>
      </c>
      <c r="I678" s="3" t="s">
        <v>113</v>
      </c>
      <c r="J678" s="3" t="s">
        <v>64</v>
      </c>
      <c r="K678" s="3" t="s">
        <v>374</v>
      </c>
      <c r="L678" s="3">
        <v>2008</v>
      </c>
      <c r="M678" s="3" t="s">
        <v>447</v>
      </c>
      <c r="N678" s="2" t="s">
        <v>310</v>
      </c>
      <c r="O678" s="3"/>
      <c r="P678" s="3" t="s">
        <v>86</v>
      </c>
      <c r="Q678" s="3" t="s">
        <v>307</v>
      </c>
      <c r="R678" s="4"/>
      <c r="S678" s="3" t="s">
        <v>134</v>
      </c>
      <c r="T678" s="3" t="s">
        <v>135</v>
      </c>
      <c r="U678" s="3" t="s">
        <v>84</v>
      </c>
      <c r="V678" s="3" t="s">
        <v>72</v>
      </c>
      <c r="W678" s="3">
        <v>7.6426999999999996</v>
      </c>
      <c r="X678" s="4">
        <f t="shared" si="23"/>
        <v>0.67395088841843664</v>
      </c>
      <c r="Y678" s="3">
        <v>0.3014</v>
      </c>
      <c r="Z678" s="4"/>
      <c r="AA678" s="3">
        <v>5</v>
      </c>
      <c r="AB678" s="3">
        <v>3.7612000000000001</v>
      </c>
      <c r="AC678" s="4">
        <f t="shared" si="39"/>
        <v>0.71420011201343292</v>
      </c>
      <c r="AD678" s="3">
        <v>0.31940000000000002</v>
      </c>
      <c r="AE678" s="3">
        <v>5</v>
      </c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3" t="s">
        <v>177</v>
      </c>
      <c r="AV678" s="3" t="s">
        <v>178</v>
      </c>
      <c r="AW678" s="3" t="s">
        <v>121</v>
      </c>
      <c r="AX678" s="4"/>
      <c r="AY678" s="3" t="s">
        <v>122</v>
      </c>
      <c r="AZ678" s="3" t="s">
        <v>76</v>
      </c>
      <c r="BA678" s="3" t="s">
        <v>77</v>
      </c>
      <c r="BB678" s="3">
        <v>31.416666670000001</v>
      </c>
      <c r="BC678" s="3">
        <v>121.83333333</v>
      </c>
      <c r="BD678" s="4">
        <f t="shared" si="40"/>
        <v>7</v>
      </c>
      <c r="BE678" s="3" t="s">
        <v>444</v>
      </c>
    </row>
    <row r="679" spans="1:57" ht="12.75">
      <c r="A679" s="3" t="s">
        <v>315</v>
      </c>
      <c r="B679" s="3" t="s">
        <v>108</v>
      </c>
      <c r="C679" s="3" t="s">
        <v>431</v>
      </c>
      <c r="D679" s="3" t="s">
        <v>432</v>
      </c>
      <c r="E679" s="3" t="s">
        <v>433</v>
      </c>
      <c r="F679" s="3">
        <v>2011</v>
      </c>
      <c r="G679" s="2" t="s">
        <v>61</v>
      </c>
      <c r="H679" s="3" t="s">
        <v>112</v>
      </c>
      <c r="I679" s="3" t="s">
        <v>113</v>
      </c>
      <c r="J679" s="3" t="s">
        <v>64</v>
      </c>
      <c r="K679" s="3" t="s">
        <v>65</v>
      </c>
      <c r="L679" s="3">
        <v>2007</v>
      </c>
      <c r="M679" s="3" t="s">
        <v>448</v>
      </c>
      <c r="N679" s="2" t="s">
        <v>188</v>
      </c>
      <c r="O679" s="3"/>
      <c r="P679" s="3" t="s">
        <v>118</v>
      </c>
      <c r="Q679" s="3" t="s">
        <v>160</v>
      </c>
      <c r="R679" s="4"/>
      <c r="S679" s="3" t="s">
        <v>69</v>
      </c>
      <c r="T679" s="3" t="s">
        <v>101</v>
      </c>
      <c r="U679" s="2" t="s">
        <v>84</v>
      </c>
      <c r="V679" s="3" t="s">
        <v>72</v>
      </c>
      <c r="W679" s="3">
        <v>0.14460000000000001</v>
      </c>
      <c r="X679" s="4">
        <f t="shared" si="23"/>
        <v>6.5964005336243789E-2</v>
      </c>
      <c r="Y679" s="3">
        <v>2.9499999999999998E-2</v>
      </c>
      <c r="Z679" s="4"/>
      <c r="AA679" s="3">
        <v>5</v>
      </c>
      <c r="AB679" s="3">
        <v>0.21049999999999999</v>
      </c>
      <c r="AC679" s="4">
        <f t="shared" si="39"/>
        <v>1.8782971010998233E-2</v>
      </c>
      <c r="AD679" s="3">
        <v>8.3999999999999995E-3</v>
      </c>
      <c r="AE679" s="3">
        <v>5</v>
      </c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3" t="s">
        <v>177</v>
      </c>
      <c r="AV679" s="3" t="s">
        <v>178</v>
      </c>
      <c r="AW679" s="3" t="s">
        <v>121</v>
      </c>
      <c r="AX679" s="4"/>
      <c r="AY679" s="3" t="s">
        <v>122</v>
      </c>
      <c r="AZ679" s="3" t="s">
        <v>76</v>
      </c>
      <c r="BA679" s="3" t="s">
        <v>77</v>
      </c>
      <c r="BB679" s="3">
        <v>31.416666670000001</v>
      </c>
      <c r="BC679" s="3">
        <v>121.83333333</v>
      </c>
      <c r="BD679" s="3">
        <v>7</v>
      </c>
      <c r="BE679" s="3" t="s">
        <v>329</v>
      </c>
    </row>
    <row r="680" spans="1:57" ht="12.75">
      <c r="A680" s="3" t="s">
        <v>315</v>
      </c>
      <c r="B680" s="3" t="s">
        <v>108</v>
      </c>
      <c r="C680" s="3" t="s">
        <v>431</v>
      </c>
      <c r="D680" s="3" t="s">
        <v>432</v>
      </c>
      <c r="E680" s="3" t="s">
        <v>433</v>
      </c>
      <c r="F680" s="3">
        <v>2011</v>
      </c>
      <c r="G680" s="2" t="s">
        <v>61</v>
      </c>
      <c r="H680" s="3" t="s">
        <v>112</v>
      </c>
      <c r="I680" s="3" t="s">
        <v>113</v>
      </c>
      <c r="J680" s="3" t="s">
        <v>64</v>
      </c>
      <c r="K680" s="3" t="s">
        <v>65</v>
      </c>
      <c r="L680" s="3">
        <v>2008</v>
      </c>
      <c r="M680" s="3" t="s">
        <v>448</v>
      </c>
      <c r="N680" s="2" t="s">
        <v>188</v>
      </c>
      <c r="O680" s="3"/>
      <c r="P680" s="3" t="s">
        <v>118</v>
      </c>
      <c r="Q680" s="3" t="s">
        <v>160</v>
      </c>
      <c r="R680" s="4"/>
      <c r="S680" s="3" t="s">
        <v>69</v>
      </c>
      <c r="T680" s="3" t="s">
        <v>101</v>
      </c>
      <c r="U680" s="2" t="s">
        <v>84</v>
      </c>
      <c r="V680" s="3" t="s">
        <v>72</v>
      </c>
      <c r="W680" s="3">
        <v>0.25059999999999999</v>
      </c>
      <c r="X680" s="4">
        <f t="shared" si="23"/>
        <v>0.11269782606598941</v>
      </c>
      <c r="Y680" s="3">
        <v>5.04E-2</v>
      </c>
      <c r="Z680" s="4"/>
      <c r="AA680" s="3">
        <v>5</v>
      </c>
      <c r="AB680" s="3">
        <v>0.23519999999999999</v>
      </c>
      <c r="AC680" s="4">
        <f t="shared" si="39"/>
        <v>5.3218417864495E-2</v>
      </c>
      <c r="AD680" s="3">
        <v>2.3800000000000002E-2</v>
      </c>
      <c r="AE680" s="3">
        <v>5</v>
      </c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3" t="s">
        <v>177</v>
      </c>
      <c r="AV680" s="3" t="s">
        <v>178</v>
      </c>
      <c r="AW680" s="3" t="s">
        <v>121</v>
      </c>
      <c r="AX680" s="4"/>
      <c r="AY680" s="3" t="s">
        <v>122</v>
      </c>
      <c r="AZ680" s="3" t="s">
        <v>76</v>
      </c>
      <c r="BA680" s="3" t="s">
        <v>77</v>
      </c>
      <c r="BB680" s="3">
        <v>31.416666670000001</v>
      </c>
      <c r="BC680" s="3">
        <v>121.83333333</v>
      </c>
      <c r="BD680" s="3">
        <v>7</v>
      </c>
      <c r="BE680" s="3" t="s">
        <v>329</v>
      </c>
    </row>
    <row r="681" spans="1:57" ht="12.75">
      <c r="A681" s="3" t="s">
        <v>315</v>
      </c>
      <c r="B681" s="3" t="s">
        <v>108</v>
      </c>
      <c r="C681" s="3" t="s">
        <v>431</v>
      </c>
      <c r="D681" s="3" t="s">
        <v>432</v>
      </c>
      <c r="E681" s="3" t="s">
        <v>433</v>
      </c>
      <c r="F681" s="3">
        <v>2011</v>
      </c>
      <c r="G681" s="2" t="s">
        <v>61</v>
      </c>
      <c r="H681" s="3" t="s">
        <v>112</v>
      </c>
      <c r="I681" s="3" t="s">
        <v>113</v>
      </c>
      <c r="J681" s="3" t="s">
        <v>96</v>
      </c>
      <c r="K681" s="3" t="s">
        <v>273</v>
      </c>
      <c r="L681" s="3">
        <v>2007</v>
      </c>
      <c r="M681" s="3" t="s">
        <v>448</v>
      </c>
      <c r="N681" s="2" t="s">
        <v>188</v>
      </c>
      <c r="O681" s="3"/>
      <c r="P681" s="3" t="s">
        <v>118</v>
      </c>
      <c r="Q681" s="3" t="s">
        <v>160</v>
      </c>
      <c r="R681" s="4"/>
      <c r="S681" s="3" t="s">
        <v>69</v>
      </c>
      <c r="T681" s="3" t="s">
        <v>101</v>
      </c>
      <c r="U681" s="2" t="s">
        <v>84</v>
      </c>
      <c r="V681" s="3" t="s">
        <v>72</v>
      </c>
      <c r="W681" s="3">
        <v>0.97185999999999995</v>
      </c>
      <c r="X681" s="4">
        <f t="shared" si="23"/>
        <v>0.1159177639535891</v>
      </c>
      <c r="Y681" s="3">
        <v>5.1839999999999997E-2</v>
      </c>
      <c r="Z681" s="4"/>
      <c r="AA681" s="3">
        <v>5</v>
      </c>
      <c r="AB681" s="3">
        <v>0.61660000000000004</v>
      </c>
      <c r="AC681" s="4">
        <f t="shared" si="39"/>
        <v>9.5480102639241032E-2</v>
      </c>
      <c r="AD681" s="3">
        <v>4.2700000000000002E-2</v>
      </c>
      <c r="AE681" s="3">
        <v>5</v>
      </c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3" t="s">
        <v>177</v>
      </c>
      <c r="AV681" s="3" t="s">
        <v>178</v>
      </c>
      <c r="AW681" s="3" t="s">
        <v>121</v>
      </c>
      <c r="AX681" s="4"/>
      <c r="AY681" s="3" t="s">
        <v>122</v>
      </c>
      <c r="AZ681" s="3" t="s">
        <v>76</v>
      </c>
      <c r="BA681" s="3" t="s">
        <v>77</v>
      </c>
      <c r="BB681" s="3">
        <v>31.416666670000001</v>
      </c>
      <c r="BC681" s="3">
        <v>121.83333333</v>
      </c>
      <c r="BD681" s="4">
        <f t="shared" ref="BD681:BD683" si="41">L681-2001</f>
        <v>6</v>
      </c>
      <c r="BE681" s="3" t="s">
        <v>329</v>
      </c>
    </row>
    <row r="682" spans="1:57" ht="12.75">
      <c r="A682" s="3" t="s">
        <v>315</v>
      </c>
      <c r="B682" s="3" t="s">
        <v>108</v>
      </c>
      <c r="C682" s="3" t="s">
        <v>431</v>
      </c>
      <c r="D682" s="3" t="s">
        <v>432</v>
      </c>
      <c r="E682" s="3" t="s">
        <v>433</v>
      </c>
      <c r="F682" s="3">
        <v>2011</v>
      </c>
      <c r="G682" s="2" t="s">
        <v>61</v>
      </c>
      <c r="H682" s="3" t="s">
        <v>112</v>
      </c>
      <c r="I682" s="3" t="s">
        <v>113</v>
      </c>
      <c r="J682" s="3" t="s">
        <v>114</v>
      </c>
      <c r="K682" s="3" t="s">
        <v>449</v>
      </c>
      <c r="L682" s="3">
        <v>2007</v>
      </c>
      <c r="M682" s="3" t="s">
        <v>448</v>
      </c>
      <c r="N682" s="2" t="s">
        <v>188</v>
      </c>
      <c r="O682" s="3"/>
      <c r="P682" s="3" t="s">
        <v>118</v>
      </c>
      <c r="Q682" s="3" t="s">
        <v>160</v>
      </c>
      <c r="R682" s="4"/>
      <c r="S682" s="3" t="s">
        <v>69</v>
      </c>
      <c r="T682" s="3" t="s">
        <v>101</v>
      </c>
      <c r="U682" s="2" t="s">
        <v>84</v>
      </c>
      <c r="V682" s="3" t="s">
        <v>72</v>
      </c>
      <c r="W682" s="3">
        <v>1.4990000000000001</v>
      </c>
      <c r="X682" s="4">
        <f t="shared" si="23"/>
        <v>0.25692421061472587</v>
      </c>
      <c r="Y682" s="3">
        <v>0.1149</v>
      </c>
      <c r="Z682" s="4"/>
      <c r="AA682" s="3">
        <v>5</v>
      </c>
      <c r="AB682" s="3">
        <v>0.83189999999999997</v>
      </c>
      <c r="AC682" s="4">
        <f t="shared" si="39"/>
        <v>9.7268957021240846E-2</v>
      </c>
      <c r="AD682" s="3">
        <v>4.3499999999999997E-2</v>
      </c>
      <c r="AE682" s="3">
        <v>5</v>
      </c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3" t="s">
        <v>177</v>
      </c>
      <c r="AV682" s="3" t="s">
        <v>178</v>
      </c>
      <c r="AW682" s="3" t="s">
        <v>121</v>
      </c>
      <c r="AX682" s="4"/>
      <c r="AY682" s="3" t="s">
        <v>122</v>
      </c>
      <c r="AZ682" s="3" t="s">
        <v>76</v>
      </c>
      <c r="BA682" s="3" t="s">
        <v>77</v>
      </c>
      <c r="BB682" s="3">
        <v>31.416666670000001</v>
      </c>
      <c r="BC682" s="3">
        <v>121.83333333</v>
      </c>
      <c r="BD682" s="4">
        <f t="shared" si="41"/>
        <v>6</v>
      </c>
      <c r="BE682" s="3" t="s">
        <v>329</v>
      </c>
    </row>
    <row r="683" spans="1:57" ht="12.75">
      <c r="A683" s="3" t="s">
        <v>315</v>
      </c>
      <c r="B683" s="3" t="s">
        <v>108</v>
      </c>
      <c r="C683" s="3" t="s">
        <v>431</v>
      </c>
      <c r="D683" s="3" t="s">
        <v>432</v>
      </c>
      <c r="E683" s="3" t="s">
        <v>433</v>
      </c>
      <c r="F683" s="3">
        <v>2011</v>
      </c>
      <c r="G683" s="2" t="s">
        <v>61</v>
      </c>
      <c r="H683" s="3" t="s">
        <v>112</v>
      </c>
      <c r="I683" s="3" t="s">
        <v>113</v>
      </c>
      <c r="J683" s="3" t="s">
        <v>114</v>
      </c>
      <c r="K683" s="3" t="s">
        <v>449</v>
      </c>
      <c r="L683" s="3">
        <v>2007</v>
      </c>
      <c r="M683" s="3" t="s">
        <v>448</v>
      </c>
      <c r="N683" s="2" t="s">
        <v>188</v>
      </c>
      <c r="O683" s="3"/>
      <c r="P683" s="3" t="s">
        <v>118</v>
      </c>
      <c r="Q683" s="3" t="s">
        <v>160</v>
      </c>
      <c r="R683" s="4"/>
      <c r="S683" s="3" t="s">
        <v>69</v>
      </c>
      <c r="T683" s="3" t="s">
        <v>101</v>
      </c>
      <c r="U683" s="2" t="s">
        <v>84</v>
      </c>
      <c r="V683" s="3" t="s">
        <v>72</v>
      </c>
      <c r="W683" s="3">
        <v>0.53059999999999996</v>
      </c>
      <c r="X683" s="4">
        <f t="shared" si="23"/>
        <v>8.4746976347242042E-2</v>
      </c>
      <c r="Y683" s="3">
        <v>3.7900000000000003E-2</v>
      </c>
      <c r="Z683" s="4"/>
      <c r="AA683" s="3">
        <v>5</v>
      </c>
      <c r="AB683" s="3">
        <v>0.24610000000000001</v>
      </c>
      <c r="AC683" s="4">
        <f t="shared" si="39"/>
        <v>7.513188404399293E-2</v>
      </c>
      <c r="AD683" s="3">
        <v>3.3599999999999998E-2</v>
      </c>
      <c r="AE683" s="3">
        <v>5</v>
      </c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3" t="s">
        <v>177</v>
      </c>
      <c r="AV683" s="3" t="s">
        <v>178</v>
      </c>
      <c r="AW683" s="3" t="s">
        <v>121</v>
      </c>
      <c r="AX683" s="4"/>
      <c r="AY683" s="3" t="s">
        <v>122</v>
      </c>
      <c r="AZ683" s="3" t="s">
        <v>76</v>
      </c>
      <c r="BA683" s="3" t="s">
        <v>77</v>
      </c>
      <c r="BB683" s="3">
        <v>31.416666670000001</v>
      </c>
      <c r="BC683" s="3">
        <v>121.83333333</v>
      </c>
      <c r="BD683" s="4">
        <f t="shared" si="41"/>
        <v>6</v>
      </c>
      <c r="BE683" s="3" t="s">
        <v>329</v>
      </c>
    </row>
    <row r="684" spans="1:57" ht="12.75">
      <c r="A684" s="3" t="s">
        <v>315</v>
      </c>
      <c r="B684" s="3" t="s">
        <v>108</v>
      </c>
      <c r="C684" s="3" t="s">
        <v>431</v>
      </c>
      <c r="D684" s="3" t="s">
        <v>432</v>
      </c>
      <c r="E684" s="3" t="s">
        <v>433</v>
      </c>
      <c r="F684" s="3">
        <v>2011</v>
      </c>
      <c r="G684" s="2" t="s">
        <v>61</v>
      </c>
      <c r="H684" s="3" t="s">
        <v>112</v>
      </c>
      <c r="I684" s="3" t="s">
        <v>113</v>
      </c>
      <c r="J684" s="3" t="s">
        <v>64</v>
      </c>
      <c r="K684" s="3" t="s">
        <v>65</v>
      </c>
      <c r="L684" s="3">
        <v>2007</v>
      </c>
      <c r="M684" s="3" t="s">
        <v>448</v>
      </c>
      <c r="N684" s="2" t="s">
        <v>188</v>
      </c>
      <c r="O684" s="3"/>
      <c r="P684" s="3" t="s">
        <v>118</v>
      </c>
      <c r="Q684" s="3" t="s">
        <v>160</v>
      </c>
      <c r="R684" s="4"/>
      <c r="S684" s="3" t="s">
        <v>69</v>
      </c>
      <c r="T684" s="3" t="s">
        <v>101</v>
      </c>
      <c r="U684" s="2" t="s">
        <v>84</v>
      </c>
      <c r="V684" s="3" t="s">
        <v>72</v>
      </c>
      <c r="W684" s="3">
        <v>0.94910000000000005</v>
      </c>
      <c r="X684" s="4">
        <f t="shared" si="23"/>
        <v>0.16927034589673409</v>
      </c>
      <c r="Y684" s="3">
        <v>7.5700000000000003E-2</v>
      </c>
      <c r="Z684" s="4"/>
      <c r="AA684" s="3">
        <v>5</v>
      </c>
      <c r="AB684" s="3">
        <v>0.61280000000000001</v>
      </c>
      <c r="AC684" s="4">
        <f t="shared" si="39"/>
        <v>0.15630115162723532</v>
      </c>
      <c r="AD684" s="3">
        <v>6.9900000000000004E-2</v>
      </c>
      <c r="AE684" s="3">
        <v>5</v>
      </c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3" t="s">
        <v>177</v>
      </c>
      <c r="AV684" s="3" t="s">
        <v>178</v>
      </c>
      <c r="AW684" s="3" t="s">
        <v>121</v>
      </c>
      <c r="AX684" s="4"/>
      <c r="AY684" s="3" t="s">
        <v>122</v>
      </c>
      <c r="AZ684" s="3" t="s">
        <v>76</v>
      </c>
      <c r="BA684" s="3" t="s">
        <v>77</v>
      </c>
      <c r="BB684" s="3">
        <v>31.416666670000001</v>
      </c>
      <c r="BC684" s="3">
        <v>121.83333333</v>
      </c>
      <c r="BD684" s="3">
        <v>7</v>
      </c>
      <c r="BE684" s="3" t="s">
        <v>329</v>
      </c>
    </row>
    <row r="685" spans="1:57" ht="12.75">
      <c r="A685" s="3" t="s">
        <v>315</v>
      </c>
      <c r="B685" s="3" t="s">
        <v>108</v>
      </c>
      <c r="C685" s="3" t="s">
        <v>431</v>
      </c>
      <c r="D685" s="3" t="s">
        <v>432</v>
      </c>
      <c r="E685" s="3" t="s">
        <v>433</v>
      </c>
      <c r="F685" s="3">
        <v>2011</v>
      </c>
      <c r="G685" s="2" t="s">
        <v>61</v>
      </c>
      <c r="H685" s="3" t="s">
        <v>112</v>
      </c>
      <c r="I685" s="3" t="s">
        <v>113</v>
      </c>
      <c r="J685" s="3" t="s">
        <v>64</v>
      </c>
      <c r="K685" s="3" t="s">
        <v>65</v>
      </c>
      <c r="L685" s="3">
        <v>2008</v>
      </c>
      <c r="M685" s="3" t="s">
        <v>448</v>
      </c>
      <c r="N685" s="2" t="s">
        <v>188</v>
      </c>
      <c r="O685" s="3"/>
      <c r="P685" s="3" t="s">
        <v>118</v>
      </c>
      <c r="Q685" s="3" t="s">
        <v>160</v>
      </c>
      <c r="R685" s="4"/>
      <c r="S685" s="3" t="s">
        <v>69</v>
      </c>
      <c r="T685" s="3" t="s">
        <v>101</v>
      </c>
      <c r="U685" s="2" t="s">
        <v>84</v>
      </c>
      <c r="V685" s="3" t="s">
        <v>72</v>
      </c>
      <c r="W685" s="3">
        <v>1.3452</v>
      </c>
      <c r="X685" s="4">
        <f t="shared" si="23"/>
        <v>0.25692421061472587</v>
      </c>
      <c r="Y685" s="3">
        <v>0.1149</v>
      </c>
      <c r="Z685" s="4"/>
      <c r="AA685" s="3">
        <v>5</v>
      </c>
      <c r="AB685" s="3">
        <v>0.68079999999999996</v>
      </c>
      <c r="AC685" s="4">
        <f t="shared" si="39"/>
        <v>0.1661398507282344</v>
      </c>
      <c r="AD685" s="3">
        <v>7.4300000000000005E-2</v>
      </c>
      <c r="AE685" s="3">
        <v>5</v>
      </c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3" t="s">
        <v>177</v>
      </c>
      <c r="AV685" s="3" t="s">
        <v>178</v>
      </c>
      <c r="AW685" s="3" t="s">
        <v>121</v>
      </c>
      <c r="AX685" s="4"/>
      <c r="AY685" s="3" t="s">
        <v>122</v>
      </c>
      <c r="AZ685" s="3" t="s">
        <v>76</v>
      </c>
      <c r="BA685" s="3" t="s">
        <v>77</v>
      </c>
      <c r="BB685" s="3">
        <v>31.416666670000001</v>
      </c>
      <c r="BC685" s="3">
        <v>121.83333333</v>
      </c>
      <c r="BD685" s="3">
        <v>7</v>
      </c>
      <c r="BE685" s="3" t="s">
        <v>329</v>
      </c>
    </row>
    <row r="686" spans="1:57" ht="12.75">
      <c r="A686" s="3" t="s">
        <v>315</v>
      </c>
      <c r="B686" s="3" t="s">
        <v>108</v>
      </c>
      <c r="C686" s="3" t="s">
        <v>431</v>
      </c>
      <c r="D686" s="3" t="s">
        <v>432</v>
      </c>
      <c r="E686" s="3" t="s">
        <v>433</v>
      </c>
      <c r="F686" s="3">
        <v>2011</v>
      </c>
      <c r="G686" s="2" t="s">
        <v>61</v>
      </c>
      <c r="H686" s="3" t="s">
        <v>112</v>
      </c>
      <c r="I686" s="3" t="s">
        <v>113</v>
      </c>
      <c r="J686" s="3" t="s">
        <v>96</v>
      </c>
      <c r="K686" s="3" t="s">
        <v>273</v>
      </c>
      <c r="L686" s="3">
        <v>2007</v>
      </c>
      <c r="M686" s="3" t="s">
        <v>448</v>
      </c>
      <c r="N686" s="2" t="s">
        <v>188</v>
      </c>
      <c r="O686" s="3"/>
      <c r="P686" s="3" t="s">
        <v>118</v>
      </c>
      <c r="Q686" s="3" t="s">
        <v>160</v>
      </c>
      <c r="R686" s="4"/>
      <c r="S686" s="3" t="s">
        <v>69</v>
      </c>
      <c r="T686" s="3" t="s">
        <v>101</v>
      </c>
      <c r="U686" s="2" t="s">
        <v>84</v>
      </c>
      <c r="V686" s="3" t="s">
        <v>72</v>
      </c>
      <c r="W686" s="3">
        <v>0.74329999999999996</v>
      </c>
      <c r="X686" s="4">
        <f t="shared" si="23"/>
        <v>0.1191824232007388</v>
      </c>
      <c r="Y686" s="3">
        <v>5.33E-2</v>
      </c>
      <c r="Z686" s="4"/>
      <c r="AA686" s="3">
        <v>5</v>
      </c>
      <c r="AB686" s="3">
        <v>0.40699999999999997</v>
      </c>
      <c r="AC686" s="4">
        <f t="shared" si="39"/>
        <v>0.18492282173923261</v>
      </c>
      <c r="AD686" s="3">
        <v>8.2699999999999996E-2</v>
      </c>
      <c r="AE686" s="3">
        <v>5</v>
      </c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3" t="s">
        <v>177</v>
      </c>
      <c r="AV686" s="3" t="s">
        <v>178</v>
      </c>
      <c r="AW686" s="3" t="s">
        <v>121</v>
      </c>
      <c r="AX686" s="4"/>
      <c r="AY686" s="3" t="s">
        <v>122</v>
      </c>
      <c r="AZ686" s="3" t="s">
        <v>76</v>
      </c>
      <c r="BA686" s="3" t="s">
        <v>77</v>
      </c>
      <c r="BB686" s="3">
        <v>31.416666670000001</v>
      </c>
      <c r="BC686" s="3">
        <v>121.83333333</v>
      </c>
      <c r="BD686" s="4">
        <f t="shared" ref="BD686:BD688" si="42">L686-2001</f>
        <v>6</v>
      </c>
      <c r="BE686" s="3" t="s">
        <v>329</v>
      </c>
    </row>
    <row r="687" spans="1:57" ht="12.75">
      <c r="A687" s="3" t="s">
        <v>315</v>
      </c>
      <c r="B687" s="3" t="s">
        <v>108</v>
      </c>
      <c r="C687" s="3" t="s">
        <v>431</v>
      </c>
      <c r="D687" s="3" t="s">
        <v>432</v>
      </c>
      <c r="E687" s="3" t="s">
        <v>433</v>
      </c>
      <c r="F687" s="3">
        <v>2011</v>
      </c>
      <c r="G687" s="2" t="s">
        <v>61</v>
      </c>
      <c r="H687" s="3" t="s">
        <v>112</v>
      </c>
      <c r="I687" s="3" t="s">
        <v>113</v>
      </c>
      <c r="J687" s="3" t="s">
        <v>114</v>
      </c>
      <c r="K687" s="3" t="s">
        <v>449</v>
      </c>
      <c r="L687" s="3">
        <v>2007</v>
      </c>
      <c r="M687" s="3" t="s">
        <v>450</v>
      </c>
      <c r="N687" s="2" t="s">
        <v>206</v>
      </c>
      <c r="O687" s="3"/>
      <c r="P687" s="3" t="s">
        <v>86</v>
      </c>
      <c r="Q687" s="3" t="s">
        <v>87</v>
      </c>
      <c r="R687" s="4"/>
      <c r="S687" s="3" t="s">
        <v>69</v>
      </c>
      <c r="T687" s="3" t="s">
        <v>101</v>
      </c>
      <c r="U687" s="2" t="s">
        <v>84</v>
      </c>
      <c r="V687" s="3" t="s">
        <v>72</v>
      </c>
      <c r="W687" s="3">
        <v>11.442600000000001</v>
      </c>
      <c r="X687" s="4">
        <f t="shared" si="23"/>
        <v>1.2369928051528838</v>
      </c>
      <c r="Y687" s="3">
        <v>0.55320000000000003</v>
      </c>
      <c r="Z687" s="4"/>
      <c r="AA687" s="3">
        <v>5</v>
      </c>
      <c r="AB687" s="3">
        <v>16.18</v>
      </c>
      <c r="AC687" s="4">
        <f t="shared" si="39"/>
        <v>1.0464798134699016</v>
      </c>
      <c r="AD687" s="3">
        <v>0.46800000000000003</v>
      </c>
      <c r="AE687" s="3">
        <v>5</v>
      </c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3" t="s">
        <v>177</v>
      </c>
      <c r="AV687" s="3" t="s">
        <v>178</v>
      </c>
      <c r="AW687" s="3" t="s">
        <v>121</v>
      </c>
      <c r="AX687" s="4"/>
      <c r="AY687" s="3" t="s">
        <v>122</v>
      </c>
      <c r="AZ687" s="3" t="s">
        <v>76</v>
      </c>
      <c r="BA687" s="3" t="s">
        <v>77</v>
      </c>
      <c r="BB687" s="3">
        <v>31.416666670000001</v>
      </c>
      <c r="BC687" s="3">
        <v>121.83333333</v>
      </c>
      <c r="BD687" s="4">
        <f t="shared" si="42"/>
        <v>6</v>
      </c>
      <c r="BE687" s="3" t="s">
        <v>329</v>
      </c>
    </row>
    <row r="688" spans="1:57" ht="12.75">
      <c r="A688" s="3" t="s">
        <v>315</v>
      </c>
      <c r="B688" s="3" t="s">
        <v>108</v>
      </c>
      <c r="C688" s="3" t="s">
        <v>431</v>
      </c>
      <c r="D688" s="3" t="s">
        <v>432</v>
      </c>
      <c r="E688" s="3" t="s">
        <v>433</v>
      </c>
      <c r="F688" s="3">
        <v>2011</v>
      </c>
      <c r="G688" s="2" t="s">
        <v>61</v>
      </c>
      <c r="H688" s="3" t="s">
        <v>112</v>
      </c>
      <c r="I688" s="3" t="s">
        <v>113</v>
      </c>
      <c r="J688" s="3" t="s">
        <v>96</v>
      </c>
      <c r="K688" s="3" t="s">
        <v>273</v>
      </c>
      <c r="L688" s="3">
        <v>2007</v>
      </c>
      <c r="M688" s="3" t="s">
        <v>450</v>
      </c>
      <c r="N688" s="2" t="s">
        <v>206</v>
      </c>
      <c r="O688" s="3"/>
      <c r="P688" s="3" t="s">
        <v>86</v>
      </c>
      <c r="Q688" s="3" t="s">
        <v>87</v>
      </c>
      <c r="R688" s="4"/>
      <c r="S688" s="3" t="s">
        <v>69</v>
      </c>
      <c r="T688" s="3" t="s">
        <v>101</v>
      </c>
      <c r="U688" s="2" t="s">
        <v>84</v>
      </c>
      <c r="V688" s="3" t="s">
        <v>72</v>
      </c>
      <c r="W688" s="3">
        <v>10.5716</v>
      </c>
      <c r="X688" s="4">
        <f t="shared" si="23"/>
        <v>0.91991836594341347</v>
      </c>
      <c r="Y688" s="3">
        <v>0.41139999999999999</v>
      </c>
      <c r="Z688" s="4"/>
      <c r="AA688" s="3">
        <v>5</v>
      </c>
      <c r="AB688" s="3">
        <v>15.776999999999999</v>
      </c>
      <c r="AC688" s="4">
        <f t="shared" si="39"/>
        <v>1.2689685772311308</v>
      </c>
      <c r="AD688" s="3">
        <v>0.5675</v>
      </c>
      <c r="AE688" s="3">
        <v>5</v>
      </c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3" t="s">
        <v>177</v>
      </c>
      <c r="AV688" s="3" t="s">
        <v>178</v>
      </c>
      <c r="AW688" s="3" t="s">
        <v>121</v>
      </c>
      <c r="AX688" s="4"/>
      <c r="AY688" s="3" t="s">
        <v>122</v>
      </c>
      <c r="AZ688" s="3" t="s">
        <v>76</v>
      </c>
      <c r="BA688" s="3" t="s">
        <v>77</v>
      </c>
      <c r="BB688" s="3">
        <v>31.416666670000001</v>
      </c>
      <c r="BC688" s="3">
        <v>121.83333333</v>
      </c>
      <c r="BD688" s="4">
        <f t="shared" si="42"/>
        <v>6</v>
      </c>
      <c r="BE688" s="3" t="s">
        <v>329</v>
      </c>
    </row>
    <row r="689" spans="1:57" ht="12.75">
      <c r="A689" s="3" t="s">
        <v>315</v>
      </c>
      <c r="B689" s="3" t="s">
        <v>108</v>
      </c>
      <c r="C689" s="3" t="s">
        <v>431</v>
      </c>
      <c r="D689" s="3" t="s">
        <v>432</v>
      </c>
      <c r="E689" s="3" t="s">
        <v>433</v>
      </c>
      <c r="F689" s="3">
        <v>2011</v>
      </c>
      <c r="G689" s="2" t="s">
        <v>61</v>
      </c>
      <c r="H689" s="3" t="s">
        <v>112</v>
      </c>
      <c r="I689" s="3" t="s">
        <v>113</v>
      </c>
      <c r="J689" s="3" t="s">
        <v>64</v>
      </c>
      <c r="K689" s="3" t="s">
        <v>65</v>
      </c>
      <c r="L689" s="3">
        <v>2008</v>
      </c>
      <c r="M689" s="3" t="s">
        <v>450</v>
      </c>
      <c r="N689" s="2" t="s">
        <v>206</v>
      </c>
      <c r="O689" s="3"/>
      <c r="P689" s="3" t="s">
        <v>86</v>
      </c>
      <c r="Q689" s="3" t="s">
        <v>87</v>
      </c>
      <c r="R689" s="4"/>
      <c r="S689" s="3" t="s">
        <v>69</v>
      </c>
      <c r="T689" s="3" t="s">
        <v>101</v>
      </c>
      <c r="U689" s="2" t="s">
        <v>84</v>
      </c>
      <c r="V689" s="3" t="s">
        <v>72</v>
      </c>
      <c r="W689" s="3">
        <v>13.3773</v>
      </c>
      <c r="X689" s="4">
        <f t="shared" si="23"/>
        <v>1.3642250730726218</v>
      </c>
      <c r="Y689" s="3">
        <v>0.61009999999999998</v>
      </c>
      <c r="Z689" s="4"/>
      <c r="AA689" s="3">
        <v>5</v>
      </c>
      <c r="AB689" s="3">
        <v>22.710999999999999</v>
      </c>
      <c r="AC689" s="4">
        <f t="shared" si="39"/>
        <v>1.902893848852321</v>
      </c>
      <c r="AD689" s="3">
        <v>0.85099999999999998</v>
      </c>
      <c r="AE689" s="3">
        <v>5</v>
      </c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3" t="s">
        <v>177</v>
      </c>
      <c r="AV689" s="3" t="s">
        <v>178</v>
      </c>
      <c r="AW689" s="3" t="s">
        <v>121</v>
      </c>
      <c r="AX689" s="4"/>
      <c r="AY689" s="3" t="s">
        <v>122</v>
      </c>
      <c r="AZ689" s="3" t="s">
        <v>76</v>
      </c>
      <c r="BA689" s="3" t="s">
        <v>77</v>
      </c>
      <c r="BB689" s="3">
        <v>31.416666670000001</v>
      </c>
      <c r="BC689" s="3">
        <v>121.83333333</v>
      </c>
      <c r="BD689" s="3">
        <v>7</v>
      </c>
      <c r="BE689" s="3" t="s">
        <v>329</v>
      </c>
    </row>
    <row r="690" spans="1:57" ht="12.75">
      <c r="A690" s="3" t="s">
        <v>315</v>
      </c>
      <c r="B690" s="3" t="s">
        <v>108</v>
      </c>
      <c r="C690" s="3" t="s">
        <v>431</v>
      </c>
      <c r="D690" s="3" t="s">
        <v>432</v>
      </c>
      <c r="E690" s="3" t="s">
        <v>433</v>
      </c>
      <c r="F690" s="3">
        <v>2011</v>
      </c>
      <c r="G690" s="2" t="s">
        <v>61</v>
      </c>
      <c r="H690" s="3" t="s">
        <v>112</v>
      </c>
      <c r="I690" s="3" t="s">
        <v>113</v>
      </c>
      <c r="J690" s="3" t="s">
        <v>64</v>
      </c>
      <c r="K690" s="3" t="s">
        <v>65</v>
      </c>
      <c r="L690" s="12"/>
      <c r="M690" s="3" t="s">
        <v>450</v>
      </c>
      <c r="N690" s="2" t="s">
        <v>206</v>
      </c>
      <c r="O690" s="3"/>
      <c r="P690" s="3" t="s">
        <v>86</v>
      </c>
      <c r="Q690" s="3" t="s">
        <v>87</v>
      </c>
      <c r="R690" s="4"/>
      <c r="S690" s="3" t="s">
        <v>69</v>
      </c>
      <c r="T690" s="3" t="s">
        <v>101</v>
      </c>
      <c r="U690" s="3" t="s">
        <v>84</v>
      </c>
      <c r="V690" s="3" t="s">
        <v>72</v>
      </c>
      <c r="W690" s="3">
        <v>12.2113</v>
      </c>
      <c r="X690" s="4">
        <f t="shared" si="23"/>
        <v>0.69742960218218442</v>
      </c>
      <c r="Y690" s="3">
        <v>0.31190000000000001</v>
      </c>
      <c r="Z690" s="4"/>
      <c r="AA690" s="3">
        <v>5</v>
      </c>
      <c r="AB690" s="3">
        <v>17.728999999999999</v>
      </c>
      <c r="AC690" s="4">
        <f t="shared" si="39"/>
        <v>1.9033410624478211</v>
      </c>
      <c r="AD690" s="3">
        <v>0.85119999999999996</v>
      </c>
      <c r="AE690" s="3">
        <v>5</v>
      </c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3" t="s">
        <v>177</v>
      </c>
      <c r="AV690" s="3" t="s">
        <v>178</v>
      </c>
      <c r="AW690" s="3" t="s">
        <v>121</v>
      </c>
      <c r="AX690" s="4"/>
      <c r="AY690" s="3" t="s">
        <v>122</v>
      </c>
      <c r="AZ690" s="3" t="s">
        <v>76</v>
      </c>
      <c r="BA690" s="3" t="s">
        <v>77</v>
      </c>
      <c r="BB690" s="3">
        <v>31.416666670000001</v>
      </c>
      <c r="BC690" s="3">
        <v>121.83333333</v>
      </c>
      <c r="BD690" s="3">
        <v>7</v>
      </c>
      <c r="BE690" s="3" t="s">
        <v>329</v>
      </c>
    </row>
    <row r="691" spans="1:57" ht="12.75">
      <c r="A691" s="3" t="s">
        <v>315</v>
      </c>
      <c r="B691" s="3" t="s">
        <v>108</v>
      </c>
      <c r="C691" s="3" t="s">
        <v>431</v>
      </c>
      <c r="D691" s="3" t="s">
        <v>432</v>
      </c>
      <c r="E691" s="3" t="s">
        <v>433</v>
      </c>
      <c r="F691" s="3">
        <v>2011</v>
      </c>
      <c r="G691" s="2" t="s">
        <v>61</v>
      </c>
      <c r="H691" s="3" t="s">
        <v>112</v>
      </c>
      <c r="I691" s="3" t="s">
        <v>113</v>
      </c>
      <c r="J691" s="3" t="s">
        <v>64</v>
      </c>
      <c r="K691" s="3" t="s">
        <v>65</v>
      </c>
      <c r="L691" s="3">
        <v>2007</v>
      </c>
      <c r="M691" s="3" t="s">
        <v>451</v>
      </c>
      <c r="N691" s="2" t="s">
        <v>206</v>
      </c>
      <c r="O691" s="3"/>
      <c r="P691" s="3" t="s">
        <v>86</v>
      </c>
      <c r="Q691" s="3" t="s">
        <v>87</v>
      </c>
      <c r="R691" s="4"/>
      <c r="S691" s="3" t="s">
        <v>69</v>
      </c>
      <c r="T691" s="3" t="s">
        <v>101</v>
      </c>
      <c r="U691" s="2" t="s">
        <v>84</v>
      </c>
      <c r="V691" s="3" t="s">
        <v>72</v>
      </c>
      <c r="W691" s="3">
        <v>7.0339999999999998</v>
      </c>
      <c r="X691" s="4">
        <f t="shared" si="23"/>
        <v>0.28554588072672316</v>
      </c>
      <c r="Y691" s="3">
        <v>0.12770000000000001</v>
      </c>
      <c r="Z691" s="4"/>
      <c r="AA691" s="3">
        <v>5</v>
      </c>
      <c r="AB691" s="3">
        <v>6.9348000000000001</v>
      </c>
      <c r="AC691" s="4">
        <f t="shared" si="39"/>
        <v>0.38057876977046418</v>
      </c>
      <c r="AD691" s="3">
        <v>0.17019999999999999</v>
      </c>
      <c r="AE691" s="3">
        <v>5</v>
      </c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3" t="s">
        <v>177</v>
      </c>
      <c r="AV691" s="3" t="s">
        <v>178</v>
      </c>
      <c r="AW691" s="3" t="s">
        <v>121</v>
      </c>
      <c r="AX691" s="4"/>
      <c r="AY691" s="3" t="s">
        <v>122</v>
      </c>
      <c r="AZ691" s="3" t="s">
        <v>76</v>
      </c>
      <c r="BA691" s="3" t="s">
        <v>77</v>
      </c>
      <c r="BB691" s="3">
        <v>31.416666670000001</v>
      </c>
      <c r="BC691" s="3">
        <v>121.83333333</v>
      </c>
      <c r="BD691" s="3">
        <v>7</v>
      </c>
      <c r="BE691" s="3" t="s">
        <v>329</v>
      </c>
    </row>
    <row r="692" spans="1:57" ht="12.75">
      <c r="A692" s="3" t="s">
        <v>315</v>
      </c>
      <c r="B692" s="3" t="s">
        <v>108</v>
      </c>
      <c r="C692" s="3" t="s">
        <v>431</v>
      </c>
      <c r="D692" s="3" t="s">
        <v>432</v>
      </c>
      <c r="E692" s="3" t="s">
        <v>433</v>
      </c>
      <c r="F692" s="3">
        <v>2011</v>
      </c>
      <c r="G692" s="2" t="s">
        <v>61</v>
      </c>
      <c r="H692" s="3" t="s">
        <v>112</v>
      </c>
      <c r="I692" s="3" t="s">
        <v>113</v>
      </c>
      <c r="J692" s="3" t="s">
        <v>96</v>
      </c>
      <c r="K692" s="3" t="s">
        <v>273</v>
      </c>
      <c r="L692" s="3">
        <v>2007</v>
      </c>
      <c r="M692" s="3" t="s">
        <v>451</v>
      </c>
      <c r="N692" s="2" t="s">
        <v>206</v>
      </c>
      <c r="O692" s="3"/>
      <c r="P692" s="3" t="s">
        <v>86</v>
      </c>
      <c r="Q692" s="3" t="s">
        <v>87</v>
      </c>
      <c r="R692" s="4"/>
      <c r="S692" s="3" t="s">
        <v>69</v>
      </c>
      <c r="T692" s="3" t="s">
        <v>101</v>
      </c>
      <c r="U692" s="2" t="s">
        <v>84</v>
      </c>
      <c r="V692" s="3" t="s">
        <v>72</v>
      </c>
      <c r="W692" s="3">
        <v>6.9404000000000003</v>
      </c>
      <c r="X692" s="4">
        <f t="shared" si="23"/>
        <v>0.76607688909142801</v>
      </c>
      <c r="Y692" s="3">
        <v>0.34260000000000002</v>
      </c>
      <c r="Z692" s="4"/>
      <c r="AA692" s="3">
        <v>5</v>
      </c>
      <c r="AB692" s="3">
        <v>6.8552999999999997</v>
      </c>
      <c r="AC692" s="4">
        <f t="shared" si="39"/>
        <v>0.60284392673394338</v>
      </c>
      <c r="AD692" s="3">
        <v>0.26960000000000001</v>
      </c>
      <c r="AE692" s="3">
        <v>5</v>
      </c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3" t="s">
        <v>177</v>
      </c>
      <c r="AV692" s="3" t="s">
        <v>178</v>
      </c>
      <c r="AW692" s="3" t="s">
        <v>121</v>
      </c>
      <c r="AX692" s="4"/>
      <c r="AY692" s="3" t="s">
        <v>122</v>
      </c>
      <c r="AZ692" s="3" t="s">
        <v>76</v>
      </c>
      <c r="BA692" s="3" t="s">
        <v>77</v>
      </c>
      <c r="BB692" s="3">
        <v>31.416666670000001</v>
      </c>
      <c r="BC692" s="3">
        <v>121.83333333</v>
      </c>
      <c r="BD692" s="4">
        <f>L692-2001</f>
        <v>6</v>
      </c>
      <c r="BE692" s="3" t="s">
        <v>329</v>
      </c>
    </row>
    <row r="693" spans="1:57" ht="12.75">
      <c r="A693" s="3" t="s">
        <v>315</v>
      </c>
      <c r="B693" s="3" t="s">
        <v>108</v>
      </c>
      <c r="C693" s="3" t="s">
        <v>431</v>
      </c>
      <c r="D693" s="3" t="s">
        <v>432</v>
      </c>
      <c r="E693" s="3" t="s">
        <v>433</v>
      </c>
      <c r="F693" s="3">
        <v>2011</v>
      </c>
      <c r="G693" s="2" t="s">
        <v>61</v>
      </c>
      <c r="H693" s="3" t="s">
        <v>112</v>
      </c>
      <c r="I693" s="3" t="s">
        <v>113</v>
      </c>
      <c r="J693" s="3" t="s">
        <v>64</v>
      </c>
      <c r="K693" s="3" t="s">
        <v>65</v>
      </c>
      <c r="L693" s="3">
        <v>2008</v>
      </c>
      <c r="M693" s="3" t="s">
        <v>451</v>
      </c>
      <c r="N693" s="2" t="s">
        <v>206</v>
      </c>
      <c r="O693" s="3"/>
      <c r="P693" s="3" t="s">
        <v>86</v>
      </c>
      <c r="Q693" s="3" t="s">
        <v>87</v>
      </c>
      <c r="R693" s="4"/>
      <c r="S693" s="3" t="s">
        <v>69</v>
      </c>
      <c r="T693" s="3" t="s">
        <v>101</v>
      </c>
      <c r="U693" s="2" t="s">
        <v>84</v>
      </c>
      <c r="V693" s="3" t="s">
        <v>72</v>
      </c>
      <c r="W693" s="3">
        <v>8.6256000000000004</v>
      </c>
      <c r="X693" s="4">
        <f t="shared" si="23"/>
        <v>0.98342269650440761</v>
      </c>
      <c r="Y693" s="3">
        <v>0.43980000000000002</v>
      </c>
      <c r="Z693" s="4"/>
      <c r="AA693" s="3">
        <v>5</v>
      </c>
      <c r="AB693" s="3">
        <v>7.8312999999999997</v>
      </c>
      <c r="AC693" s="4">
        <f t="shared" si="39"/>
        <v>0.72962898105818141</v>
      </c>
      <c r="AD693" s="3">
        <v>0.32629999999999998</v>
      </c>
      <c r="AE693" s="3">
        <v>5</v>
      </c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3" t="s">
        <v>177</v>
      </c>
      <c r="AV693" s="3" t="s">
        <v>178</v>
      </c>
      <c r="AW693" s="3" t="s">
        <v>121</v>
      </c>
      <c r="AX693" s="4"/>
      <c r="AY693" s="3" t="s">
        <v>122</v>
      </c>
      <c r="AZ693" s="3" t="s">
        <v>76</v>
      </c>
      <c r="BA693" s="3" t="s">
        <v>77</v>
      </c>
      <c r="BB693" s="3">
        <v>31.416666670000001</v>
      </c>
      <c r="BC693" s="3">
        <v>121.83333333</v>
      </c>
      <c r="BD693" s="3">
        <v>7</v>
      </c>
      <c r="BE693" s="3" t="s">
        <v>329</v>
      </c>
    </row>
    <row r="694" spans="1:57" ht="12.75">
      <c r="A694" s="3" t="s">
        <v>315</v>
      </c>
      <c r="B694" s="3" t="s">
        <v>108</v>
      </c>
      <c r="C694" s="3" t="s">
        <v>431</v>
      </c>
      <c r="D694" s="3" t="s">
        <v>432</v>
      </c>
      <c r="E694" s="3" t="s">
        <v>433</v>
      </c>
      <c r="F694" s="3">
        <v>2011</v>
      </c>
      <c r="G694" s="2" t="s">
        <v>61</v>
      </c>
      <c r="H694" s="3" t="s">
        <v>112</v>
      </c>
      <c r="I694" s="3" t="s">
        <v>113</v>
      </c>
      <c r="J694" s="3" t="s">
        <v>114</v>
      </c>
      <c r="K694" s="3" t="s">
        <v>449</v>
      </c>
      <c r="L694" s="3">
        <v>2007</v>
      </c>
      <c r="M694" s="3" t="s">
        <v>451</v>
      </c>
      <c r="N694" s="2" t="s">
        <v>206</v>
      </c>
      <c r="O694" s="3"/>
      <c r="P694" s="3" t="s">
        <v>86</v>
      </c>
      <c r="Q694" s="3" t="s">
        <v>87</v>
      </c>
      <c r="R694" s="4"/>
      <c r="S694" s="3" t="s">
        <v>69</v>
      </c>
      <c r="T694" s="3" t="s">
        <v>101</v>
      </c>
      <c r="U694" s="2" t="s">
        <v>84</v>
      </c>
      <c r="V694" s="3" t="s">
        <v>72</v>
      </c>
      <c r="W694" s="3">
        <v>7.5843999999999996</v>
      </c>
      <c r="X694" s="4">
        <f t="shared" si="23"/>
        <v>0.92014197274116349</v>
      </c>
      <c r="Y694" s="3">
        <v>0.41149999999999998</v>
      </c>
      <c r="Z694" s="4"/>
      <c r="AA694" s="3">
        <v>5</v>
      </c>
      <c r="AB694" s="3">
        <v>6.8894000000000002</v>
      </c>
      <c r="AC694" s="4">
        <f t="shared" si="39"/>
        <v>0.85641403538241956</v>
      </c>
      <c r="AD694" s="3">
        <v>0.38300000000000001</v>
      </c>
      <c r="AE694" s="3">
        <v>5</v>
      </c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3" t="s">
        <v>177</v>
      </c>
      <c r="AV694" s="3" t="s">
        <v>178</v>
      </c>
      <c r="AW694" s="3" t="s">
        <v>121</v>
      </c>
      <c r="AX694" s="4"/>
      <c r="AY694" s="3" t="s">
        <v>122</v>
      </c>
      <c r="AZ694" s="3" t="s">
        <v>76</v>
      </c>
      <c r="BA694" s="3" t="s">
        <v>77</v>
      </c>
      <c r="BB694" s="3">
        <v>31.416666670000001</v>
      </c>
      <c r="BC694" s="3">
        <v>121.83333333</v>
      </c>
      <c r="BD694" s="4">
        <f t="shared" ref="BD694:BD696" si="43">L694-2001</f>
        <v>6</v>
      </c>
      <c r="BE694" s="3" t="s">
        <v>329</v>
      </c>
    </row>
    <row r="695" spans="1:57" ht="12.75">
      <c r="A695" s="3" t="s">
        <v>315</v>
      </c>
      <c r="B695" s="3" t="s">
        <v>108</v>
      </c>
      <c r="C695" s="3" t="s">
        <v>431</v>
      </c>
      <c r="D695" s="3" t="s">
        <v>432</v>
      </c>
      <c r="E695" s="3" t="s">
        <v>433</v>
      </c>
      <c r="F695" s="3">
        <v>2011</v>
      </c>
      <c r="G695" s="2" t="s">
        <v>61</v>
      </c>
      <c r="H695" s="3" t="s">
        <v>112</v>
      </c>
      <c r="I695" s="3" t="s">
        <v>113</v>
      </c>
      <c r="J695" s="3" t="s">
        <v>114</v>
      </c>
      <c r="K695" s="3" t="s">
        <v>449</v>
      </c>
      <c r="L695" s="3">
        <v>2007</v>
      </c>
      <c r="M695" s="3" t="s">
        <v>452</v>
      </c>
      <c r="N695" s="2" t="s">
        <v>182</v>
      </c>
      <c r="O695" s="2" t="s">
        <v>326</v>
      </c>
      <c r="P695" s="3" t="s">
        <v>86</v>
      </c>
      <c r="Q695" s="3" t="s">
        <v>87</v>
      </c>
      <c r="R695" s="4"/>
      <c r="S695" s="3" t="s">
        <v>134</v>
      </c>
      <c r="T695" s="3" t="s">
        <v>135</v>
      </c>
      <c r="U695" s="3" t="s">
        <v>84</v>
      </c>
      <c r="V695" s="3" t="s">
        <v>72</v>
      </c>
      <c r="W695" s="3">
        <v>0.26119999999999999</v>
      </c>
      <c r="X695" s="4">
        <f t="shared" si="23"/>
        <v>9.8386991009990751E-2</v>
      </c>
      <c r="Y695" s="3">
        <v>4.3999999999999997E-2</v>
      </c>
      <c r="Z695" s="4"/>
      <c r="AA695" s="3">
        <v>5</v>
      </c>
      <c r="AB695" s="3">
        <v>0.24110000000000001</v>
      </c>
      <c r="AC695" s="4">
        <f t="shared" si="39"/>
        <v>3.8013155617496429E-2</v>
      </c>
      <c r="AD695" s="3">
        <v>1.7000000000000001E-2</v>
      </c>
      <c r="AE695" s="3">
        <v>5</v>
      </c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3" t="s">
        <v>177</v>
      </c>
      <c r="AV695" s="3" t="s">
        <v>178</v>
      </c>
      <c r="AW695" s="3" t="s">
        <v>121</v>
      </c>
      <c r="AX695" s="4"/>
      <c r="AY695" s="3" t="s">
        <v>122</v>
      </c>
      <c r="AZ695" s="3" t="s">
        <v>76</v>
      </c>
      <c r="BA695" s="3" t="s">
        <v>77</v>
      </c>
      <c r="BB695" s="3">
        <v>31.416666670000001</v>
      </c>
      <c r="BC695" s="3">
        <v>121.83333333</v>
      </c>
      <c r="BD695" s="4">
        <f t="shared" si="43"/>
        <v>6</v>
      </c>
      <c r="BE695" s="3" t="s">
        <v>331</v>
      </c>
    </row>
    <row r="696" spans="1:57" ht="12.75">
      <c r="A696" s="3" t="s">
        <v>315</v>
      </c>
      <c r="B696" s="3" t="s">
        <v>108</v>
      </c>
      <c r="C696" s="3" t="s">
        <v>431</v>
      </c>
      <c r="D696" s="3" t="s">
        <v>432</v>
      </c>
      <c r="E696" s="3" t="s">
        <v>433</v>
      </c>
      <c r="F696" s="3">
        <v>2011</v>
      </c>
      <c r="G696" s="2" t="s">
        <v>61</v>
      </c>
      <c r="H696" s="3" t="s">
        <v>112</v>
      </c>
      <c r="I696" s="3" t="s">
        <v>113</v>
      </c>
      <c r="J696" s="3" t="s">
        <v>114</v>
      </c>
      <c r="K696" s="3" t="s">
        <v>449</v>
      </c>
      <c r="L696" s="3">
        <v>2007</v>
      </c>
      <c r="M696" s="3" t="s">
        <v>452</v>
      </c>
      <c r="N696" s="2" t="s">
        <v>182</v>
      </c>
      <c r="O696" s="10">
        <v>43758</v>
      </c>
      <c r="P696" s="3" t="s">
        <v>86</v>
      </c>
      <c r="Q696" s="3" t="s">
        <v>87</v>
      </c>
      <c r="R696" s="4"/>
      <c r="S696" s="3" t="s">
        <v>134</v>
      </c>
      <c r="T696" s="3" t="s">
        <v>135</v>
      </c>
      <c r="U696" s="3" t="s">
        <v>84</v>
      </c>
      <c r="V696" s="3" t="s">
        <v>72</v>
      </c>
      <c r="W696" s="3">
        <v>0.17710000000000001</v>
      </c>
      <c r="X696" s="4">
        <f t="shared" si="23"/>
        <v>8.452336954949205E-2</v>
      </c>
      <c r="Y696" s="3">
        <v>3.78E-2</v>
      </c>
      <c r="Z696" s="4"/>
      <c r="AA696" s="3">
        <v>5</v>
      </c>
      <c r="AB696" s="3">
        <v>0.1578</v>
      </c>
      <c r="AC696" s="4">
        <f t="shared" si="39"/>
        <v>4.3156111965745945E-2</v>
      </c>
      <c r="AD696" s="3">
        <v>1.9300000000000001E-2</v>
      </c>
      <c r="AE696" s="3">
        <v>5</v>
      </c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3" t="s">
        <v>177</v>
      </c>
      <c r="AV696" s="3" t="s">
        <v>178</v>
      </c>
      <c r="AW696" s="3" t="s">
        <v>121</v>
      </c>
      <c r="AX696" s="4"/>
      <c r="AY696" s="3" t="s">
        <v>122</v>
      </c>
      <c r="AZ696" s="3" t="s">
        <v>76</v>
      </c>
      <c r="BA696" s="3" t="s">
        <v>77</v>
      </c>
      <c r="BB696" s="3">
        <v>31.416666670000001</v>
      </c>
      <c r="BC696" s="3">
        <v>121.83333333</v>
      </c>
      <c r="BD696" s="4">
        <f t="shared" si="43"/>
        <v>6</v>
      </c>
      <c r="BE696" s="3" t="s">
        <v>331</v>
      </c>
    </row>
    <row r="697" spans="1:57" ht="12.75">
      <c r="A697" s="3" t="s">
        <v>315</v>
      </c>
      <c r="B697" s="3" t="s">
        <v>108</v>
      </c>
      <c r="C697" s="3" t="s">
        <v>431</v>
      </c>
      <c r="D697" s="3" t="s">
        <v>432</v>
      </c>
      <c r="E697" s="3" t="s">
        <v>433</v>
      </c>
      <c r="F697" s="3">
        <v>2011</v>
      </c>
      <c r="G697" s="2" t="s">
        <v>61</v>
      </c>
      <c r="H697" s="3" t="s">
        <v>112</v>
      </c>
      <c r="I697" s="3" t="s">
        <v>113</v>
      </c>
      <c r="J697" s="3" t="s">
        <v>64</v>
      </c>
      <c r="K697" s="3" t="s">
        <v>65</v>
      </c>
      <c r="L697" s="3">
        <v>2007</v>
      </c>
      <c r="M697" s="3" t="s">
        <v>452</v>
      </c>
      <c r="N697" s="2" t="s">
        <v>182</v>
      </c>
      <c r="O697" s="10">
        <v>43758</v>
      </c>
      <c r="P697" s="3" t="s">
        <v>86</v>
      </c>
      <c r="Q697" s="3" t="s">
        <v>87</v>
      </c>
      <c r="R697" s="4"/>
      <c r="S697" s="3" t="s">
        <v>134</v>
      </c>
      <c r="T697" s="3" t="s">
        <v>135</v>
      </c>
      <c r="U697" s="3" t="s">
        <v>84</v>
      </c>
      <c r="V697" s="3" t="s">
        <v>72</v>
      </c>
      <c r="W697" s="3">
        <v>0.42430000000000001</v>
      </c>
      <c r="X697" s="4">
        <f t="shared" si="23"/>
        <v>7.9604019998992512E-2</v>
      </c>
      <c r="Y697" s="3">
        <v>3.56E-2</v>
      </c>
      <c r="Z697" s="4"/>
      <c r="AA697" s="3">
        <v>5</v>
      </c>
      <c r="AB697" s="3">
        <v>0.42359999999999998</v>
      </c>
      <c r="AC697" s="4">
        <f t="shared" si="39"/>
        <v>0.11225061247048945</v>
      </c>
      <c r="AD697" s="3">
        <v>5.0200000000000002E-2</v>
      </c>
      <c r="AE697" s="3">
        <v>5</v>
      </c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3" t="s">
        <v>177</v>
      </c>
      <c r="AV697" s="3" t="s">
        <v>178</v>
      </c>
      <c r="AW697" s="3" t="s">
        <v>121</v>
      </c>
      <c r="AX697" s="4"/>
      <c r="AY697" s="3" t="s">
        <v>122</v>
      </c>
      <c r="AZ697" s="3" t="s">
        <v>76</v>
      </c>
      <c r="BA697" s="3" t="s">
        <v>77</v>
      </c>
      <c r="BB697" s="3">
        <v>31.416666670000001</v>
      </c>
      <c r="BC697" s="3">
        <v>121.83333333</v>
      </c>
      <c r="BD697" s="3">
        <v>7</v>
      </c>
      <c r="BE697" s="3" t="s">
        <v>331</v>
      </c>
    </row>
    <row r="698" spans="1:57" ht="12.75">
      <c r="A698" s="3" t="s">
        <v>315</v>
      </c>
      <c r="B698" s="3" t="s">
        <v>108</v>
      </c>
      <c r="C698" s="3" t="s">
        <v>431</v>
      </c>
      <c r="D698" s="3" t="s">
        <v>432</v>
      </c>
      <c r="E698" s="3" t="s">
        <v>433</v>
      </c>
      <c r="F698" s="3">
        <v>2011</v>
      </c>
      <c r="G698" s="2" t="s">
        <v>61</v>
      </c>
      <c r="H698" s="3" t="s">
        <v>112</v>
      </c>
      <c r="I698" s="3" t="s">
        <v>113</v>
      </c>
      <c r="J698" s="3" t="s">
        <v>64</v>
      </c>
      <c r="K698" s="3" t="s">
        <v>65</v>
      </c>
      <c r="L698" s="3">
        <v>2007</v>
      </c>
      <c r="M698" s="3" t="s">
        <v>452</v>
      </c>
      <c r="N698" s="2" t="s">
        <v>182</v>
      </c>
      <c r="O698" s="2" t="s">
        <v>326</v>
      </c>
      <c r="P698" s="3" t="s">
        <v>86</v>
      </c>
      <c r="Q698" s="3" t="s">
        <v>87</v>
      </c>
      <c r="R698" s="4"/>
      <c r="S698" s="3" t="s">
        <v>134</v>
      </c>
      <c r="T698" s="3" t="s">
        <v>135</v>
      </c>
      <c r="U698" s="3" t="s">
        <v>84</v>
      </c>
      <c r="V698" s="3" t="s">
        <v>72</v>
      </c>
      <c r="W698" s="3">
        <v>0.75529999999999997</v>
      </c>
      <c r="X698" s="4">
        <f t="shared" si="23"/>
        <v>8.0945660785492396E-2</v>
      </c>
      <c r="Y698" s="3">
        <v>3.6200000000000003E-2</v>
      </c>
      <c r="Z698" s="4"/>
      <c r="AA698" s="3">
        <v>5</v>
      </c>
      <c r="AB698" s="3">
        <v>0.73140000000000005</v>
      </c>
      <c r="AC698" s="4">
        <f t="shared" si="39"/>
        <v>0.18961856449198217</v>
      </c>
      <c r="AD698" s="3">
        <v>8.48E-2</v>
      </c>
      <c r="AE698" s="3">
        <v>5</v>
      </c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3" t="s">
        <v>177</v>
      </c>
      <c r="AV698" s="3" t="s">
        <v>178</v>
      </c>
      <c r="AW698" s="3" t="s">
        <v>121</v>
      </c>
      <c r="AX698" s="4"/>
      <c r="AY698" s="3" t="s">
        <v>122</v>
      </c>
      <c r="AZ698" s="3" t="s">
        <v>76</v>
      </c>
      <c r="BA698" s="3" t="s">
        <v>77</v>
      </c>
      <c r="BB698" s="3">
        <v>31.416666670000001</v>
      </c>
      <c r="BC698" s="3">
        <v>121.83333333</v>
      </c>
      <c r="BD698" s="3">
        <v>7</v>
      </c>
      <c r="BE698" s="3" t="s">
        <v>331</v>
      </c>
    </row>
    <row r="699" spans="1:57" ht="12.75">
      <c r="A699" s="3" t="s">
        <v>315</v>
      </c>
      <c r="B699" s="3" t="s">
        <v>108</v>
      </c>
      <c r="C699" s="3" t="s">
        <v>431</v>
      </c>
      <c r="D699" s="3" t="s">
        <v>432</v>
      </c>
      <c r="E699" s="3" t="s">
        <v>433</v>
      </c>
      <c r="F699" s="3">
        <v>2011</v>
      </c>
      <c r="G699" s="2" t="s">
        <v>61</v>
      </c>
      <c r="H699" s="3" t="s">
        <v>112</v>
      </c>
      <c r="I699" s="3" t="s">
        <v>113</v>
      </c>
      <c r="J699" s="3" t="s">
        <v>96</v>
      </c>
      <c r="K699" s="3" t="s">
        <v>273</v>
      </c>
      <c r="L699" s="3">
        <v>2007</v>
      </c>
      <c r="M699" s="3" t="s">
        <v>452</v>
      </c>
      <c r="N699" s="2" t="s">
        <v>182</v>
      </c>
      <c r="O699" s="2" t="s">
        <v>326</v>
      </c>
      <c r="P699" s="3" t="s">
        <v>86</v>
      </c>
      <c r="Q699" s="3" t="s">
        <v>87</v>
      </c>
      <c r="R699" s="4"/>
      <c r="S699" s="3" t="s">
        <v>134</v>
      </c>
      <c r="T699" s="3" t="s">
        <v>135</v>
      </c>
      <c r="U699" s="3" t="s">
        <v>84</v>
      </c>
      <c r="V699" s="3" t="s">
        <v>72</v>
      </c>
      <c r="W699" s="3">
        <v>0.58650000000000002</v>
      </c>
      <c r="X699" s="4">
        <f t="shared" si="23"/>
        <v>9.5032889043741076E-2</v>
      </c>
      <c r="Y699" s="3">
        <v>4.2500000000000003E-2</v>
      </c>
      <c r="Z699" s="4"/>
      <c r="AA699" s="3">
        <v>5</v>
      </c>
      <c r="AB699" s="3">
        <v>0.55800000000000005</v>
      </c>
      <c r="AC699" s="4">
        <f t="shared" si="39"/>
        <v>0.2191346617949794</v>
      </c>
      <c r="AD699" s="3">
        <v>9.8000000000000004E-2</v>
      </c>
      <c r="AE699" s="3">
        <v>5</v>
      </c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3" t="s">
        <v>177</v>
      </c>
      <c r="AV699" s="3" t="s">
        <v>178</v>
      </c>
      <c r="AW699" s="3" t="s">
        <v>121</v>
      </c>
      <c r="AX699" s="4"/>
      <c r="AY699" s="3" t="s">
        <v>122</v>
      </c>
      <c r="AZ699" s="3" t="s">
        <v>76</v>
      </c>
      <c r="BA699" s="3" t="s">
        <v>77</v>
      </c>
      <c r="BB699" s="3">
        <v>31.416666670000001</v>
      </c>
      <c r="BC699" s="3">
        <v>121.83333333</v>
      </c>
      <c r="BD699" s="4">
        <f>L699-2001</f>
        <v>6</v>
      </c>
      <c r="BE699" s="3" t="s">
        <v>331</v>
      </c>
    </row>
    <row r="700" spans="1:57" ht="12.75">
      <c r="A700" s="3" t="s">
        <v>315</v>
      </c>
      <c r="B700" s="3" t="s">
        <v>108</v>
      </c>
      <c r="C700" s="3" t="s">
        <v>431</v>
      </c>
      <c r="D700" s="3" t="s">
        <v>432</v>
      </c>
      <c r="E700" s="3" t="s">
        <v>433</v>
      </c>
      <c r="F700" s="3">
        <v>2011</v>
      </c>
      <c r="G700" s="2" t="s">
        <v>61</v>
      </c>
      <c r="H700" s="3" t="s">
        <v>112</v>
      </c>
      <c r="I700" s="3" t="s">
        <v>113</v>
      </c>
      <c r="J700" s="3" t="s">
        <v>64</v>
      </c>
      <c r="K700" s="3" t="s">
        <v>65</v>
      </c>
      <c r="L700" s="3">
        <v>2007</v>
      </c>
      <c r="M700" s="3" t="s">
        <v>452</v>
      </c>
      <c r="N700" s="2" t="s">
        <v>182</v>
      </c>
      <c r="O700" s="2" t="s">
        <v>326</v>
      </c>
      <c r="P700" s="3" t="s">
        <v>86</v>
      </c>
      <c r="Q700" s="3" t="s">
        <v>87</v>
      </c>
      <c r="R700" s="4"/>
      <c r="S700" s="3" t="s">
        <v>134</v>
      </c>
      <c r="T700" s="3" t="s">
        <v>135</v>
      </c>
      <c r="U700" s="3" t="s">
        <v>84</v>
      </c>
      <c r="V700" s="3" t="s">
        <v>72</v>
      </c>
      <c r="W700" s="3">
        <v>1.3142</v>
      </c>
      <c r="X700" s="4">
        <f t="shared" si="23"/>
        <v>0.15697197202048524</v>
      </c>
      <c r="Y700" s="3">
        <v>7.0199999999999999E-2</v>
      </c>
      <c r="Z700" s="4"/>
      <c r="AA700" s="3">
        <v>5</v>
      </c>
      <c r="AB700" s="3">
        <v>1.0773999999999999</v>
      </c>
      <c r="AC700" s="4">
        <f t="shared" si="39"/>
        <v>0.22942057449147843</v>
      </c>
      <c r="AD700" s="3">
        <v>0.1026</v>
      </c>
      <c r="AE700" s="3">
        <v>5</v>
      </c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3" t="s">
        <v>177</v>
      </c>
      <c r="AV700" s="3" t="s">
        <v>178</v>
      </c>
      <c r="AW700" s="3" t="s">
        <v>121</v>
      </c>
      <c r="AX700" s="4"/>
      <c r="AY700" s="3" t="s">
        <v>122</v>
      </c>
      <c r="AZ700" s="3" t="s">
        <v>76</v>
      </c>
      <c r="BA700" s="3" t="s">
        <v>77</v>
      </c>
      <c r="BB700" s="3">
        <v>31.416666670000001</v>
      </c>
      <c r="BC700" s="3">
        <v>121.83333333</v>
      </c>
      <c r="BD700" s="3">
        <v>7</v>
      </c>
      <c r="BE700" s="3" t="s">
        <v>331</v>
      </c>
    </row>
    <row r="701" spans="1:57" ht="12.75">
      <c r="A701" s="3" t="s">
        <v>315</v>
      </c>
      <c r="B701" s="3" t="s">
        <v>108</v>
      </c>
      <c r="C701" s="3" t="s">
        <v>431</v>
      </c>
      <c r="D701" s="3" t="s">
        <v>432</v>
      </c>
      <c r="E701" s="3" t="s">
        <v>433</v>
      </c>
      <c r="F701" s="3">
        <v>2011</v>
      </c>
      <c r="G701" s="2" t="s">
        <v>61</v>
      </c>
      <c r="H701" s="3" t="s">
        <v>112</v>
      </c>
      <c r="I701" s="3" t="s">
        <v>113</v>
      </c>
      <c r="J701" s="3" t="s">
        <v>64</v>
      </c>
      <c r="K701" s="3" t="s">
        <v>65</v>
      </c>
      <c r="L701" s="3">
        <v>2007</v>
      </c>
      <c r="M701" s="3" t="s">
        <v>452</v>
      </c>
      <c r="N701" s="2" t="s">
        <v>182</v>
      </c>
      <c r="O701" s="10">
        <v>43758</v>
      </c>
      <c r="P701" s="3" t="s">
        <v>86</v>
      </c>
      <c r="Q701" s="3" t="s">
        <v>87</v>
      </c>
      <c r="R701" s="4"/>
      <c r="S701" s="3" t="s">
        <v>134</v>
      </c>
      <c r="T701" s="3" t="s">
        <v>135</v>
      </c>
      <c r="U701" s="3" t="s">
        <v>84</v>
      </c>
      <c r="V701" s="3" t="s">
        <v>72</v>
      </c>
      <c r="W701" s="3">
        <v>0.85589999999999999</v>
      </c>
      <c r="X701" s="4">
        <f t="shared" si="23"/>
        <v>0.1746369090427336</v>
      </c>
      <c r="Y701" s="3">
        <v>7.8100000000000003E-2</v>
      </c>
      <c r="Z701" s="4"/>
      <c r="AA701" s="3">
        <v>5</v>
      </c>
      <c r="AB701" s="3">
        <v>0.75190000000000001</v>
      </c>
      <c r="AC701" s="4">
        <f t="shared" si="39"/>
        <v>0.23255106965997813</v>
      </c>
      <c r="AD701" s="3">
        <v>0.104</v>
      </c>
      <c r="AE701" s="3">
        <v>5</v>
      </c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3" t="s">
        <v>177</v>
      </c>
      <c r="AV701" s="3" t="s">
        <v>178</v>
      </c>
      <c r="AW701" s="3" t="s">
        <v>121</v>
      </c>
      <c r="AX701" s="4"/>
      <c r="AY701" s="3" t="s">
        <v>122</v>
      </c>
      <c r="AZ701" s="3" t="s">
        <v>76</v>
      </c>
      <c r="BA701" s="3" t="s">
        <v>77</v>
      </c>
      <c r="BB701" s="3">
        <v>31.416666670000001</v>
      </c>
      <c r="BC701" s="3">
        <v>121.83333333</v>
      </c>
      <c r="BD701" s="3">
        <v>7</v>
      </c>
      <c r="BE701" s="3" t="s">
        <v>331</v>
      </c>
    </row>
    <row r="702" spans="1:57" ht="12.75">
      <c r="A702" s="3" t="s">
        <v>315</v>
      </c>
      <c r="B702" s="3" t="s">
        <v>108</v>
      </c>
      <c r="C702" s="3" t="s">
        <v>431</v>
      </c>
      <c r="D702" s="3" t="s">
        <v>432</v>
      </c>
      <c r="E702" s="3" t="s">
        <v>433</v>
      </c>
      <c r="F702" s="3">
        <v>2011</v>
      </c>
      <c r="G702" s="2" t="s">
        <v>61</v>
      </c>
      <c r="H702" s="3" t="s">
        <v>112</v>
      </c>
      <c r="I702" s="3" t="s">
        <v>113</v>
      </c>
      <c r="J702" s="3" t="s">
        <v>96</v>
      </c>
      <c r="K702" s="3" t="s">
        <v>273</v>
      </c>
      <c r="L702" s="3">
        <v>2007</v>
      </c>
      <c r="M702" s="3" t="s">
        <v>452</v>
      </c>
      <c r="N702" s="2" t="s">
        <v>182</v>
      </c>
      <c r="O702" s="10">
        <v>43758</v>
      </c>
      <c r="P702" s="3" t="s">
        <v>86</v>
      </c>
      <c r="Q702" s="3" t="s">
        <v>87</v>
      </c>
      <c r="R702" s="4"/>
      <c r="S702" s="3" t="s">
        <v>134</v>
      </c>
      <c r="T702" s="3" t="s">
        <v>135</v>
      </c>
      <c r="U702" s="3" t="s">
        <v>84</v>
      </c>
      <c r="V702" s="3" t="s">
        <v>72</v>
      </c>
      <c r="W702" s="3">
        <v>0.35589999999999999</v>
      </c>
      <c r="X702" s="4">
        <f t="shared" si="23"/>
        <v>0.2276317201094786</v>
      </c>
      <c r="Y702" s="3">
        <v>0.1018</v>
      </c>
      <c r="Z702" s="4"/>
      <c r="AA702" s="3">
        <v>5</v>
      </c>
      <c r="AB702" s="3">
        <v>0.39140000000000003</v>
      </c>
      <c r="AC702" s="4">
        <f t="shared" si="39"/>
        <v>0.25513535623272598</v>
      </c>
      <c r="AD702" s="3">
        <v>0.11409999999999999</v>
      </c>
      <c r="AE702" s="3">
        <v>5</v>
      </c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3" t="s">
        <v>177</v>
      </c>
      <c r="AV702" s="3" t="s">
        <v>178</v>
      </c>
      <c r="AW702" s="3" t="s">
        <v>121</v>
      </c>
      <c r="AX702" s="4"/>
      <c r="AY702" s="3" t="s">
        <v>122</v>
      </c>
      <c r="AZ702" s="3" t="s">
        <v>76</v>
      </c>
      <c r="BA702" s="3" t="s">
        <v>77</v>
      </c>
      <c r="BB702" s="3">
        <v>31.416666670000001</v>
      </c>
      <c r="BC702" s="3">
        <v>121.83333333</v>
      </c>
      <c r="BD702" s="4">
        <f>L702-2001</f>
        <v>6</v>
      </c>
      <c r="BE702" s="3" t="s">
        <v>331</v>
      </c>
    </row>
    <row r="703" spans="1:57" ht="12.75">
      <c r="A703" s="3" t="s">
        <v>315</v>
      </c>
      <c r="B703" s="3" t="s">
        <v>108</v>
      </c>
      <c r="C703" s="3" t="s">
        <v>431</v>
      </c>
      <c r="D703" s="3" t="s">
        <v>432</v>
      </c>
      <c r="E703" s="3" t="s">
        <v>433</v>
      </c>
      <c r="F703" s="3">
        <v>2011</v>
      </c>
      <c r="G703" s="2" t="s">
        <v>61</v>
      </c>
      <c r="H703" s="3" t="s">
        <v>112</v>
      </c>
      <c r="I703" s="3" t="s">
        <v>113</v>
      </c>
      <c r="J703" s="3" t="s">
        <v>64</v>
      </c>
      <c r="K703" s="3" t="s">
        <v>65</v>
      </c>
      <c r="L703" s="3">
        <v>2007</v>
      </c>
      <c r="M703" s="3" t="s">
        <v>453</v>
      </c>
      <c r="N703" s="2" t="s">
        <v>182</v>
      </c>
      <c r="O703" s="2" t="s">
        <v>326</v>
      </c>
      <c r="P703" s="3" t="s">
        <v>86</v>
      </c>
      <c r="Q703" s="2" t="s">
        <v>87</v>
      </c>
      <c r="R703" s="4"/>
      <c r="S703" s="3" t="s">
        <v>134</v>
      </c>
      <c r="T703" s="3" t="s">
        <v>135</v>
      </c>
      <c r="U703" s="3" t="s">
        <v>84</v>
      </c>
      <c r="V703" s="3" t="s">
        <v>72</v>
      </c>
      <c r="W703" s="3">
        <v>1.9538</v>
      </c>
      <c r="X703" s="4">
        <f t="shared" si="23"/>
        <v>0.24440222994072702</v>
      </c>
      <c r="Y703" s="3">
        <v>0.10929999999999999</v>
      </c>
      <c r="Z703" s="4"/>
      <c r="AA703" s="3">
        <v>5</v>
      </c>
      <c r="AB703" s="3">
        <v>1.0350999999999999</v>
      </c>
      <c r="AC703" s="4">
        <f t="shared" si="39"/>
        <v>5.5678092639744763E-2</v>
      </c>
      <c r="AD703" s="3">
        <v>2.4899999999999999E-2</v>
      </c>
      <c r="AE703" s="3">
        <v>5</v>
      </c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3" t="s">
        <v>177</v>
      </c>
      <c r="AV703" s="3" t="s">
        <v>178</v>
      </c>
      <c r="AW703" s="3" t="s">
        <v>121</v>
      </c>
      <c r="AX703" s="4"/>
      <c r="AY703" s="3" t="s">
        <v>122</v>
      </c>
      <c r="AZ703" s="3" t="s">
        <v>76</v>
      </c>
      <c r="BA703" s="3" t="s">
        <v>77</v>
      </c>
      <c r="BB703" s="3">
        <v>31.416666670000001</v>
      </c>
      <c r="BC703" s="3">
        <v>121.83333333</v>
      </c>
      <c r="BD703" s="3">
        <v>7</v>
      </c>
      <c r="BE703" s="3" t="s">
        <v>331</v>
      </c>
    </row>
    <row r="704" spans="1:57" ht="12.75">
      <c r="A704" s="3" t="s">
        <v>315</v>
      </c>
      <c r="B704" s="3" t="s">
        <v>108</v>
      </c>
      <c r="C704" s="3" t="s">
        <v>431</v>
      </c>
      <c r="D704" s="3" t="s">
        <v>432</v>
      </c>
      <c r="E704" s="3" t="s">
        <v>433</v>
      </c>
      <c r="F704" s="3">
        <v>2011</v>
      </c>
      <c r="G704" s="2" t="s">
        <v>61</v>
      </c>
      <c r="H704" s="3" t="s">
        <v>112</v>
      </c>
      <c r="I704" s="3" t="s">
        <v>113</v>
      </c>
      <c r="J704" s="3" t="s">
        <v>64</v>
      </c>
      <c r="K704" s="3" t="s">
        <v>65</v>
      </c>
      <c r="L704" s="3">
        <v>2007</v>
      </c>
      <c r="M704" s="3" t="s">
        <v>453</v>
      </c>
      <c r="N704" s="2" t="s">
        <v>182</v>
      </c>
      <c r="O704" s="10">
        <v>43758</v>
      </c>
      <c r="P704" s="3" t="s">
        <v>86</v>
      </c>
      <c r="Q704" s="2" t="s">
        <v>87</v>
      </c>
      <c r="R704" s="4"/>
      <c r="S704" s="3" t="s">
        <v>134</v>
      </c>
      <c r="T704" s="3" t="s">
        <v>135</v>
      </c>
      <c r="U704" s="3" t="s">
        <v>84</v>
      </c>
      <c r="V704" s="3" t="s">
        <v>72</v>
      </c>
      <c r="W704" s="3">
        <v>1.4157</v>
      </c>
      <c r="X704" s="4">
        <f t="shared" si="23"/>
        <v>0.16681067112148432</v>
      </c>
      <c r="Y704" s="3">
        <v>7.46E-2</v>
      </c>
      <c r="Z704" s="4"/>
      <c r="AA704" s="3">
        <v>5</v>
      </c>
      <c r="AB704" s="3">
        <v>0.77949999999999997</v>
      </c>
      <c r="AC704" s="4">
        <f t="shared" si="39"/>
        <v>6.1939082976744178E-2</v>
      </c>
      <c r="AD704" s="3">
        <v>2.7699999999999999E-2</v>
      </c>
      <c r="AE704" s="3">
        <v>5</v>
      </c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3" t="s">
        <v>177</v>
      </c>
      <c r="AV704" s="3" t="s">
        <v>178</v>
      </c>
      <c r="AW704" s="3" t="s">
        <v>121</v>
      </c>
      <c r="AX704" s="4"/>
      <c r="AY704" s="3" t="s">
        <v>122</v>
      </c>
      <c r="AZ704" s="3" t="s">
        <v>76</v>
      </c>
      <c r="BA704" s="3" t="s">
        <v>77</v>
      </c>
      <c r="BB704" s="3">
        <v>31.416666670000001</v>
      </c>
      <c r="BC704" s="3">
        <v>121.83333333</v>
      </c>
      <c r="BD704" s="3">
        <v>7</v>
      </c>
      <c r="BE704" s="3" t="s">
        <v>331</v>
      </c>
    </row>
    <row r="705" spans="1:57" ht="12.75">
      <c r="A705" s="3" t="s">
        <v>315</v>
      </c>
      <c r="B705" s="3" t="s">
        <v>108</v>
      </c>
      <c r="C705" s="3" t="s">
        <v>431</v>
      </c>
      <c r="D705" s="3" t="s">
        <v>432</v>
      </c>
      <c r="E705" s="3" t="s">
        <v>433</v>
      </c>
      <c r="F705" s="3">
        <v>2011</v>
      </c>
      <c r="G705" s="2" t="s">
        <v>61</v>
      </c>
      <c r="H705" s="3" t="s">
        <v>112</v>
      </c>
      <c r="I705" s="3" t="s">
        <v>113</v>
      </c>
      <c r="J705" s="3" t="s">
        <v>64</v>
      </c>
      <c r="K705" s="3" t="s">
        <v>65</v>
      </c>
      <c r="L705" s="3">
        <v>2007</v>
      </c>
      <c r="M705" s="3" t="s">
        <v>453</v>
      </c>
      <c r="N705" s="2" t="s">
        <v>182</v>
      </c>
      <c r="O705" s="10">
        <v>43758</v>
      </c>
      <c r="P705" s="3" t="s">
        <v>86</v>
      </c>
      <c r="Q705" s="3" t="s">
        <v>87</v>
      </c>
      <c r="R705" s="4"/>
      <c r="S705" s="3" t="s">
        <v>134</v>
      </c>
      <c r="T705" s="3" t="s">
        <v>135</v>
      </c>
      <c r="U705" s="3" t="s">
        <v>84</v>
      </c>
      <c r="V705" s="3" t="s">
        <v>72</v>
      </c>
      <c r="W705" s="3">
        <v>0.88239999999999996</v>
      </c>
      <c r="X705" s="4">
        <f t="shared" si="23"/>
        <v>0.10218830657174038</v>
      </c>
      <c r="Y705" s="3">
        <v>4.5699999999999998E-2</v>
      </c>
      <c r="Z705" s="4"/>
      <c r="AA705" s="3">
        <v>5</v>
      </c>
      <c r="AB705" s="3">
        <v>0.4632</v>
      </c>
      <c r="AC705" s="4">
        <f t="shared" si="39"/>
        <v>6.7976466515993608E-2</v>
      </c>
      <c r="AD705" s="3">
        <v>3.04E-2</v>
      </c>
      <c r="AE705" s="3">
        <v>5</v>
      </c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3" t="s">
        <v>177</v>
      </c>
      <c r="AV705" s="3" t="s">
        <v>178</v>
      </c>
      <c r="AW705" s="3" t="s">
        <v>121</v>
      </c>
      <c r="AX705" s="4"/>
      <c r="AY705" s="3" t="s">
        <v>122</v>
      </c>
      <c r="AZ705" s="3" t="s">
        <v>76</v>
      </c>
      <c r="BA705" s="3" t="s">
        <v>77</v>
      </c>
      <c r="BB705" s="3">
        <v>31.416666670000001</v>
      </c>
      <c r="BC705" s="3">
        <v>121.83333333</v>
      </c>
      <c r="BD705" s="3">
        <v>7</v>
      </c>
      <c r="BE705" s="3" t="s">
        <v>331</v>
      </c>
    </row>
    <row r="706" spans="1:57" ht="12.75">
      <c r="A706" s="3" t="s">
        <v>315</v>
      </c>
      <c r="B706" s="3" t="s">
        <v>108</v>
      </c>
      <c r="C706" s="3" t="s">
        <v>431</v>
      </c>
      <c r="D706" s="3" t="s">
        <v>432</v>
      </c>
      <c r="E706" s="3" t="s">
        <v>433</v>
      </c>
      <c r="F706" s="3">
        <v>2011</v>
      </c>
      <c r="G706" s="2" t="s">
        <v>61</v>
      </c>
      <c r="H706" s="3" t="s">
        <v>112</v>
      </c>
      <c r="I706" s="3" t="s">
        <v>113</v>
      </c>
      <c r="J706" s="3" t="s">
        <v>96</v>
      </c>
      <c r="K706" s="3" t="s">
        <v>273</v>
      </c>
      <c r="L706" s="3">
        <v>2007</v>
      </c>
      <c r="M706" s="3" t="s">
        <v>453</v>
      </c>
      <c r="N706" s="2" t="s">
        <v>182</v>
      </c>
      <c r="O706" s="10">
        <v>43758</v>
      </c>
      <c r="P706" s="3" t="s">
        <v>86</v>
      </c>
      <c r="Q706" s="2" t="s">
        <v>87</v>
      </c>
      <c r="R706" s="4"/>
      <c r="S706" s="3" t="s">
        <v>134</v>
      </c>
      <c r="T706" s="3" t="s">
        <v>135</v>
      </c>
      <c r="U706" s="3" t="s">
        <v>84</v>
      </c>
      <c r="V706" s="3" t="s">
        <v>72</v>
      </c>
      <c r="W706" s="3">
        <v>0.80600000000000005</v>
      </c>
      <c r="X706" s="4">
        <f t="shared" si="23"/>
        <v>0.13304604466123748</v>
      </c>
      <c r="Y706" s="3">
        <v>5.9499999999999997E-2</v>
      </c>
      <c r="Z706" s="4"/>
      <c r="AA706" s="3">
        <v>5</v>
      </c>
      <c r="AB706" s="3">
        <v>0.44629999999999997</v>
      </c>
      <c r="AC706" s="4">
        <f t="shared" si="39"/>
        <v>7.1106961684493319E-2</v>
      </c>
      <c r="AD706" s="3">
        <v>3.1800000000000002E-2</v>
      </c>
      <c r="AE706" s="3">
        <v>5</v>
      </c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3" t="s">
        <v>177</v>
      </c>
      <c r="AV706" s="3" t="s">
        <v>178</v>
      </c>
      <c r="AW706" s="3" t="s">
        <v>121</v>
      </c>
      <c r="AX706" s="4"/>
      <c r="AY706" s="3" t="s">
        <v>122</v>
      </c>
      <c r="AZ706" s="3" t="s">
        <v>76</v>
      </c>
      <c r="BA706" s="3" t="s">
        <v>77</v>
      </c>
      <c r="BB706" s="3">
        <v>31.416666670000001</v>
      </c>
      <c r="BC706" s="3">
        <v>121.83333333</v>
      </c>
      <c r="BD706" s="4">
        <f t="shared" ref="BD706:BD709" si="44">L706-2001</f>
        <v>6</v>
      </c>
      <c r="BE706" s="3" t="s">
        <v>331</v>
      </c>
    </row>
    <row r="707" spans="1:57" ht="12.75">
      <c r="A707" s="3" t="s">
        <v>315</v>
      </c>
      <c r="B707" s="3" t="s">
        <v>108</v>
      </c>
      <c r="C707" s="3" t="s">
        <v>431</v>
      </c>
      <c r="D707" s="3" t="s">
        <v>432</v>
      </c>
      <c r="E707" s="3" t="s">
        <v>433</v>
      </c>
      <c r="F707" s="3">
        <v>2011</v>
      </c>
      <c r="G707" s="2" t="s">
        <v>61</v>
      </c>
      <c r="H707" s="3" t="s">
        <v>112</v>
      </c>
      <c r="I707" s="3" t="s">
        <v>113</v>
      </c>
      <c r="J707" s="3" t="s">
        <v>114</v>
      </c>
      <c r="K707" s="3" t="s">
        <v>449</v>
      </c>
      <c r="L707" s="3">
        <v>2007</v>
      </c>
      <c r="M707" s="3" t="s">
        <v>453</v>
      </c>
      <c r="N707" s="2" t="s">
        <v>182</v>
      </c>
      <c r="O707" s="2" t="s">
        <v>326</v>
      </c>
      <c r="P707" s="3" t="s">
        <v>86</v>
      </c>
      <c r="Q707" s="3" t="s">
        <v>87</v>
      </c>
      <c r="R707" s="4"/>
      <c r="S707" s="3" t="s">
        <v>134</v>
      </c>
      <c r="T707" s="3" t="s">
        <v>135</v>
      </c>
      <c r="U707" s="3" t="s">
        <v>84</v>
      </c>
      <c r="V707" s="3" t="s">
        <v>72</v>
      </c>
      <c r="W707" s="3">
        <v>0.749</v>
      </c>
      <c r="X707" s="4">
        <f t="shared" si="23"/>
        <v>0.12387816595348836</v>
      </c>
      <c r="Y707" s="3">
        <v>5.5399999999999998E-2</v>
      </c>
      <c r="Z707" s="4"/>
      <c r="AA707" s="3">
        <v>5</v>
      </c>
      <c r="AB707" s="3">
        <v>0.3367</v>
      </c>
      <c r="AC707" s="4">
        <f t="shared" si="39"/>
        <v>7.7367952021492728E-2</v>
      </c>
      <c r="AD707" s="3">
        <v>3.4599999999999999E-2</v>
      </c>
      <c r="AE707" s="3">
        <v>5</v>
      </c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3" t="s">
        <v>177</v>
      </c>
      <c r="AV707" s="3" t="s">
        <v>178</v>
      </c>
      <c r="AW707" s="3" t="s">
        <v>121</v>
      </c>
      <c r="AX707" s="4"/>
      <c r="AY707" s="3" t="s">
        <v>122</v>
      </c>
      <c r="AZ707" s="3" t="s">
        <v>76</v>
      </c>
      <c r="BA707" s="3" t="s">
        <v>77</v>
      </c>
      <c r="BB707" s="3">
        <v>31.416666670000001</v>
      </c>
      <c r="BC707" s="3">
        <v>121.83333333</v>
      </c>
      <c r="BD707" s="4">
        <f t="shared" si="44"/>
        <v>6</v>
      </c>
      <c r="BE707" s="3" t="s">
        <v>331</v>
      </c>
    </row>
    <row r="708" spans="1:57" ht="12.75">
      <c r="A708" s="3" t="s">
        <v>315</v>
      </c>
      <c r="B708" s="3" t="s">
        <v>108</v>
      </c>
      <c r="C708" s="3" t="s">
        <v>431</v>
      </c>
      <c r="D708" s="3" t="s">
        <v>432</v>
      </c>
      <c r="E708" s="3" t="s">
        <v>433</v>
      </c>
      <c r="F708" s="3">
        <v>2011</v>
      </c>
      <c r="G708" s="2" t="s">
        <v>61</v>
      </c>
      <c r="H708" s="3" t="s">
        <v>112</v>
      </c>
      <c r="I708" s="3" t="s">
        <v>113</v>
      </c>
      <c r="J708" s="3" t="s">
        <v>96</v>
      </c>
      <c r="K708" s="3" t="s">
        <v>273</v>
      </c>
      <c r="L708" s="3">
        <v>2007</v>
      </c>
      <c r="M708" s="3" t="s">
        <v>453</v>
      </c>
      <c r="N708" s="2" t="s">
        <v>182</v>
      </c>
      <c r="O708" s="2" t="s">
        <v>326</v>
      </c>
      <c r="P708" s="3" t="s">
        <v>86</v>
      </c>
      <c r="Q708" s="2" t="s">
        <v>87</v>
      </c>
      <c r="R708" s="4"/>
      <c r="S708" s="3" t="s">
        <v>134</v>
      </c>
      <c r="T708" s="3" t="s">
        <v>135</v>
      </c>
      <c r="U708" s="3" t="s">
        <v>84</v>
      </c>
      <c r="V708" s="3" t="s">
        <v>72</v>
      </c>
      <c r="W708" s="3">
        <v>0.96089999999999998</v>
      </c>
      <c r="X708" s="4">
        <f t="shared" si="23"/>
        <v>8.6759437526991848E-2</v>
      </c>
      <c r="Y708" s="3">
        <v>3.8800000000000001E-2</v>
      </c>
      <c r="Z708" s="4"/>
      <c r="AA708" s="3">
        <v>5</v>
      </c>
      <c r="AB708" s="3">
        <v>0.51119999999999999</v>
      </c>
      <c r="AC708" s="4">
        <f t="shared" si="39"/>
        <v>9.3020427863991256E-2</v>
      </c>
      <c r="AD708" s="3">
        <v>4.1599999999999998E-2</v>
      </c>
      <c r="AE708" s="3">
        <v>5</v>
      </c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3" t="s">
        <v>177</v>
      </c>
      <c r="AV708" s="3" t="s">
        <v>178</v>
      </c>
      <c r="AW708" s="3" t="s">
        <v>121</v>
      </c>
      <c r="AX708" s="4"/>
      <c r="AY708" s="3" t="s">
        <v>122</v>
      </c>
      <c r="AZ708" s="3" t="s">
        <v>76</v>
      </c>
      <c r="BA708" s="3" t="s">
        <v>77</v>
      </c>
      <c r="BB708" s="3">
        <v>31.416666670000001</v>
      </c>
      <c r="BC708" s="3">
        <v>121.83333333</v>
      </c>
      <c r="BD708" s="4">
        <f t="shared" si="44"/>
        <v>6</v>
      </c>
      <c r="BE708" s="3" t="s">
        <v>331</v>
      </c>
    </row>
    <row r="709" spans="1:57" ht="12.75">
      <c r="A709" s="3" t="s">
        <v>315</v>
      </c>
      <c r="B709" s="3" t="s">
        <v>108</v>
      </c>
      <c r="C709" s="3" t="s">
        <v>431</v>
      </c>
      <c r="D709" s="3" t="s">
        <v>432</v>
      </c>
      <c r="E709" s="3" t="s">
        <v>433</v>
      </c>
      <c r="F709" s="3">
        <v>2011</v>
      </c>
      <c r="G709" s="2" t="s">
        <v>61</v>
      </c>
      <c r="H709" s="3" t="s">
        <v>112</v>
      </c>
      <c r="I709" s="3" t="s">
        <v>113</v>
      </c>
      <c r="J709" s="3" t="s">
        <v>114</v>
      </c>
      <c r="K709" s="3" t="s">
        <v>449</v>
      </c>
      <c r="L709" s="3">
        <v>2007</v>
      </c>
      <c r="M709" s="3" t="s">
        <v>453</v>
      </c>
      <c r="N709" s="2" t="s">
        <v>182</v>
      </c>
      <c r="O709" s="10">
        <v>43758</v>
      </c>
      <c r="P709" s="3" t="s">
        <v>86</v>
      </c>
      <c r="Q709" s="3" t="s">
        <v>87</v>
      </c>
      <c r="R709" s="4"/>
      <c r="S709" s="3" t="s">
        <v>134</v>
      </c>
      <c r="T709" s="3" t="s">
        <v>135</v>
      </c>
      <c r="U709" s="3" t="s">
        <v>84</v>
      </c>
      <c r="V709" s="3" t="s">
        <v>72</v>
      </c>
      <c r="W709" s="3">
        <v>0.63</v>
      </c>
      <c r="X709" s="4">
        <f t="shared" si="23"/>
        <v>0.14869852050373603</v>
      </c>
      <c r="Y709" s="3">
        <v>6.6500000000000004E-2</v>
      </c>
      <c r="Z709" s="4"/>
      <c r="AA709" s="3">
        <v>5</v>
      </c>
      <c r="AB709" s="3">
        <v>0.24679999999999999</v>
      </c>
      <c r="AC709" s="4">
        <f t="shared" si="39"/>
        <v>9.9057811403240686E-2</v>
      </c>
      <c r="AD709" s="3">
        <v>4.4299999999999999E-2</v>
      </c>
      <c r="AE709" s="3">
        <v>5</v>
      </c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3" t="s">
        <v>177</v>
      </c>
      <c r="AV709" s="3" t="s">
        <v>178</v>
      </c>
      <c r="AW709" s="3" t="s">
        <v>121</v>
      </c>
      <c r="AX709" s="4"/>
      <c r="AY709" s="3" t="s">
        <v>122</v>
      </c>
      <c r="AZ709" s="3" t="s">
        <v>76</v>
      </c>
      <c r="BA709" s="3" t="s">
        <v>77</v>
      </c>
      <c r="BB709" s="3">
        <v>31.416666670000001</v>
      </c>
      <c r="BC709" s="3">
        <v>121.83333333</v>
      </c>
      <c r="BD709" s="4">
        <f t="shared" si="44"/>
        <v>6</v>
      </c>
      <c r="BE709" s="3" t="s">
        <v>331</v>
      </c>
    </row>
    <row r="710" spans="1:57" ht="12.75">
      <c r="A710" s="3" t="s">
        <v>315</v>
      </c>
      <c r="B710" s="3" t="s">
        <v>108</v>
      </c>
      <c r="C710" s="3" t="s">
        <v>431</v>
      </c>
      <c r="D710" s="3" t="s">
        <v>432</v>
      </c>
      <c r="E710" s="3" t="s">
        <v>433</v>
      </c>
      <c r="F710" s="3">
        <v>2011</v>
      </c>
      <c r="G710" s="2" t="s">
        <v>61</v>
      </c>
      <c r="H710" s="3" t="s">
        <v>112</v>
      </c>
      <c r="I710" s="3" t="s">
        <v>113</v>
      </c>
      <c r="J710" s="3" t="s">
        <v>64</v>
      </c>
      <c r="K710" s="3" t="s">
        <v>65</v>
      </c>
      <c r="L710" s="3">
        <v>2007</v>
      </c>
      <c r="M710" s="3" t="s">
        <v>453</v>
      </c>
      <c r="N710" s="2" t="s">
        <v>182</v>
      </c>
      <c r="O710" s="2" t="s">
        <v>326</v>
      </c>
      <c r="P710" s="3" t="s">
        <v>86</v>
      </c>
      <c r="Q710" s="3" t="s">
        <v>87</v>
      </c>
      <c r="R710" s="4"/>
      <c r="S710" s="3" t="s">
        <v>134</v>
      </c>
      <c r="T710" s="3" t="s">
        <v>135</v>
      </c>
      <c r="U710" s="3" t="s">
        <v>84</v>
      </c>
      <c r="V710" s="3" t="s">
        <v>72</v>
      </c>
      <c r="W710" s="3">
        <v>1.0138</v>
      </c>
      <c r="X710" s="4">
        <f t="shared" si="23"/>
        <v>0.13930703499823691</v>
      </c>
      <c r="Y710" s="3">
        <v>6.2300000000000001E-2</v>
      </c>
      <c r="Z710" s="4"/>
      <c r="AA710" s="3">
        <v>5</v>
      </c>
      <c r="AB710" s="3">
        <v>0.57940000000000003</v>
      </c>
      <c r="AC710" s="4">
        <f t="shared" si="39"/>
        <v>0.13930703499823691</v>
      </c>
      <c r="AD710" s="3">
        <v>6.2300000000000001E-2</v>
      </c>
      <c r="AE710" s="3">
        <v>5</v>
      </c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3" t="s">
        <v>177</v>
      </c>
      <c r="AV710" s="3" t="s">
        <v>178</v>
      </c>
      <c r="AW710" s="3" t="s">
        <v>121</v>
      </c>
      <c r="AX710" s="4"/>
      <c r="AY710" s="3" t="s">
        <v>122</v>
      </c>
      <c r="AZ710" s="3" t="s">
        <v>76</v>
      </c>
      <c r="BA710" s="3" t="s">
        <v>77</v>
      </c>
      <c r="BB710" s="3">
        <v>31.416666670000001</v>
      </c>
      <c r="BC710" s="3">
        <v>121.83333333</v>
      </c>
      <c r="BD710" s="3">
        <v>7</v>
      </c>
      <c r="BE710" s="3" t="s">
        <v>331</v>
      </c>
    </row>
    <row r="711" spans="1:57" ht="12.75">
      <c r="A711" s="3" t="s">
        <v>230</v>
      </c>
      <c r="B711" s="3" t="s">
        <v>260</v>
      </c>
      <c r="C711" s="3" t="s">
        <v>454</v>
      </c>
      <c r="D711" s="3" t="s">
        <v>455</v>
      </c>
      <c r="E711" s="3" t="s">
        <v>456</v>
      </c>
      <c r="F711" s="3">
        <v>2003</v>
      </c>
      <c r="G711" s="2" t="s">
        <v>93</v>
      </c>
      <c r="H711" s="3" t="s">
        <v>94</v>
      </c>
      <c r="I711" s="4"/>
      <c r="J711" s="3" t="s">
        <v>114</v>
      </c>
      <c r="K711" s="3" t="s">
        <v>265</v>
      </c>
      <c r="L711" s="3">
        <v>1998</v>
      </c>
      <c r="M711" s="3" t="s">
        <v>457</v>
      </c>
      <c r="N711" s="3" t="s">
        <v>279</v>
      </c>
      <c r="O711" s="3"/>
      <c r="P711" s="3" t="s">
        <v>118</v>
      </c>
      <c r="Q711" s="3" t="s">
        <v>142</v>
      </c>
      <c r="R711" s="3"/>
      <c r="S711" s="3" t="s">
        <v>69</v>
      </c>
      <c r="T711" s="3" t="s">
        <v>70</v>
      </c>
      <c r="U711" s="3" t="s">
        <v>84</v>
      </c>
      <c r="V711" s="3" t="s">
        <v>72</v>
      </c>
      <c r="W711" s="3">
        <v>5.0796000000000001</v>
      </c>
      <c r="X711" s="4">
        <f t="shared" si="23"/>
        <v>12.1572</v>
      </c>
      <c r="Y711" s="3">
        <v>3.0392999999999999</v>
      </c>
      <c r="Z711" s="4"/>
      <c r="AA711" s="3">
        <v>16</v>
      </c>
      <c r="AB711" s="3">
        <v>2.3994</v>
      </c>
      <c r="AC711" s="4">
        <f t="shared" si="39"/>
        <v>7.2927999999999997</v>
      </c>
      <c r="AD711" s="3">
        <v>1.8231999999999999</v>
      </c>
      <c r="AE711" s="3">
        <v>16</v>
      </c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3" t="s">
        <v>236</v>
      </c>
      <c r="AV711" s="3" t="s">
        <v>178</v>
      </c>
      <c r="AW711" s="4"/>
      <c r="AX711" s="4"/>
      <c r="AY711" s="3" t="s">
        <v>75</v>
      </c>
      <c r="AZ711" s="3" t="s">
        <v>76</v>
      </c>
      <c r="BA711" s="3" t="s">
        <v>77</v>
      </c>
      <c r="BB711" s="3">
        <v>38.958584000000002</v>
      </c>
      <c r="BC711" s="3">
        <v>-76.228896000000006</v>
      </c>
      <c r="BD711" s="4"/>
      <c r="BE711" s="4"/>
    </row>
    <row r="712" spans="1:57" ht="12.75">
      <c r="A712" s="3" t="s">
        <v>230</v>
      </c>
      <c r="B712" s="3" t="s">
        <v>260</v>
      </c>
      <c r="C712" s="3" t="s">
        <v>454</v>
      </c>
      <c r="D712" s="3" t="s">
        <v>455</v>
      </c>
      <c r="E712" s="3" t="s">
        <v>456</v>
      </c>
      <c r="F712" s="3">
        <v>2003</v>
      </c>
      <c r="G712" s="2" t="s">
        <v>93</v>
      </c>
      <c r="H712" s="3" t="s">
        <v>94</v>
      </c>
      <c r="I712" s="4"/>
      <c r="J712" s="3" t="s">
        <v>96</v>
      </c>
      <c r="K712" s="3" t="s">
        <v>273</v>
      </c>
      <c r="L712" s="3">
        <v>1998</v>
      </c>
      <c r="M712" s="3" t="s">
        <v>457</v>
      </c>
      <c r="N712" s="3" t="s">
        <v>279</v>
      </c>
      <c r="O712" s="3"/>
      <c r="P712" s="3" t="s">
        <v>118</v>
      </c>
      <c r="Q712" s="3" t="s">
        <v>142</v>
      </c>
      <c r="R712" s="3"/>
      <c r="S712" s="3" t="s">
        <v>69</v>
      </c>
      <c r="T712" s="3" t="s">
        <v>70</v>
      </c>
      <c r="U712" s="3" t="s">
        <v>84</v>
      </c>
      <c r="V712" s="3" t="s">
        <v>72</v>
      </c>
      <c r="W712" s="3">
        <v>1.3033999999999999</v>
      </c>
      <c r="X712" s="4">
        <f t="shared" si="23"/>
        <v>5.5374946248280912</v>
      </c>
      <c r="Y712" s="3">
        <v>0.97889999999999999</v>
      </c>
      <c r="Z712" s="4"/>
      <c r="AA712" s="3">
        <v>32</v>
      </c>
      <c r="AB712" s="3">
        <v>1.9155</v>
      </c>
      <c r="AC712" s="4">
        <f t="shared" si="39"/>
        <v>8.9972266838176314</v>
      </c>
      <c r="AD712" s="3">
        <v>1.5905</v>
      </c>
      <c r="AE712" s="3">
        <v>32</v>
      </c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3" t="s">
        <v>236</v>
      </c>
      <c r="AV712" s="3" t="s">
        <v>178</v>
      </c>
      <c r="AW712" s="4"/>
      <c r="AX712" s="4"/>
      <c r="AY712" s="3" t="s">
        <v>75</v>
      </c>
      <c r="AZ712" s="3" t="s">
        <v>76</v>
      </c>
      <c r="BA712" s="3" t="s">
        <v>77</v>
      </c>
      <c r="BB712" s="3">
        <v>38.958584000000002</v>
      </c>
      <c r="BC712" s="3">
        <v>-76.228896000000006</v>
      </c>
      <c r="BD712" s="4"/>
      <c r="BE712" s="4"/>
    </row>
    <row r="713" spans="1:57" ht="12.75">
      <c r="A713" s="3" t="s">
        <v>230</v>
      </c>
      <c r="B713" s="3" t="s">
        <v>260</v>
      </c>
      <c r="C713" s="3" t="s">
        <v>454</v>
      </c>
      <c r="D713" s="3" t="s">
        <v>455</v>
      </c>
      <c r="E713" s="3" t="s">
        <v>456</v>
      </c>
      <c r="F713" s="3">
        <v>2003</v>
      </c>
      <c r="G713" s="2" t="s">
        <v>93</v>
      </c>
      <c r="H713" s="3" t="s">
        <v>94</v>
      </c>
      <c r="I713" s="4"/>
      <c r="J713" s="3" t="s">
        <v>96</v>
      </c>
      <c r="K713" s="3" t="s">
        <v>273</v>
      </c>
      <c r="L713" s="3">
        <v>1998</v>
      </c>
      <c r="M713" s="3" t="s">
        <v>458</v>
      </c>
      <c r="N713" s="3" t="s">
        <v>279</v>
      </c>
      <c r="O713" s="3"/>
      <c r="P713" s="3" t="s">
        <v>118</v>
      </c>
      <c r="Q713" s="3" t="s">
        <v>142</v>
      </c>
      <c r="R713" s="3"/>
      <c r="S713" s="3" t="s">
        <v>69</v>
      </c>
      <c r="T713" s="3" t="s">
        <v>70</v>
      </c>
      <c r="U713" s="3" t="s">
        <v>84</v>
      </c>
      <c r="V713" s="3" t="s">
        <v>72</v>
      </c>
      <c r="W713" s="3">
        <v>0.36130000000000001</v>
      </c>
      <c r="X713" s="4">
        <f t="shared" si="23"/>
        <v>3.462560486114286</v>
      </c>
      <c r="Y713" s="3">
        <v>0.61209999999999998</v>
      </c>
      <c r="Z713" s="4"/>
      <c r="AA713" s="3">
        <v>32</v>
      </c>
      <c r="AB713" s="3">
        <v>1.5851</v>
      </c>
      <c r="AC713" s="4">
        <f t="shared" si="39"/>
        <v>3.4619948006893368</v>
      </c>
      <c r="AD713" s="3">
        <v>0.61199999999999999</v>
      </c>
      <c r="AE713" s="3">
        <v>32</v>
      </c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3" t="s">
        <v>236</v>
      </c>
      <c r="AV713" s="3" t="s">
        <v>178</v>
      </c>
      <c r="AW713" s="4"/>
      <c r="AX713" s="4"/>
      <c r="AY713" s="3" t="s">
        <v>75</v>
      </c>
      <c r="AZ713" s="3" t="s">
        <v>76</v>
      </c>
      <c r="BA713" s="3" t="s">
        <v>77</v>
      </c>
      <c r="BB713" s="3">
        <v>38.958584000000002</v>
      </c>
      <c r="BC713" s="3">
        <v>-76.228896000000006</v>
      </c>
      <c r="BD713" s="4"/>
      <c r="BE713" s="4"/>
    </row>
    <row r="714" spans="1:57" ht="12.75">
      <c r="A714" s="3" t="s">
        <v>230</v>
      </c>
      <c r="B714" s="3" t="s">
        <v>260</v>
      </c>
      <c r="C714" s="3" t="s">
        <v>454</v>
      </c>
      <c r="D714" s="3" t="s">
        <v>455</v>
      </c>
      <c r="E714" s="3" t="s">
        <v>456</v>
      </c>
      <c r="F714" s="3">
        <v>2003</v>
      </c>
      <c r="G714" s="2" t="s">
        <v>93</v>
      </c>
      <c r="H714" s="3" t="s">
        <v>94</v>
      </c>
      <c r="I714" s="4"/>
      <c r="J714" s="3" t="s">
        <v>114</v>
      </c>
      <c r="K714" s="3" t="s">
        <v>265</v>
      </c>
      <c r="L714" s="3">
        <v>1998</v>
      </c>
      <c r="M714" s="3" t="s">
        <v>458</v>
      </c>
      <c r="N714" s="3" t="s">
        <v>279</v>
      </c>
      <c r="O714" s="3"/>
      <c r="P714" s="3" t="s">
        <v>118</v>
      </c>
      <c r="Q714" s="3" t="s">
        <v>142</v>
      </c>
      <c r="R714" s="3"/>
      <c r="S714" s="3" t="s">
        <v>69</v>
      </c>
      <c r="T714" s="3" t="s">
        <v>70</v>
      </c>
      <c r="U714" s="3" t="s">
        <v>84</v>
      </c>
      <c r="V714" s="3" t="s">
        <v>72</v>
      </c>
      <c r="W714" s="3">
        <v>9.7741000000000007</v>
      </c>
      <c r="X714" s="4">
        <f t="shared" si="23"/>
        <v>12.1356</v>
      </c>
      <c r="Y714" s="3">
        <v>3.0339</v>
      </c>
      <c r="Z714" s="4"/>
      <c r="AA714" s="3">
        <v>16</v>
      </c>
      <c r="AB714" s="3">
        <v>27.752199999999998</v>
      </c>
      <c r="AC714" s="4">
        <f t="shared" si="39"/>
        <v>48.0764</v>
      </c>
      <c r="AD714" s="3">
        <v>12.0191</v>
      </c>
      <c r="AE714" s="3">
        <v>16</v>
      </c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3" t="s">
        <v>236</v>
      </c>
      <c r="AV714" s="3" t="s">
        <v>178</v>
      </c>
      <c r="AW714" s="4"/>
      <c r="AX714" s="4"/>
      <c r="AY714" s="3" t="s">
        <v>75</v>
      </c>
      <c r="AZ714" s="3" t="s">
        <v>76</v>
      </c>
      <c r="BA714" s="3" t="s">
        <v>77</v>
      </c>
      <c r="BB714" s="3">
        <v>38.958584000000002</v>
      </c>
      <c r="BC714" s="3">
        <v>-76.228896000000006</v>
      </c>
      <c r="BD714" s="4"/>
      <c r="BE714" s="4"/>
    </row>
    <row r="715" spans="1:57" ht="12.75">
      <c r="A715" s="3" t="s">
        <v>230</v>
      </c>
      <c r="B715" s="3" t="s">
        <v>260</v>
      </c>
      <c r="C715" s="3" t="s">
        <v>454</v>
      </c>
      <c r="D715" s="3" t="s">
        <v>455</v>
      </c>
      <c r="E715" s="3" t="s">
        <v>456</v>
      </c>
      <c r="F715" s="3">
        <v>2003</v>
      </c>
      <c r="G715" s="2" t="s">
        <v>93</v>
      </c>
      <c r="H715" s="3" t="s">
        <v>94</v>
      </c>
      <c r="I715" s="4"/>
      <c r="J715" s="3" t="s">
        <v>114</v>
      </c>
      <c r="K715" s="3" t="s">
        <v>265</v>
      </c>
      <c r="L715" s="3">
        <v>1998</v>
      </c>
      <c r="M715" s="3" t="s">
        <v>459</v>
      </c>
      <c r="N715" s="3" t="s">
        <v>279</v>
      </c>
      <c r="O715" s="3"/>
      <c r="P715" s="3" t="s">
        <v>118</v>
      </c>
      <c r="Q715" s="3" t="s">
        <v>142</v>
      </c>
      <c r="R715" s="3"/>
      <c r="S715" s="3" t="s">
        <v>69</v>
      </c>
      <c r="T715" s="3" t="s">
        <v>70</v>
      </c>
      <c r="U715" s="3" t="s">
        <v>84</v>
      </c>
      <c r="V715" s="3" t="s">
        <v>72</v>
      </c>
      <c r="W715" s="3">
        <v>6.4211999999999998</v>
      </c>
      <c r="X715" s="4">
        <f t="shared" si="23"/>
        <v>7.7675999999999998</v>
      </c>
      <c r="Y715" s="3">
        <v>1.9419</v>
      </c>
      <c r="Z715" s="4"/>
      <c r="AA715" s="3">
        <v>16</v>
      </c>
      <c r="AB715" s="3">
        <v>4.3402000000000003</v>
      </c>
      <c r="AC715" s="4">
        <f t="shared" si="39"/>
        <v>6.3175999999999997</v>
      </c>
      <c r="AD715" s="3">
        <v>1.5793999999999999</v>
      </c>
      <c r="AE715" s="3">
        <v>16</v>
      </c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3" t="s">
        <v>236</v>
      </c>
      <c r="AV715" s="3" t="s">
        <v>178</v>
      </c>
      <c r="AW715" s="4"/>
      <c r="AX715" s="4"/>
      <c r="AY715" s="3" t="s">
        <v>75</v>
      </c>
      <c r="AZ715" s="3" t="s">
        <v>76</v>
      </c>
      <c r="BA715" s="3" t="s">
        <v>77</v>
      </c>
      <c r="BB715" s="3">
        <v>38.958584000000002</v>
      </c>
      <c r="BC715" s="3">
        <v>-76.228896000000006</v>
      </c>
      <c r="BD715" s="4"/>
      <c r="BE715" s="4"/>
    </row>
    <row r="716" spans="1:57" ht="12.75">
      <c r="A716" s="3" t="s">
        <v>230</v>
      </c>
      <c r="B716" s="3" t="s">
        <v>260</v>
      </c>
      <c r="C716" s="3" t="s">
        <v>454</v>
      </c>
      <c r="D716" s="3" t="s">
        <v>455</v>
      </c>
      <c r="E716" s="3" t="s">
        <v>456</v>
      </c>
      <c r="F716" s="3">
        <v>2003</v>
      </c>
      <c r="G716" s="2" t="s">
        <v>93</v>
      </c>
      <c r="H716" s="3" t="s">
        <v>94</v>
      </c>
      <c r="I716" s="4"/>
      <c r="J716" s="3" t="s">
        <v>96</v>
      </c>
      <c r="K716" s="3" t="s">
        <v>273</v>
      </c>
      <c r="L716" s="3">
        <v>1998</v>
      </c>
      <c r="M716" s="3" t="s">
        <v>459</v>
      </c>
      <c r="N716" s="3" t="s">
        <v>279</v>
      </c>
      <c r="O716" s="3"/>
      <c r="P716" s="3" t="s">
        <v>118</v>
      </c>
      <c r="Q716" s="3" t="s">
        <v>142</v>
      </c>
      <c r="R716" s="3"/>
      <c r="S716" s="3" t="s">
        <v>69</v>
      </c>
      <c r="T716" s="3" t="s">
        <v>70</v>
      </c>
      <c r="U716" s="3" t="s">
        <v>84</v>
      </c>
      <c r="V716" s="3" t="s">
        <v>72</v>
      </c>
      <c r="W716" s="3">
        <v>2.8229000000000002</v>
      </c>
      <c r="X716" s="4">
        <f t="shared" si="23"/>
        <v>8.3076561508045099</v>
      </c>
      <c r="Y716" s="3">
        <v>1.4685999999999999</v>
      </c>
      <c r="Z716" s="4"/>
      <c r="AA716" s="3">
        <v>32</v>
      </c>
      <c r="AB716" s="3">
        <v>3.3166000000000002</v>
      </c>
      <c r="AC716" s="4">
        <f t="shared" si="39"/>
        <v>7.6146915052416944</v>
      </c>
      <c r="AD716" s="3">
        <v>1.3461000000000001</v>
      </c>
      <c r="AE716" s="3">
        <v>32</v>
      </c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3" t="s">
        <v>236</v>
      </c>
      <c r="AV716" s="3" t="s">
        <v>178</v>
      </c>
      <c r="AW716" s="4"/>
      <c r="AX716" s="4"/>
      <c r="AY716" s="3" t="s">
        <v>75</v>
      </c>
      <c r="AZ716" s="3" t="s">
        <v>76</v>
      </c>
      <c r="BA716" s="3" t="s">
        <v>77</v>
      </c>
      <c r="BB716" s="3">
        <v>38.958584000000002</v>
      </c>
      <c r="BC716" s="3">
        <v>-76.228896000000006</v>
      </c>
      <c r="BD716" s="4"/>
      <c r="BE716" s="4"/>
    </row>
    <row r="717" spans="1:57" ht="12.75">
      <c r="A717" s="3" t="s">
        <v>230</v>
      </c>
      <c r="B717" s="3" t="s">
        <v>260</v>
      </c>
      <c r="C717" s="3" t="s">
        <v>454</v>
      </c>
      <c r="D717" s="3" t="s">
        <v>455</v>
      </c>
      <c r="E717" s="3" t="s">
        <v>456</v>
      </c>
      <c r="F717" s="3">
        <v>2003</v>
      </c>
      <c r="G717" s="2" t="s">
        <v>93</v>
      </c>
      <c r="H717" s="3" t="s">
        <v>94</v>
      </c>
      <c r="I717" s="4"/>
      <c r="J717" s="3" t="s">
        <v>96</v>
      </c>
      <c r="K717" s="3" t="s">
        <v>273</v>
      </c>
      <c r="L717" s="3">
        <v>1998</v>
      </c>
      <c r="M717" s="3" t="s">
        <v>460</v>
      </c>
      <c r="N717" s="3" t="s">
        <v>279</v>
      </c>
      <c r="O717" s="3"/>
      <c r="P717" s="3" t="s">
        <v>118</v>
      </c>
      <c r="Q717" s="3" t="s">
        <v>142</v>
      </c>
      <c r="R717" s="3"/>
      <c r="S717" s="3" t="s">
        <v>69</v>
      </c>
      <c r="T717" s="3" t="s">
        <v>70</v>
      </c>
      <c r="U717" s="3" t="s">
        <v>84</v>
      </c>
      <c r="V717" s="3" t="s">
        <v>72</v>
      </c>
      <c r="W717" s="3">
        <v>10.5459</v>
      </c>
      <c r="X717" s="4">
        <f t="shared" si="23"/>
        <v>24.224346952601223</v>
      </c>
      <c r="Y717" s="3">
        <v>4.2823000000000002</v>
      </c>
      <c r="Z717" s="4"/>
      <c r="AA717" s="3">
        <v>32</v>
      </c>
      <c r="AB717" s="3">
        <v>25.3523</v>
      </c>
      <c r="AC717" s="4">
        <f t="shared" si="39"/>
        <v>45.104927358327494</v>
      </c>
      <c r="AD717" s="3">
        <v>7.9734999999999996</v>
      </c>
      <c r="AE717" s="3">
        <v>32</v>
      </c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3" t="s">
        <v>236</v>
      </c>
      <c r="AV717" s="3" t="s">
        <v>178</v>
      </c>
      <c r="AW717" s="4"/>
      <c r="AX717" s="4"/>
      <c r="AY717" s="3" t="s">
        <v>75</v>
      </c>
      <c r="AZ717" s="3" t="s">
        <v>76</v>
      </c>
      <c r="BA717" s="3" t="s">
        <v>77</v>
      </c>
      <c r="BB717" s="3">
        <v>38.958584000000002</v>
      </c>
      <c r="BC717" s="3">
        <v>-76.228896000000006</v>
      </c>
      <c r="BD717" s="4"/>
      <c r="BE717" s="4"/>
    </row>
    <row r="718" spans="1:57" ht="12.75">
      <c r="A718" s="3" t="s">
        <v>230</v>
      </c>
      <c r="B718" s="3" t="s">
        <v>260</v>
      </c>
      <c r="C718" s="3" t="s">
        <v>454</v>
      </c>
      <c r="D718" s="3" t="s">
        <v>455</v>
      </c>
      <c r="E718" s="3" t="s">
        <v>456</v>
      </c>
      <c r="F718" s="3">
        <v>2003</v>
      </c>
      <c r="G718" s="2" t="s">
        <v>93</v>
      </c>
      <c r="H718" s="3" t="s">
        <v>94</v>
      </c>
      <c r="I718" s="4"/>
      <c r="J718" s="3" t="s">
        <v>114</v>
      </c>
      <c r="K718" s="3" t="s">
        <v>265</v>
      </c>
      <c r="L718" s="3">
        <v>1998</v>
      </c>
      <c r="M718" s="3" t="s">
        <v>460</v>
      </c>
      <c r="N718" s="3" t="s">
        <v>279</v>
      </c>
      <c r="O718" s="3"/>
      <c r="P718" s="3" t="s">
        <v>118</v>
      </c>
      <c r="Q718" s="3" t="s">
        <v>142</v>
      </c>
      <c r="R718" s="3"/>
      <c r="S718" s="3" t="s">
        <v>69</v>
      </c>
      <c r="T718" s="3" t="s">
        <v>70</v>
      </c>
      <c r="U718" s="3" t="s">
        <v>84</v>
      </c>
      <c r="V718" s="3" t="s">
        <v>72</v>
      </c>
      <c r="W718" s="3">
        <v>20.245799999999999</v>
      </c>
      <c r="X718" s="4">
        <f t="shared" si="23"/>
        <v>40.346400000000003</v>
      </c>
      <c r="Y718" s="3">
        <v>10.086600000000001</v>
      </c>
      <c r="Z718" s="4"/>
      <c r="AA718" s="3">
        <v>16</v>
      </c>
      <c r="AB718" s="3">
        <v>32.641500000000001</v>
      </c>
      <c r="AC718" s="4">
        <f t="shared" si="39"/>
        <v>58.821199999999997</v>
      </c>
      <c r="AD718" s="3">
        <v>14.705299999999999</v>
      </c>
      <c r="AE718" s="3">
        <v>16</v>
      </c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3" t="s">
        <v>236</v>
      </c>
      <c r="AV718" s="3" t="s">
        <v>178</v>
      </c>
      <c r="AW718" s="4"/>
      <c r="AX718" s="4"/>
      <c r="AY718" s="3" t="s">
        <v>75</v>
      </c>
      <c r="AZ718" s="3" t="s">
        <v>76</v>
      </c>
      <c r="BA718" s="3" t="s">
        <v>77</v>
      </c>
      <c r="BB718" s="3">
        <v>38.958584000000002</v>
      </c>
      <c r="BC718" s="3">
        <v>-76.228896000000006</v>
      </c>
      <c r="BD718" s="4"/>
      <c r="BE718" s="4"/>
    </row>
    <row r="719" spans="1:57" ht="12.75">
      <c r="A719" s="3" t="s">
        <v>230</v>
      </c>
      <c r="B719" s="3" t="s">
        <v>260</v>
      </c>
      <c r="C719" s="3" t="s">
        <v>454</v>
      </c>
      <c r="D719" s="3" t="s">
        <v>455</v>
      </c>
      <c r="E719" s="3" t="s">
        <v>456</v>
      </c>
      <c r="F719" s="3">
        <v>2003</v>
      </c>
      <c r="G719" s="2" t="s">
        <v>93</v>
      </c>
      <c r="H719" s="3" t="s">
        <v>94</v>
      </c>
      <c r="I719" s="3" t="s">
        <v>461</v>
      </c>
      <c r="J719" s="3" t="s">
        <v>114</v>
      </c>
      <c r="K719" s="3" t="s">
        <v>265</v>
      </c>
      <c r="L719" s="3">
        <v>1998</v>
      </c>
      <c r="M719" s="3" t="s">
        <v>462</v>
      </c>
      <c r="N719" s="2" t="s">
        <v>463</v>
      </c>
      <c r="O719" s="3">
        <v>1</v>
      </c>
      <c r="P719" s="3" t="s">
        <v>118</v>
      </c>
      <c r="Q719" s="3" t="s">
        <v>119</v>
      </c>
      <c r="R719" s="4"/>
      <c r="S719" s="3" t="s">
        <v>69</v>
      </c>
      <c r="T719" s="3" t="s">
        <v>101</v>
      </c>
      <c r="U719" s="3" t="s">
        <v>84</v>
      </c>
      <c r="V719" s="3" t="s">
        <v>72</v>
      </c>
      <c r="W719" s="3">
        <v>80</v>
      </c>
      <c r="X719" s="4">
        <f t="shared" si="23"/>
        <v>25.816642093037583</v>
      </c>
      <c r="Y719" s="3">
        <v>10.5396</v>
      </c>
      <c r="Z719" s="4"/>
      <c r="AA719" s="3">
        <v>6</v>
      </c>
      <c r="AB719" s="3">
        <v>69.968299999999999</v>
      </c>
      <c r="AC719" s="4">
        <f t="shared" si="39"/>
        <v>16.796396115238529</v>
      </c>
      <c r="AD719" s="3">
        <v>6.8571</v>
      </c>
      <c r="AE719" s="3">
        <v>6</v>
      </c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3" t="s">
        <v>236</v>
      </c>
      <c r="AV719" s="3" t="s">
        <v>178</v>
      </c>
      <c r="AW719" s="4"/>
      <c r="AX719" s="4"/>
      <c r="AY719" s="3" t="s">
        <v>75</v>
      </c>
      <c r="AZ719" s="3" t="s">
        <v>76</v>
      </c>
      <c r="BA719" s="3" t="s">
        <v>77</v>
      </c>
      <c r="BB719" s="3">
        <v>38.958584000000002</v>
      </c>
      <c r="BC719" s="3">
        <v>-76.228896000000006</v>
      </c>
      <c r="BD719" s="4"/>
      <c r="BE719" s="4"/>
    </row>
    <row r="720" spans="1:57" ht="12.75">
      <c r="A720" s="3" t="s">
        <v>230</v>
      </c>
      <c r="B720" s="3" t="s">
        <v>260</v>
      </c>
      <c r="C720" s="3" t="s">
        <v>454</v>
      </c>
      <c r="D720" s="3" t="s">
        <v>455</v>
      </c>
      <c r="E720" s="3" t="s">
        <v>456</v>
      </c>
      <c r="F720" s="3">
        <v>2003</v>
      </c>
      <c r="G720" s="2" t="s">
        <v>93</v>
      </c>
      <c r="H720" s="3" t="s">
        <v>94</v>
      </c>
      <c r="I720" s="3" t="s">
        <v>461</v>
      </c>
      <c r="J720" s="3" t="s">
        <v>96</v>
      </c>
      <c r="K720" s="3" t="s">
        <v>273</v>
      </c>
      <c r="L720" s="3">
        <v>1998</v>
      </c>
      <c r="M720" s="3" t="s">
        <v>462</v>
      </c>
      <c r="N720" s="2" t="s">
        <v>463</v>
      </c>
      <c r="O720" s="3">
        <v>1</v>
      </c>
      <c r="P720" s="3" t="s">
        <v>118</v>
      </c>
      <c r="Q720" s="3" t="s">
        <v>119</v>
      </c>
      <c r="R720" s="4"/>
      <c r="S720" s="3" t="s">
        <v>69</v>
      </c>
      <c r="T720" s="3" t="s">
        <v>101</v>
      </c>
      <c r="U720" s="3" t="s">
        <v>84</v>
      </c>
      <c r="V720" s="3" t="s">
        <v>72</v>
      </c>
      <c r="W720" s="3">
        <v>96.126999999999995</v>
      </c>
      <c r="X720" s="4">
        <f t="shared" si="23"/>
        <v>17.107236363597714</v>
      </c>
      <c r="Y720" s="3">
        <v>6.984</v>
      </c>
      <c r="Z720" s="4"/>
      <c r="AA720" s="3">
        <v>6</v>
      </c>
      <c r="AB720" s="3">
        <v>97.650800000000004</v>
      </c>
      <c r="AC720" s="4">
        <f t="shared" si="39"/>
        <v>18.351822101905846</v>
      </c>
      <c r="AD720" s="3">
        <v>7.4920999999999998</v>
      </c>
      <c r="AE720" s="3">
        <v>6</v>
      </c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3" t="s">
        <v>236</v>
      </c>
      <c r="AV720" s="3" t="s">
        <v>178</v>
      </c>
      <c r="AW720" s="4"/>
      <c r="AX720" s="4"/>
      <c r="AY720" s="3" t="s">
        <v>75</v>
      </c>
      <c r="AZ720" s="3" t="s">
        <v>76</v>
      </c>
      <c r="BA720" s="3" t="s">
        <v>77</v>
      </c>
      <c r="BB720" s="3">
        <v>38.958584000000002</v>
      </c>
      <c r="BC720" s="3">
        <v>-76.228896000000006</v>
      </c>
      <c r="BD720" s="4"/>
      <c r="BE720" s="4"/>
    </row>
    <row r="721" spans="1:57" ht="12.75">
      <c r="A721" s="3" t="s">
        <v>230</v>
      </c>
      <c r="B721" s="3" t="s">
        <v>260</v>
      </c>
      <c r="C721" s="3" t="s">
        <v>454</v>
      </c>
      <c r="D721" s="3" t="s">
        <v>455</v>
      </c>
      <c r="E721" s="3" t="s">
        <v>456</v>
      </c>
      <c r="F721" s="3">
        <v>2003</v>
      </c>
      <c r="G721" s="2" t="s">
        <v>93</v>
      </c>
      <c r="H721" s="3" t="s">
        <v>94</v>
      </c>
      <c r="I721" s="3" t="s">
        <v>464</v>
      </c>
      <c r="J721" s="3" t="s">
        <v>96</v>
      </c>
      <c r="K721" s="3" t="s">
        <v>273</v>
      </c>
      <c r="L721" s="3">
        <v>1998</v>
      </c>
      <c r="M721" s="3" t="s">
        <v>462</v>
      </c>
      <c r="N721" s="2" t="s">
        <v>463</v>
      </c>
      <c r="O721" s="3">
        <v>1</v>
      </c>
      <c r="P721" s="3" t="s">
        <v>118</v>
      </c>
      <c r="Q721" s="3" t="s">
        <v>119</v>
      </c>
      <c r="R721" s="4"/>
      <c r="S721" s="3" t="s">
        <v>69</v>
      </c>
      <c r="T721" s="3" t="s">
        <v>101</v>
      </c>
      <c r="U721" s="3" t="s">
        <v>84</v>
      </c>
      <c r="V721" s="3" t="s">
        <v>72</v>
      </c>
      <c r="W721" s="3">
        <v>72</v>
      </c>
      <c r="X721" s="4">
        <f t="shared" si="23"/>
        <v>19.284832744931961</v>
      </c>
      <c r="Y721" s="3">
        <v>7.8730000000000002</v>
      </c>
      <c r="Z721" s="4"/>
      <c r="AA721" s="3">
        <v>6</v>
      </c>
      <c r="AB721" s="3">
        <v>71.238100000000003</v>
      </c>
      <c r="AC721" s="4">
        <f t="shared" si="39"/>
        <v>18.66266235026503</v>
      </c>
      <c r="AD721" s="3">
        <v>7.6189999999999998</v>
      </c>
      <c r="AE721" s="3">
        <v>6</v>
      </c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3" t="s">
        <v>236</v>
      </c>
      <c r="AV721" s="3" t="s">
        <v>178</v>
      </c>
      <c r="AW721" s="4"/>
      <c r="AX721" s="4"/>
      <c r="AY721" s="3" t="s">
        <v>75</v>
      </c>
      <c r="AZ721" s="3" t="s">
        <v>76</v>
      </c>
      <c r="BA721" s="3" t="s">
        <v>77</v>
      </c>
      <c r="BB721" s="3">
        <v>38.958584000000002</v>
      </c>
      <c r="BC721" s="3">
        <v>-76.228896000000006</v>
      </c>
      <c r="BD721" s="4"/>
      <c r="BE721" s="4"/>
    </row>
    <row r="722" spans="1:57" ht="12.75">
      <c r="A722" s="3" t="s">
        <v>230</v>
      </c>
      <c r="B722" s="3" t="s">
        <v>260</v>
      </c>
      <c r="C722" s="3" t="s">
        <v>454</v>
      </c>
      <c r="D722" s="3" t="s">
        <v>455</v>
      </c>
      <c r="E722" s="3" t="s">
        <v>456</v>
      </c>
      <c r="F722" s="3">
        <v>2003</v>
      </c>
      <c r="G722" s="2" t="s">
        <v>93</v>
      </c>
      <c r="H722" s="3" t="s">
        <v>94</v>
      </c>
      <c r="I722" s="3" t="s">
        <v>461</v>
      </c>
      <c r="J722" s="3" t="s">
        <v>64</v>
      </c>
      <c r="K722" s="3" t="s">
        <v>65</v>
      </c>
      <c r="L722" s="3">
        <v>1998</v>
      </c>
      <c r="M722" s="3" t="s">
        <v>462</v>
      </c>
      <c r="N722" s="2" t="s">
        <v>463</v>
      </c>
      <c r="O722" s="3">
        <v>1</v>
      </c>
      <c r="P722" s="3" t="s">
        <v>118</v>
      </c>
      <c r="Q722" s="3" t="s">
        <v>119</v>
      </c>
      <c r="R722" s="4"/>
      <c r="S722" s="3" t="s">
        <v>69</v>
      </c>
      <c r="T722" s="3" t="s">
        <v>101</v>
      </c>
      <c r="U722" s="3" t="s">
        <v>84</v>
      </c>
      <c r="V722" s="3" t="s">
        <v>72</v>
      </c>
      <c r="W722" s="3">
        <v>136.381</v>
      </c>
      <c r="X722" s="4">
        <f t="shared" si="23"/>
        <v>27.993748576423268</v>
      </c>
      <c r="Y722" s="3">
        <v>11.4284</v>
      </c>
      <c r="Z722" s="4"/>
      <c r="AA722" s="3">
        <v>6</v>
      </c>
      <c r="AB722" s="3">
        <v>128.50790000000001</v>
      </c>
      <c r="AC722" s="4">
        <f t="shared" si="39"/>
        <v>23.818348360875067</v>
      </c>
      <c r="AD722" s="3">
        <v>9.7238000000000007</v>
      </c>
      <c r="AE722" s="3">
        <v>6</v>
      </c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3" t="s">
        <v>236</v>
      </c>
      <c r="AV722" s="3" t="s">
        <v>178</v>
      </c>
      <c r="AW722" s="4"/>
      <c r="AX722" s="4"/>
      <c r="AY722" s="3" t="s">
        <v>75</v>
      </c>
      <c r="AZ722" s="3" t="s">
        <v>76</v>
      </c>
      <c r="BA722" s="3" t="s">
        <v>77</v>
      </c>
      <c r="BB722" s="3">
        <v>38.958584000000002</v>
      </c>
      <c r="BC722" s="3">
        <v>-76.228896000000006</v>
      </c>
      <c r="BD722" s="4"/>
      <c r="BE722" s="4"/>
    </row>
    <row r="723" spans="1:57" ht="12.75">
      <c r="A723" s="3" t="s">
        <v>230</v>
      </c>
      <c r="B723" s="3" t="s">
        <v>260</v>
      </c>
      <c r="C723" s="3" t="s">
        <v>454</v>
      </c>
      <c r="D723" s="3" t="s">
        <v>455</v>
      </c>
      <c r="E723" s="3" t="s">
        <v>456</v>
      </c>
      <c r="F723" s="3">
        <v>2003</v>
      </c>
      <c r="G723" s="2" t="s">
        <v>93</v>
      </c>
      <c r="H723" s="3" t="s">
        <v>94</v>
      </c>
      <c r="I723" s="3" t="s">
        <v>464</v>
      </c>
      <c r="J723" s="3" t="s">
        <v>64</v>
      </c>
      <c r="K723" s="3" t="s">
        <v>65</v>
      </c>
      <c r="L723" s="3">
        <v>1998</v>
      </c>
      <c r="M723" s="3" t="s">
        <v>462</v>
      </c>
      <c r="N723" s="2" t="s">
        <v>463</v>
      </c>
      <c r="O723" s="3">
        <v>1</v>
      </c>
      <c r="P723" s="3" t="s">
        <v>118</v>
      </c>
      <c r="Q723" s="3" t="s">
        <v>119</v>
      </c>
      <c r="R723" s="4"/>
      <c r="S723" s="3" t="s">
        <v>69</v>
      </c>
      <c r="T723" s="3" t="s">
        <v>101</v>
      </c>
      <c r="U723" s="3" t="s">
        <v>84</v>
      </c>
      <c r="V723" s="3" t="s">
        <v>72</v>
      </c>
      <c r="W723" s="3">
        <v>93.332999999999998</v>
      </c>
      <c r="X723" s="4">
        <f t="shared" si="23"/>
        <v>25.195451494267768</v>
      </c>
      <c r="Y723" s="3">
        <v>10.286</v>
      </c>
      <c r="Z723" s="4"/>
      <c r="AA723" s="3">
        <v>6</v>
      </c>
      <c r="AB723" s="3">
        <v>68.825400000000002</v>
      </c>
      <c r="AC723" s="4">
        <f t="shared" si="39"/>
        <v>24.883631450011467</v>
      </c>
      <c r="AD723" s="3">
        <v>10.1587</v>
      </c>
      <c r="AE723" s="3">
        <v>6</v>
      </c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3" t="s">
        <v>236</v>
      </c>
      <c r="AV723" s="3" t="s">
        <v>178</v>
      </c>
      <c r="AW723" s="4"/>
      <c r="AX723" s="4"/>
      <c r="AY723" s="3" t="s">
        <v>75</v>
      </c>
      <c r="AZ723" s="3" t="s">
        <v>76</v>
      </c>
      <c r="BA723" s="3" t="s">
        <v>77</v>
      </c>
      <c r="BB723" s="3">
        <v>38.958584000000002</v>
      </c>
      <c r="BC723" s="3">
        <v>-76.228896000000006</v>
      </c>
      <c r="BD723" s="4"/>
      <c r="BE723" s="4"/>
    </row>
    <row r="724" spans="1:57" ht="12.75">
      <c r="A724" s="3" t="s">
        <v>230</v>
      </c>
      <c r="B724" s="3" t="s">
        <v>260</v>
      </c>
      <c r="C724" s="3" t="s">
        <v>454</v>
      </c>
      <c r="D724" s="3" t="s">
        <v>455</v>
      </c>
      <c r="E724" s="3" t="s">
        <v>456</v>
      </c>
      <c r="F724" s="3">
        <v>2003</v>
      </c>
      <c r="G724" s="2" t="s">
        <v>93</v>
      </c>
      <c r="H724" s="3" t="s">
        <v>94</v>
      </c>
      <c r="I724" s="3" t="s">
        <v>464</v>
      </c>
      <c r="J724" s="3" t="s">
        <v>114</v>
      </c>
      <c r="K724" s="3" t="s">
        <v>265</v>
      </c>
      <c r="L724" s="3">
        <v>1998</v>
      </c>
      <c r="M724" s="3" t="s">
        <v>462</v>
      </c>
      <c r="N724" s="2" t="s">
        <v>463</v>
      </c>
      <c r="O724" s="3">
        <v>1</v>
      </c>
      <c r="P724" s="3" t="s">
        <v>118</v>
      </c>
      <c r="Q724" s="3" t="s">
        <v>119</v>
      </c>
      <c r="R724" s="4"/>
      <c r="S724" s="3" t="s">
        <v>69</v>
      </c>
      <c r="T724" s="3" t="s">
        <v>101</v>
      </c>
      <c r="U724" s="3" t="s">
        <v>84</v>
      </c>
      <c r="V724" s="3" t="s">
        <v>72</v>
      </c>
      <c r="W724" s="3">
        <v>112.50790000000001</v>
      </c>
      <c r="X724" s="4">
        <f t="shared" si="23"/>
        <v>55.366061605102452</v>
      </c>
      <c r="Y724" s="3">
        <v>22.603100000000001</v>
      </c>
      <c r="Z724" s="4"/>
      <c r="AA724" s="3">
        <v>6</v>
      </c>
      <c r="AB724" s="3">
        <v>108.8254</v>
      </c>
      <c r="AC724" s="4">
        <f t="shared" si="39"/>
        <v>25.194471698370656</v>
      </c>
      <c r="AD724" s="3">
        <v>10.285600000000001</v>
      </c>
      <c r="AE724" s="3">
        <v>6</v>
      </c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3" t="s">
        <v>236</v>
      </c>
      <c r="AV724" s="3" t="s">
        <v>178</v>
      </c>
      <c r="AW724" s="4"/>
      <c r="AX724" s="4"/>
      <c r="AY724" s="3" t="s">
        <v>75</v>
      </c>
      <c r="AZ724" s="3" t="s">
        <v>76</v>
      </c>
      <c r="BA724" s="3" t="s">
        <v>77</v>
      </c>
      <c r="BB724" s="3">
        <v>38.958584000000002</v>
      </c>
      <c r="BC724" s="3">
        <v>-76.228896000000006</v>
      </c>
      <c r="BD724" s="4"/>
      <c r="BE724" s="4"/>
    </row>
    <row r="725" spans="1:57" ht="12.75">
      <c r="A725" s="3" t="s">
        <v>230</v>
      </c>
      <c r="B725" s="3" t="s">
        <v>260</v>
      </c>
      <c r="C725" s="3" t="s">
        <v>454</v>
      </c>
      <c r="D725" s="3" t="s">
        <v>455</v>
      </c>
      <c r="E725" s="3" t="s">
        <v>456</v>
      </c>
      <c r="F725" s="3">
        <v>2003</v>
      </c>
      <c r="G725" s="2" t="s">
        <v>93</v>
      </c>
      <c r="H725" s="3" t="s">
        <v>94</v>
      </c>
      <c r="I725" s="4"/>
      <c r="J725" s="3" t="s">
        <v>114</v>
      </c>
      <c r="K725" s="3" t="s">
        <v>265</v>
      </c>
      <c r="L725" s="3">
        <v>1998</v>
      </c>
      <c r="M725" s="3" t="s">
        <v>465</v>
      </c>
      <c r="N725" s="3" t="s">
        <v>279</v>
      </c>
      <c r="O725" s="3"/>
      <c r="P725" s="3" t="s">
        <v>118</v>
      </c>
      <c r="Q725" s="3" t="s">
        <v>142</v>
      </c>
      <c r="R725" s="3"/>
      <c r="S725" s="3" t="s">
        <v>69</v>
      </c>
      <c r="T725" s="3" t="s">
        <v>70</v>
      </c>
      <c r="U725" s="3" t="s">
        <v>84</v>
      </c>
      <c r="V725" s="3" t="s">
        <v>72</v>
      </c>
      <c r="W725" s="3">
        <v>1.7078</v>
      </c>
      <c r="X725" s="4">
        <f t="shared" si="23"/>
        <v>5.3472</v>
      </c>
      <c r="Y725" s="3">
        <v>1.3368</v>
      </c>
      <c r="Z725" s="4"/>
      <c r="AA725" s="3">
        <v>16</v>
      </c>
      <c r="AB725" s="3">
        <v>6.4452999999999996</v>
      </c>
      <c r="AC725" s="4">
        <f t="shared" si="39"/>
        <v>12.155200000000001</v>
      </c>
      <c r="AD725" s="3">
        <v>3.0388000000000002</v>
      </c>
      <c r="AE725" s="3">
        <v>16</v>
      </c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3" t="s">
        <v>236</v>
      </c>
      <c r="AV725" s="3" t="s">
        <v>178</v>
      </c>
      <c r="AW725" s="4"/>
      <c r="AX725" s="4"/>
      <c r="AY725" s="3" t="s">
        <v>75</v>
      </c>
      <c r="AZ725" s="3" t="s">
        <v>76</v>
      </c>
      <c r="BA725" s="3" t="s">
        <v>77</v>
      </c>
      <c r="BB725" s="3">
        <v>38.958584000000002</v>
      </c>
      <c r="BC725" s="3">
        <v>-76.228896000000006</v>
      </c>
      <c r="BD725" s="4"/>
      <c r="BE725" s="4"/>
    </row>
    <row r="726" spans="1:57" ht="12.75">
      <c r="A726" s="3" t="s">
        <v>230</v>
      </c>
      <c r="B726" s="3" t="s">
        <v>260</v>
      </c>
      <c r="C726" s="3" t="s">
        <v>454</v>
      </c>
      <c r="D726" s="3" t="s">
        <v>455</v>
      </c>
      <c r="E726" s="3" t="s">
        <v>456</v>
      </c>
      <c r="F726" s="3">
        <v>2003</v>
      </c>
      <c r="G726" s="2" t="s">
        <v>93</v>
      </c>
      <c r="H726" s="3" t="s">
        <v>94</v>
      </c>
      <c r="I726" s="4"/>
      <c r="J726" s="3" t="s">
        <v>96</v>
      </c>
      <c r="K726" s="3" t="s">
        <v>273</v>
      </c>
      <c r="L726" s="3">
        <v>1998</v>
      </c>
      <c r="M726" s="3" t="s">
        <v>465</v>
      </c>
      <c r="N726" s="3" t="s">
        <v>279</v>
      </c>
      <c r="O726" s="3"/>
      <c r="P726" s="3" t="s">
        <v>118</v>
      </c>
      <c r="Q726" s="3" t="s">
        <v>142</v>
      </c>
      <c r="R726" s="3"/>
      <c r="S726" s="3" t="s">
        <v>69</v>
      </c>
      <c r="T726" s="3" t="s">
        <v>70</v>
      </c>
      <c r="U726" s="3" t="s">
        <v>84</v>
      </c>
      <c r="V726" s="3" t="s">
        <v>72</v>
      </c>
      <c r="W726" s="3">
        <v>1.4021999999999999</v>
      </c>
      <c r="X726" s="4">
        <f t="shared" si="23"/>
        <v>3.4704800820635757</v>
      </c>
      <c r="Y726" s="3">
        <v>0.61350000000000005</v>
      </c>
      <c r="Z726" s="4"/>
      <c r="AA726" s="3">
        <v>32</v>
      </c>
      <c r="AB726" s="3">
        <v>2.9967000000000001</v>
      </c>
      <c r="AC726" s="4">
        <f t="shared" si="39"/>
        <v>12.465444024181409</v>
      </c>
      <c r="AD726" s="3">
        <v>2.2035999999999998</v>
      </c>
      <c r="AE726" s="3">
        <v>32</v>
      </c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3" t="s">
        <v>236</v>
      </c>
      <c r="AV726" s="3" t="s">
        <v>178</v>
      </c>
      <c r="AW726" s="4"/>
      <c r="AX726" s="4"/>
      <c r="AY726" s="3" t="s">
        <v>75</v>
      </c>
      <c r="AZ726" s="3" t="s">
        <v>76</v>
      </c>
      <c r="BA726" s="3" t="s">
        <v>77</v>
      </c>
      <c r="BB726" s="3">
        <v>38.958584000000002</v>
      </c>
      <c r="BC726" s="3">
        <v>-76.228896000000006</v>
      </c>
      <c r="BD726" s="4"/>
      <c r="BE726" s="4"/>
    </row>
    <row r="727" spans="1:57" ht="12.75">
      <c r="A727" s="3" t="s">
        <v>230</v>
      </c>
      <c r="B727" s="3" t="s">
        <v>260</v>
      </c>
      <c r="C727" s="3" t="s">
        <v>454</v>
      </c>
      <c r="D727" s="3" t="s">
        <v>455</v>
      </c>
      <c r="E727" s="3" t="s">
        <v>456</v>
      </c>
      <c r="F727" s="3">
        <v>2003</v>
      </c>
      <c r="G727" s="2" t="s">
        <v>93</v>
      </c>
      <c r="H727" s="3" t="s">
        <v>94</v>
      </c>
      <c r="I727" s="4"/>
      <c r="J727" s="3" t="s">
        <v>114</v>
      </c>
      <c r="K727" s="3" t="s">
        <v>265</v>
      </c>
      <c r="L727" s="3">
        <v>1998</v>
      </c>
      <c r="M727" s="3" t="s">
        <v>466</v>
      </c>
      <c r="N727" s="3" t="s">
        <v>279</v>
      </c>
      <c r="O727" s="3"/>
      <c r="P727" s="3" t="s">
        <v>118</v>
      </c>
      <c r="Q727" s="3" t="s">
        <v>142</v>
      </c>
      <c r="R727" s="3"/>
      <c r="S727" s="3" t="s">
        <v>69</v>
      </c>
      <c r="T727" s="3" t="s">
        <v>70</v>
      </c>
      <c r="U727" s="3" t="s">
        <v>84</v>
      </c>
      <c r="V727" s="3" t="s">
        <v>72</v>
      </c>
      <c r="W727" s="3">
        <v>30.744800000000001</v>
      </c>
      <c r="X727" s="4">
        <f t="shared" si="23"/>
        <v>51.058799999999998</v>
      </c>
      <c r="Y727" s="3">
        <v>12.764699999999999</v>
      </c>
      <c r="Z727" s="4"/>
      <c r="AA727" s="3">
        <v>16</v>
      </c>
      <c r="AB727" s="3">
        <v>37.061999999999998</v>
      </c>
      <c r="AC727" s="4">
        <f t="shared" si="39"/>
        <v>51.527200000000001</v>
      </c>
      <c r="AD727" s="3">
        <v>12.8818</v>
      </c>
      <c r="AE727" s="3">
        <v>16</v>
      </c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3" t="s">
        <v>236</v>
      </c>
      <c r="AV727" s="3" t="s">
        <v>178</v>
      </c>
      <c r="AW727" s="4"/>
      <c r="AX727" s="4"/>
      <c r="AY727" s="3" t="s">
        <v>75</v>
      </c>
      <c r="AZ727" s="3" t="s">
        <v>76</v>
      </c>
      <c r="BA727" s="3" t="s">
        <v>77</v>
      </c>
      <c r="BB727" s="3">
        <v>38.958584000000002</v>
      </c>
      <c r="BC727" s="3">
        <v>-76.228896000000006</v>
      </c>
      <c r="BD727" s="4"/>
      <c r="BE727" s="4"/>
    </row>
    <row r="728" spans="1:57" ht="12.75">
      <c r="A728" s="3" t="s">
        <v>230</v>
      </c>
      <c r="B728" s="3" t="s">
        <v>260</v>
      </c>
      <c r="C728" s="3" t="s">
        <v>454</v>
      </c>
      <c r="D728" s="3" t="s">
        <v>455</v>
      </c>
      <c r="E728" s="3" t="s">
        <v>456</v>
      </c>
      <c r="F728" s="3">
        <v>2003</v>
      </c>
      <c r="G728" s="2" t="s">
        <v>93</v>
      </c>
      <c r="H728" s="3" t="s">
        <v>94</v>
      </c>
      <c r="I728" s="4"/>
      <c r="J728" s="3" t="s">
        <v>96</v>
      </c>
      <c r="K728" s="3" t="s">
        <v>273</v>
      </c>
      <c r="L728" s="3">
        <v>1998</v>
      </c>
      <c r="M728" s="3" t="s">
        <v>466</v>
      </c>
      <c r="N728" s="3" t="s">
        <v>279</v>
      </c>
      <c r="O728" s="3"/>
      <c r="P728" s="3" t="s">
        <v>118</v>
      </c>
      <c r="Q728" s="3" t="s">
        <v>142</v>
      </c>
      <c r="R728" s="3"/>
      <c r="S728" s="3" t="s">
        <v>69</v>
      </c>
      <c r="T728" s="3" t="s">
        <v>70</v>
      </c>
      <c r="U728" s="3" t="s">
        <v>84</v>
      </c>
      <c r="V728" s="3" t="s">
        <v>72</v>
      </c>
      <c r="W728" s="3">
        <v>20.010200000000001</v>
      </c>
      <c r="X728" s="4">
        <f t="shared" si="23"/>
        <v>46.370365653938947</v>
      </c>
      <c r="Y728" s="3">
        <v>8.1972000000000005</v>
      </c>
      <c r="Z728" s="4"/>
      <c r="AA728" s="3">
        <v>32</v>
      </c>
      <c r="AB728" s="3">
        <v>37.996099999999998</v>
      </c>
      <c r="AC728" s="4">
        <f t="shared" si="39"/>
        <v>130.10595068204992</v>
      </c>
      <c r="AD728" s="3">
        <v>22.999700000000001</v>
      </c>
      <c r="AE728" s="3">
        <v>32</v>
      </c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3" t="s">
        <v>236</v>
      </c>
      <c r="AV728" s="3" t="s">
        <v>178</v>
      </c>
      <c r="AW728" s="4"/>
      <c r="AX728" s="4"/>
      <c r="AY728" s="3" t="s">
        <v>75</v>
      </c>
      <c r="AZ728" s="3" t="s">
        <v>76</v>
      </c>
      <c r="BA728" s="3" t="s">
        <v>77</v>
      </c>
      <c r="BB728" s="3">
        <v>38.958584000000002</v>
      </c>
      <c r="BC728" s="3">
        <v>-76.228896000000006</v>
      </c>
      <c r="BD728" s="4"/>
      <c r="BE728" s="4"/>
    </row>
    <row r="729" spans="1:57" ht="12.75">
      <c r="A729" s="3" t="s">
        <v>230</v>
      </c>
      <c r="B729" s="3" t="s">
        <v>260</v>
      </c>
      <c r="C729" s="3" t="s">
        <v>454</v>
      </c>
      <c r="D729" s="3" t="s">
        <v>455</v>
      </c>
      <c r="E729" s="3" t="s">
        <v>456</v>
      </c>
      <c r="F729" s="3">
        <v>2003</v>
      </c>
      <c r="G729" s="2" t="s">
        <v>93</v>
      </c>
      <c r="H729" s="3" t="s">
        <v>94</v>
      </c>
      <c r="I729" s="4"/>
      <c r="J729" s="3" t="s">
        <v>114</v>
      </c>
      <c r="K729" s="3" t="s">
        <v>265</v>
      </c>
      <c r="L729" s="3">
        <v>1998</v>
      </c>
      <c r="M729" s="3" t="s">
        <v>467</v>
      </c>
      <c r="N729" s="3" t="s">
        <v>279</v>
      </c>
      <c r="O729" s="3"/>
      <c r="P729" s="3" t="s">
        <v>118</v>
      </c>
      <c r="Q729" s="3" t="s">
        <v>142</v>
      </c>
      <c r="R729" s="3"/>
      <c r="S729" s="3" t="s">
        <v>69</v>
      </c>
      <c r="T729" s="3" t="s">
        <v>70</v>
      </c>
      <c r="U729" s="3" t="s">
        <v>84</v>
      </c>
      <c r="V729" s="3" t="s">
        <v>72</v>
      </c>
      <c r="W729" s="3">
        <v>1.8728</v>
      </c>
      <c r="X729" s="4">
        <f t="shared" si="23"/>
        <v>1.4388000000000001</v>
      </c>
      <c r="Y729" s="3">
        <v>0.35970000000000002</v>
      </c>
      <c r="Z729" s="4"/>
      <c r="AA729" s="3">
        <v>16</v>
      </c>
      <c r="AB729" s="3">
        <v>2.7162999999999999</v>
      </c>
      <c r="AC729" s="4">
        <f t="shared" si="39"/>
        <v>6.3224</v>
      </c>
      <c r="AD729" s="3">
        <v>1.5806</v>
      </c>
      <c r="AE729" s="3">
        <v>16</v>
      </c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3" t="s">
        <v>236</v>
      </c>
      <c r="AV729" s="3" t="s">
        <v>178</v>
      </c>
      <c r="AW729" s="4"/>
      <c r="AX729" s="4"/>
      <c r="AY729" s="3" t="s">
        <v>75</v>
      </c>
      <c r="AZ729" s="3" t="s">
        <v>76</v>
      </c>
      <c r="BA729" s="3" t="s">
        <v>77</v>
      </c>
      <c r="BB729" s="3">
        <v>38.958584000000002</v>
      </c>
      <c r="BC729" s="3">
        <v>-76.228896000000006</v>
      </c>
      <c r="BD729" s="4"/>
      <c r="BE729" s="4"/>
    </row>
    <row r="730" spans="1:57" ht="12.75">
      <c r="A730" s="3" t="s">
        <v>230</v>
      </c>
      <c r="B730" s="3" t="s">
        <v>260</v>
      </c>
      <c r="C730" s="3" t="s">
        <v>454</v>
      </c>
      <c r="D730" s="3" t="s">
        <v>455</v>
      </c>
      <c r="E730" s="3" t="s">
        <v>456</v>
      </c>
      <c r="F730" s="3">
        <v>2003</v>
      </c>
      <c r="G730" s="2" t="s">
        <v>93</v>
      </c>
      <c r="H730" s="3" t="s">
        <v>94</v>
      </c>
      <c r="I730" s="4"/>
      <c r="J730" s="3" t="s">
        <v>96</v>
      </c>
      <c r="K730" s="3" t="s">
        <v>273</v>
      </c>
      <c r="L730" s="3">
        <v>1998</v>
      </c>
      <c r="M730" s="3" t="s">
        <v>467</v>
      </c>
      <c r="N730" s="3" t="s">
        <v>279</v>
      </c>
      <c r="O730" s="3"/>
      <c r="P730" s="3" t="s">
        <v>118</v>
      </c>
      <c r="Q730" s="3" t="s">
        <v>142</v>
      </c>
      <c r="R730" s="3"/>
      <c r="S730" s="3" t="s">
        <v>69</v>
      </c>
      <c r="T730" s="3" t="s">
        <v>70</v>
      </c>
      <c r="U730" s="3" t="s">
        <v>84</v>
      </c>
      <c r="V730" s="3" t="s">
        <v>72</v>
      </c>
      <c r="W730" s="3">
        <v>1.8109999999999999</v>
      </c>
      <c r="X730" s="4">
        <f t="shared" si="23"/>
        <v>3.4636918569641844</v>
      </c>
      <c r="Y730" s="3">
        <v>0.61229999999999996</v>
      </c>
      <c r="Z730" s="4"/>
      <c r="AA730" s="3">
        <v>32</v>
      </c>
      <c r="AB730" s="3">
        <v>4.7483000000000004</v>
      </c>
      <c r="AC730" s="4">
        <f t="shared" si="39"/>
        <v>7.6158228760915927</v>
      </c>
      <c r="AD730" s="3">
        <v>1.3463000000000001</v>
      </c>
      <c r="AE730" s="3">
        <v>32</v>
      </c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3" t="s">
        <v>236</v>
      </c>
      <c r="AV730" s="3" t="s">
        <v>178</v>
      </c>
      <c r="AW730" s="4"/>
      <c r="AX730" s="4"/>
      <c r="AY730" s="3" t="s">
        <v>75</v>
      </c>
      <c r="AZ730" s="3" t="s">
        <v>76</v>
      </c>
      <c r="BA730" s="3" t="s">
        <v>77</v>
      </c>
      <c r="BB730" s="3">
        <v>38.958584000000002</v>
      </c>
      <c r="BC730" s="3">
        <v>-76.228896000000006</v>
      </c>
      <c r="BD730" s="4"/>
      <c r="BE730" s="4"/>
    </row>
    <row r="731" spans="1:57" ht="12.75">
      <c r="A731" s="3" t="s">
        <v>230</v>
      </c>
      <c r="B731" s="3" t="s">
        <v>260</v>
      </c>
      <c r="C731" s="3" t="s">
        <v>454</v>
      </c>
      <c r="D731" s="3" t="s">
        <v>455</v>
      </c>
      <c r="E731" s="3" t="s">
        <v>456</v>
      </c>
      <c r="F731" s="3">
        <v>2003</v>
      </c>
      <c r="G731" s="2" t="s">
        <v>93</v>
      </c>
      <c r="H731" s="3" t="s">
        <v>94</v>
      </c>
      <c r="I731" s="4"/>
      <c r="J731" s="3" t="s">
        <v>114</v>
      </c>
      <c r="K731" s="3" t="s">
        <v>265</v>
      </c>
      <c r="L731" s="3">
        <v>1998</v>
      </c>
      <c r="M731" s="3" t="s">
        <v>468</v>
      </c>
      <c r="N731" s="3" t="s">
        <v>279</v>
      </c>
      <c r="O731" s="3"/>
      <c r="P731" s="3" t="s">
        <v>118</v>
      </c>
      <c r="Q731" s="3" t="s">
        <v>142</v>
      </c>
      <c r="R731" s="3"/>
      <c r="S731" s="3" t="s">
        <v>69</v>
      </c>
      <c r="T731" s="3" t="s">
        <v>70</v>
      </c>
      <c r="U731" s="3" t="s">
        <v>84</v>
      </c>
      <c r="V731" s="3" t="s">
        <v>72</v>
      </c>
      <c r="W731" s="3">
        <v>4.383</v>
      </c>
      <c r="X731" s="4">
        <f t="shared" si="23"/>
        <v>3.4039999999999999</v>
      </c>
      <c r="Y731" s="3">
        <v>0.85099999999999998</v>
      </c>
      <c r="Z731" s="4"/>
      <c r="AA731" s="3">
        <v>16</v>
      </c>
      <c r="AB731" s="3">
        <v>5.2313999999999998</v>
      </c>
      <c r="AC731" s="4">
        <f t="shared" si="39"/>
        <v>6.8083999999999998</v>
      </c>
      <c r="AD731" s="3">
        <v>1.7020999999999999</v>
      </c>
      <c r="AE731" s="3">
        <v>16</v>
      </c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3" t="s">
        <v>236</v>
      </c>
      <c r="AV731" s="3" t="s">
        <v>178</v>
      </c>
      <c r="AW731" s="4"/>
      <c r="AX731" s="4"/>
      <c r="AY731" s="3" t="s">
        <v>75</v>
      </c>
      <c r="AZ731" s="3" t="s">
        <v>76</v>
      </c>
      <c r="BA731" s="3" t="s">
        <v>77</v>
      </c>
      <c r="BB731" s="3">
        <v>38.958584000000002</v>
      </c>
      <c r="BC731" s="3">
        <v>-76.228896000000006</v>
      </c>
      <c r="BD731" s="4"/>
      <c r="BE731" s="4"/>
    </row>
    <row r="732" spans="1:57" ht="12.75">
      <c r="A732" s="3" t="s">
        <v>230</v>
      </c>
      <c r="B732" s="3" t="s">
        <v>260</v>
      </c>
      <c r="C732" s="3" t="s">
        <v>454</v>
      </c>
      <c r="D732" s="3" t="s">
        <v>455</v>
      </c>
      <c r="E732" s="3" t="s">
        <v>456</v>
      </c>
      <c r="F732" s="3">
        <v>2003</v>
      </c>
      <c r="G732" s="2" t="s">
        <v>93</v>
      </c>
      <c r="H732" s="3" t="s">
        <v>94</v>
      </c>
      <c r="I732" s="4"/>
      <c r="J732" s="3" t="s">
        <v>96</v>
      </c>
      <c r="K732" s="3" t="s">
        <v>273</v>
      </c>
      <c r="L732" s="3">
        <v>1998</v>
      </c>
      <c r="M732" s="3" t="s">
        <v>468</v>
      </c>
      <c r="N732" s="3" t="s">
        <v>279</v>
      </c>
      <c r="O732" s="3"/>
      <c r="P732" s="3" t="s">
        <v>118</v>
      </c>
      <c r="Q732" s="3" t="s">
        <v>142</v>
      </c>
      <c r="R732" s="3"/>
      <c r="S732" s="3" t="s">
        <v>69</v>
      </c>
      <c r="T732" s="3" t="s">
        <v>70</v>
      </c>
      <c r="U732" s="3" t="s">
        <v>84</v>
      </c>
      <c r="V732" s="3" t="s">
        <v>72</v>
      </c>
      <c r="W732" s="3">
        <v>10.0205</v>
      </c>
      <c r="X732" s="4">
        <f t="shared" si="23"/>
        <v>17.311105374296584</v>
      </c>
      <c r="Y732" s="3">
        <v>3.0602</v>
      </c>
      <c r="Z732" s="4"/>
      <c r="AA732" s="3">
        <v>32</v>
      </c>
      <c r="AB732" s="3">
        <v>4.8897000000000004</v>
      </c>
      <c r="AC732" s="4">
        <f t="shared" si="39"/>
        <v>9.6924540710802454</v>
      </c>
      <c r="AD732" s="3">
        <v>1.7134</v>
      </c>
      <c r="AE732" s="3">
        <v>32</v>
      </c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3" t="s">
        <v>236</v>
      </c>
      <c r="AV732" s="3" t="s">
        <v>178</v>
      </c>
      <c r="AW732" s="4"/>
      <c r="AX732" s="4"/>
      <c r="AY732" s="3" t="s">
        <v>75</v>
      </c>
      <c r="AZ732" s="3" t="s">
        <v>76</v>
      </c>
      <c r="BA732" s="3" t="s">
        <v>77</v>
      </c>
      <c r="BB732" s="3">
        <v>38.958584000000002</v>
      </c>
      <c r="BC732" s="3">
        <v>-76.228896000000006</v>
      </c>
      <c r="BD732" s="4"/>
      <c r="BE732" s="4"/>
    </row>
    <row r="733" spans="1:57" ht="12.75">
      <c r="A733" s="3" t="s">
        <v>230</v>
      </c>
      <c r="B733" s="3" t="s">
        <v>260</v>
      </c>
      <c r="C733" s="3" t="s">
        <v>454</v>
      </c>
      <c r="D733" s="3" t="s">
        <v>455</v>
      </c>
      <c r="E733" s="3" t="s">
        <v>456</v>
      </c>
      <c r="F733" s="3">
        <v>2003</v>
      </c>
      <c r="G733" s="2" t="s">
        <v>93</v>
      </c>
      <c r="H733" s="3" t="s">
        <v>94</v>
      </c>
      <c r="I733" s="4"/>
      <c r="J733" s="3" t="s">
        <v>114</v>
      </c>
      <c r="K733" s="3" t="s">
        <v>265</v>
      </c>
      <c r="L733" s="3">
        <v>1998</v>
      </c>
      <c r="M733" s="3" t="s">
        <v>469</v>
      </c>
      <c r="N733" s="3" t="s">
        <v>279</v>
      </c>
      <c r="O733" s="3"/>
      <c r="P733" s="3" t="s">
        <v>118</v>
      </c>
      <c r="Q733" s="3" t="s">
        <v>142</v>
      </c>
      <c r="R733" s="3"/>
      <c r="S733" s="3" t="s">
        <v>69</v>
      </c>
      <c r="T733" s="3" t="s">
        <v>70</v>
      </c>
      <c r="U733" s="3" t="s">
        <v>84</v>
      </c>
      <c r="V733" s="3" t="s">
        <v>72</v>
      </c>
      <c r="W733" s="3">
        <v>10.4314</v>
      </c>
      <c r="X733" s="4">
        <f t="shared" si="23"/>
        <v>17.987200000000001</v>
      </c>
      <c r="Y733" s="3">
        <v>4.4968000000000004</v>
      </c>
      <c r="Z733" s="4"/>
      <c r="AA733" s="3">
        <v>16</v>
      </c>
      <c r="AB733" s="3">
        <v>30.3644</v>
      </c>
      <c r="AC733" s="4">
        <f t="shared" si="39"/>
        <v>50.008000000000003</v>
      </c>
      <c r="AD733" s="3">
        <v>12.502000000000001</v>
      </c>
      <c r="AE733" s="3">
        <v>16</v>
      </c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3" t="s">
        <v>236</v>
      </c>
      <c r="AV733" s="3" t="s">
        <v>178</v>
      </c>
      <c r="AW733" s="4"/>
      <c r="AX733" s="4"/>
      <c r="AY733" s="3" t="s">
        <v>75</v>
      </c>
      <c r="AZ733" s="3" t="s">
        <v>76</v>
      </c>
      <c r="BA733" s="3" t="s">
        <v>77</v>
      </c>
      <c r="BB733" s="3">
        <v>38.958584000000002</v>
      </c>
      <c r="BC733" s="3">
        <v>-76.228896000000006</v>
      </c>
      <c r="BD733" s="4"/>
      <c r="BE733" s="4"/>
    </row>
    <row r="734" spans="1:57" ht="12.75">
      <c r="A734" s="3" t="s">
        <v>230</v>
      </c>
      <c r="B734" s="3" t="s">
        <v>260</v>
      </c>
      <c r="C734" s="3" t="s">
        <v>454</v>
      </c>
      <c r="D734" s="3" t="s">
        <v>455</v>
      </c>
      <c r="E734" s="3" t="s">
        <v>456</v>
      </c>
      <c r="F734" s="3">
        <v>2003</v>
      </c>
      <c r="G734" s="2" t="s">
        <v>93</v>
      </c>
      <c r="H734" s="3" t="s">
        <v>94</v>
      </c>
      <c r="I734" s="4"/>
      <c r="J734" s="3" t="s">
        <v>96</v>
      </c>
      <c r="K734" s="3" t="s">
        <v>273</v>
      </c>
      <c r="L734" s="3">
        <v>1998</v>
      </c>
      <c r="M734" s="3" t="s">
        <v>469</v>
      </c>
      <c r="N734" s="3" t="s">
        <v>279</v>
      </c>
      <c r="O734" s="3"/>
      <c r="P734" s="3" t="s">
        <v>118</v>
      </c>
      <c r="Q734" s="3" t="s">
        <v>142</v>
      </c>
      <c r="R734" s="3"/>
      <c r="S734" s="3" t="s">
        <v>69</v>
      </c>
      <c r="T734" s="3" t="s">
        <v>70</v>
      </c>
      <c r="U734" s="3" t="s">
        <v>84</v>
      </c>
      <c r="V734" s="3" t="s">
        <v>72</v>
      </c>
      <c r="W734" s="3">
        <v>1.9752000000000001</v>
      </c>
      <c r="X734" s="4">
        <f t="shared" si="23"/>
        <v>2.0771968804136023</v>
      </c>
      <c r="Y734" s="3">
        <v>0.36720000000000003</v>
      </c>
      <c r="Z734" s="4"/>
      <c r="AA734" s="3">
        <v>32</v>
      </c>
      <c r="AB734" s="3">
        <v>18.9815</v>
      </c>
      <c r="AC734" s="4">
        <f t="shared" si="39"/>
        <v>53.319245414015377</v>
      </c>
      <c r="AD734" s="3">
        <v>9.4255999999999993</v>
      </c>
      <c r="AE734" s="3">
        <v>32</v>
      </c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3" t="s">
        <v>236</v>
      </c>
      <c r="AV734" s="3" t="s">
        <v>178</v>
      </c>
      <c r="AW734" s="4"/>
      <c r="AX734" s="4"/>
      <c r="AY734" s="3" t="s">
        <v>75</v>
      </c>
      <c r="AZ734" s="3" t="s">
        <v>76</v>
      </c>
      <c r="BA734" s="3" t="s">
        <v>77</v>
      </c>
      <c r="BB734" s="3">
        <v>38.958584000000002</v>
      </c>
      <c r="BC734" s="3">
        <v>-76.228896000000006</v>
      </c>
      <c r="BD734" s="4"/>
      <c r="BE734" s="4"/>
    </row>
    <row r="735" spans="1:57" ht="12.75">
      <c r="A735" s="3" t="s">
        <v>230</v>
      </c>
      <c r="B735" s="3" t="s">
        <v>260</v>
      </c>
      <c r="C735" s="3" t="s">
        <v>454</v>
      </c>
      <c r="D735" s="3" t="s">
        <v>455</v>
      </c>
      <c r="E735" s="3" t="s">
        <v>456</v>
      </c>
      <c r="F735" s="3">
        <v>2003</v>
      </c>
      <c r="G735" s="2" t="s">
        <v>93</v>
      </c>
      <c r="H735" s="3" t="s">
        <v>94</v>
      </c>
      <c r="I735" s="4"/>
      <c r="J735" s="3" t="s">
        <v>114</v>
      </c>
      <c r="K735" s="3" t="s">
        <v>265</v>
      </c>
      <c r="L735" s="3">
        <v>1998</v>
      </c>
      <c r="M735" s="3" t="s">
        <v>470</v>
      </c>
      <c r="N735" s="3" t="s">
        <v>279</v>
      </c>
      <c r="O735" s="3"/>
      <c r="P735" s="3" t="s">
        <v>118</v>
      </c>
      <c r="Q735" s="3" t="s">
        <v>142</v>
      </c>
      <c r="R735" s="3"/>
      <c r="S735" s="3" t="s">
        <v>69</v>
      </c>
      <c r="T735" s="3" t="s">
        <v>70</v>
      </c>
      <c r="U735" s="3" t="s">
        <v>84</v>
      </c>
      <c r="V735" s="3" t="s">
        <v>72</v>
      </c>
      <c r="W735" s="3">
        <v>2.6233</v>
      </c>
      <c r="X735" s="4">
        <f t="shared" si="23"/>
        <v>6.3235999999999999</v>
      </c>
      <c r="Y735" s="3">
        <v>1.5809</v>
      </c>
      <c r="Z735" s="4"/>
      <c r="AA735" s="3">
        <v>16</v>
      </c>
      <c r="AB735" s="3">
        <v>1.6331</v>
      </c>
      <c r="AC735" s="4">
        <f t="shared" si="39"/>
        <v>3.8912</v>
      </c>
      <c r="AD735" s="3">
        <v>0.9728</v>
      </c>
      <c r="AE735" s="3">
        <v>16</v>
      </c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3" t="s">
        <v>236</v>
      </c>
      <c r="AV735" s="3" t="s">
        <v>178</v>
      </c>
      <c r="AW735" s="4"/>
      <c r="AX735" s="4"/>
      <c r="AY735" s="3" t="s">
        <v>75</v>
      </c>
      <c r="AZ735" s="3" t="s">
        <v>76</v>
      </c>
      <c r="BA735" s="3" t="s">
        <v>77</v>
      </c>
      <c r="BB735" s="3">
        <v>38.958584000000002</v>
      </c>
      <c r="BC735" s="3">
        <v>-76.228896000000006</v>
      </c>
      <c r="BD735" s="4"/>
      <c r="BE735" s="4"/>
    </row>
    <row r="736" spans="1:57" ht="12.75">
      <c r="A736" s="3" t="s">
        <v>230</v>
      </c>
      <c r="B736" s="3" t="s">
        <v>260</v>
      </c>
      <c r="C736" s="3" t="s">
        <v>454</v>
      </c>
      <c r="D736" s="3" t="s">
        <v>455</v>
      </c>
      <c r="E736" s="3" t="s">
        <v>456</v>
      </c>
      <c r="F736" s="3">
        <v>2003</v>
      </c>
      <c r="G736" s="2" t="s">
        <v>93</v>
      </c>
      <c r="H736" s="3" t="s">
        <v>94</v>
      </c>
      <c r="I736" s="4"/>
      <c r="J736" s="3" t="s">
        <v>96</v>
      </c>
      <c r="K736" s="3" t="s">
        <v>273</v>
      </c>
      <c r="L736" s="3">
        <v>1998</v>
      </c>
      <c r="M736" s="3" t="s">
        <v>470</v>
      </c>
      <c r="N736" s="3" t="s">
        <v>279</v>
      </c>
      <c r="O736" s="3"/>
      <c r="P736" s="3" t="s">
        <v>118</v>
      </c>
      <c r="Q736" s="3" t="s">
        <v>142</v>
      </c>
      <c r="R736" s="3"/>
      <c r="S736" s="3" t="s">
        <v>69</v>
      </c>
      <c r="T736" s="3" t="s">
        <v>70</v>
      </c>
      <c r="U736" s="3" t="s">
        <v>84</v>
      </c>
      <c r="V736" s="3" t="s">
        <v>72</v>
      </c>
      <c r="W736" s="3">
        <v>9.7024000000000008</v>
      </c>
      <c r="X736" s="4">
        <f t="shared" si="23"/>
        <v>17.30544852004709</v>
      </c>
      <c r="Y736" s="3">
        <v>3.0592000000000001</v>
      </c>
      <c r="Z736" s="4"/>
      <c r="AA736" s="3">
        <v>32</v>
      </c>
      <c r="AB736" s="3">
        <v>4.5674999999999999</v>
      </c>
      <c r="AC736" s="4">
        <f t="shared" si="39"/>
        <v>12.454696001107376</v>
      </c>
      <c r="AD736" s="3">
        <v>2.2017000000000002</v>
      </c>
      <c r="AE736" s="3">
        <v>32</v>
      </c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3" t="s">
        <v>236</v>
      </c>
      <c r="AV736" s="3" t="s">
        <v>178</v>
      </c>
      <c r="AW736" s="4"/>
      <c r="AX736" s="4"/>
      <c r="AY736" s="3" t="s">
        <v>75</v>
      </c>
      <c r="AZ736" s="3" t="s">
        <v>76</v>
      </c>
      <c r="BA736" s="3" t="s">
        <v>77</v>
      </c>
      <c r="BB736" s="3">
        <v>38.958584000000002</v>
      </c>
      <c r="BC736" s="3">
        <v>-76.228896000000006</v>
      </c>
      <c r="BD736" s="4"/>
      <c r="BE736" s="4"/>
    </row>
    <row r="737" spans="1:57" ht="12.75">
      <c r="A737" s="3" t="s">
        <v>230</v>
      </c>
      <c r="B737" s="3" t="s">
        <v>260</v>
      </c>
      <c r="C737" s="3" t="s">
        <v>454</v>
      </c>
      <c r="D737" s="3" t="s">
        <v>455</v>
      </c>
      <c r="E737" s="3" t="s">
        <v>456</v>
      </c>
      <c r="F737" s="3">
        <v>2003</v>
      </c>
      <c r="G737" s="2" t="s">
        <v>93</v>
      </c>
      <c r="H737" s="3" t="s">
        <v>94</v>
      </c>
      <c r="I737" s="4"/>
      <c r="J737" s="3" t="s">
        <v>114</v>
      </c>
      <c r="K737" s="3" t="s">
        <v>265</v>
      </c>
      <c r="L737" s="3">
        <v>1998</v>
      </c>
      <c r="M737" s="3" t="s">
        <v>471</v>
      </c>
      <c r="N737" s="3" t="s">
        <v>279</v>
      </c>
      <c r="O737" s="3"/>
      <c r="P737" s="3" t="s">
        <v>118</v>
      </c>
      <c r="Q737" s="3" t="s">
        <v>142</v>
      </c>
      <c r="R737" s="3"/>
      <c r="S737" s="3" t="s">
        <v>69</v>
      </c>
      <c r="T737" s="3" t="s">
        <v>70</v>
      </c>
      <c r="U737" s="3" t="s">
        <v>84</v>
      </c>
      <c r="V737" s="3" t="s">
        <v>72</v>
      </c>
      <c r="W737" s="3">
        <v>97.306100000000001</v>
      </c>
      <c r="X737" s="4">
        <f t="shared" si="23"/>
        <v>120.5904</v>
      </c>
      <c r="Y737" s="3">
        <v>30.147600000000001</v>
      </c>
      <c r="Z737" s="4"/>
      <c r="AA737" s="3">
        <v>16</v>
      </c>
      <c r="AB737" s="3">
        <v>64.221900000000005</v>
      </c>
      <c r="AC737" s="4">
        <f t="shared" si="39"/>
        <v>85.116</v>
      </c>
      <c r="AD737" s="3">
        <v>21.279</v>
      </c>
      <c r="AE737" s="3">
        <v>16</v>
      </c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3" t="s">
        <v>236</v>
      </c>
      <c r="AV737" s="3" t="s">
        <v>178</v>
      </c>
      <c r="AW737" s="4"/>
      <c r="AX737" s="4"/>
      <c r="AY737" s="3" t="s">
        <v>75</v>
      </c>
      <c r="AZ737" s="3" t="s">
        <v>76</v>
      </c>
      <c r="BA737" s="3" t="s">
        <v>77</v>
      </c>
      <c r="BB737" s="3">
        <v>38.958584000000002</v>
      </c>
      <c r="BC737" s="3">
        <v>-76.228896000000006</v>
      </c>
      <c r="BD737" s="4"/>
      <c r="BE737" s="4"/>
    </row>
    <row r="738" spans="1:57" ht="12.75">
      <c r="A738" s="3" t="s">
        <v>230</v>
      </c>
      <c r="B738" s="3" t="s">
        <v>260</v>
      </c>
      <c r="C738" s="3" t="s">
        <v>454</v>
      </c>
      <c r="D738" s="3" t="s">
        <v>455</v>
      </c>
      <c r="E738" s="3" t="s">
        <v>456</v>
      </c>
      <c r="F738" s="3">
        <v>2003</v>
      </c>
      <c r="G738" s="2" t="s">
        <v>93</v>
      </c>
      <c r="H738" s="3" t="s">
        <v>94</v>
      </c>
      <c r="I738" s="4"/>
      <c r="J738" s="3" t="s">
        <v>96</v>
      </c>
      <c r="K738" s="3" t="s">
        <v>273</v>
      </c>
      <c r="L738" s="3">
        <v>1998</v>
      </c>
      <c r="M738" s="3" t="s">
        <v>471</v>
      </c>
      <c r="N738" s="3" t="s">
        <v>279</v>
      </c>
      <c r="O738" s="3"/>
      <c r="P738" s="3" t="s">
        <v>118</v>
      </c>
      <c r="Q738" s="3" t="s">
        <v>142</v>
      </c>
      <c r="R738" s="3"/>
      <c r="S738" s="3" t="s">
        <v>69</v>
      </c>
      <c r="T738" s="3" t="s">
        <v>70</v>
      </c>
      <c r="U738" s="3" t="s">
        <v>84</v>
      </c>
      <c r="V738" s="3" t="s">
        <v>72</v>
      </c>
      <c r="W738" s="3">
        <v>31.121700000000001</v>
      </c>
      <c r="X738" s="4">
        <f t="shared" si="23"/>
        <v>51.884667176344117</v>
      </c>
      <c r="Y738" s="3">
        <v>9.1720000000000006</v>
      </c>
      <c r="Z738" s="4"/>
      <c r="AA738" s="3">
        <v>32</v>
      </c>
      <c r="AB738" s="3">
        <v>64.030199999999994</v>
      </c>
      <c r="AC738" s="4">
        <f t="shared" si="39"/>
        <v>176.96959402654457</v>
      </c>
      <c r="AD738" s="3">
        <v>31.284099999999999</v>
      </c>
      <c r="AE738" s="3">
        <v>32</v>
      </c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3" t="s">
        <v>236</v>
      </c>
      <c r="AV738" s="3" t="s">
        <v>178</v>
      </c>
      <c r="AW738" s="4"/>
      <c r="AX738" s="4"/>
      <c r="AY738" s="3" t="s">
        <v>75</v>
      </c>
      <c r="AZ738" s="3" t="s">
        <v>76</v>
      </c>
      <c r="BA738" s="3" t="s">
        <v>77</v>
      </c>
      <c r="BB738" s="3">
        <v>38.958584000000002</v>
      </c>
      <c r="BC738" s="3">
        <v>-76.228896000000006</v>
      </c>
      <c r="BD738" s="4"/>
      <c r="BE738" s="4"/>
    </row>
    <row r="739" spans="1:57" ht="12.75">
      <c r="A739" s="3" t="s">
        <v>230</v>
      </c>
      <c r="B739" s="3" t="s">
        <v>260</v>
      </c>
      <c r="C739" s="3" t="s">
        <v>454</v>
      </c>
      <c r="D739" s="3" t="s">
        <v>455</v>
      </c>
      <c r="E739" s="3" t="s">
        <v>456</v>
      </c>
      <c r="F739" s="3">
        <v>2003</v>
      </c>
      <c r="G739" s="2" t="s">
        <v>93</v>
      </c>
      <c r="H739" s="3" t="s">
        <v>94</v>
      </c>
      <c r="I739" s="4"/>
      <c r="J739" s="3" t="s">
        <v>114</v>
      </c>
      <c r="K739" s="3" t="s">
        <v>265</v>
      </c>
      <c r="L739" s="3">
        <v>1998</v>
      </c>
      <c r="M739" s="3" t="s">
        <v>472</v>
      </c>
      <c r="N739" s="3" t="s">
        <v>279</v>
      </c>
      <c r="O739" s="3"/>
      <c r="P739" s="3" t="s">
        <v>118</v>
      </c>
      <c r="Q739" s="3" t="s">
        <v>142</v>
      </c>
      <c r="R739" s="3"/>
      <c r="S739" s="3" t="s">
        <v>69</v>
      </c>
      <c r="T739" s="3" t="s">
        <v>70</v>
      </c>
      <c r="U739" s="3" t="s">
        <v>84</v>
      </c>
      <c r="V739" s="3" t="s">
        <v>72</v>
      </c>
      <c r="W739" s="3">
        <v>100.86620000000001</v>
      </c>
      <c r="X739" s="4">
        <f t="shared" si="23"/>
        <v>70.522800000000004</v>
      </c>
      <c r="Y739" s="3">
        <v>17.630700000000001</v>
      </c>
      <c r="Z739" s="4"/>
      <c r="AA739" s="3">
        <v>16</v>
      </c>
      <c r="AB739" s="3">
        <v>82.381200000000007</v>
      </c>
      <c r="AC739" s="4">
        <f t="shared" si="39"/>
        <v>69.065200000000004</v>
      </c>
      <c r="AD739" s="3">
        <v>17.266300000000001</v>
      </c>
      <c r="AE739" s="3">
        <v>16</v>
      </c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3" t="s">
        <v>236</v>
      </c>
      <c r="AV739" s="3" t="s">
        <v>178</v>
      </c>
      <c r="AW739" s="4"/>
      <c r="AX739" s="4"/>
      <c r="AY739" s="3" t="s">
        <v>75</v>
      </c>
      <c r="AZ739" s="3" t="s">
        <v>76</v>
      </c>
      <c r="BA739" s="3" t="s">
        <v>77</v>
      </c>
      <c r="BB739" s="3">
        <v>38.958584000000002</v>
      </c>
      <c r="BC739" s="3">
        <v>-76.228896000000006</v>
      </c>
      <c r="BD739" s="4"/>
      <c r="BE739" s="4"/>
    </row>
    <row r="740" spans="1:57" ht="12.75">
      <c r="A740" s="3" t="s">
        <v>230</v>
      </c>
      <c r="B740" s="3" t="s">
        <v>260</v>
      </c>
      <c r="C740" s="3" t="s">
        <v>454</v>
      </c>
      <c r="D740" s="3" t="s">
        <v>455</v>
      </c>
      <c r="E740" s="3" t="s">
        <v>456</v>
      </c>
      <c r="F740" s="3">
        <v>2003</v>
      </c>
      <c r="G740" s="2" t="s">
        <v>93</v>
      </c>
      <c r="H740" s="3" t="s">
        <v>94</v>
      </c>
      <c r="I740" s="4"/>
      <c r="J740" s="3" t="s">
        <v>96</v>
      </c>
      <c r="K740" s="3" t="s">
        <v>273</v>
      </c>
      <c r="L740" s="3">
        <v>1998</v>
      </c>
      <c r="M740" s="3" t="s">
        <v>472</v>
      </c>
      <c r="N740" s="3" t="s">
        <v>279</v>
      </c>
      <c r="O740" s="3"/>
      <c r="P740" s="3" t="s">
        <v>118</v>
      </c>
      <c r="Q740" s="3" t="s">
        <v>142</v>
      </c>
      <c r="R740" s="3"/>
      <c r="S740" s="3" t="s">
        <v>69</v>
      </c>
      <c r="T740" s="3" t="s">
        <v>70</v>
      </c>
      <c r="U740" s="3" t="s">
        <v>84</v>
      </c>
      <c r="V740" s="3" t="s">
        <v>72</v>
      </c>
      <c r="W740" s="3">
        <v>53.174799999999998</v>
      </c>
      <c r="X740" s="4">
        <f t="shared" si="23"/>
        <v>56.757481426856856</v>
      </c>
      <c r="Y740" s="3">
        <v>10.0334</v>
      </c>
      <c r="Z740" s="4"/>
      <c r="AA740" s="3">
        <v>32</v>
      </c>
      <c r="AB740" s="3">
        <v>53.546799999999998</v>
      </c>
      <c r="AC740" s="4">
        <f t="shared" si="39"/>
        <v>73.369965301341125</v>
      </c>
      <c r="AD740" s="3">
        <v>12.9701</v>
      </c>
      <c r="AE740" s="3">
        <v>32</v>
      </c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3" t="s">
        <v>236</v>
      </c>
      <c r="AV740" s="3" t="s">
        <v>178</v>
      </c>
      <c r="AW740" s="4"/>
      <c r="AX740" s="4"/>
      <c r="AY740" s="3" t="s">
        <v>75</v>
      </c>
      <c r="AZ740" s="3" t="s">
        <v>76</v>
      </c>
      <c r="BA740" s="3" t="s">
        <v>77</v>
      </c>
      <c r="BB740" s="3">
        <v>38.958584000000002</v>
      </c>
      <c r="BC740" s="3">
        <v>-76.228896000000006</v>
      </c>
      <c r="BD740" s="4"/>
      <c r="BE740" s="4"/>
    </row>
    <row r="741" spans="1:57" ht="12.75">
      <c r="A741" s="3" t="s">
        <v>230</v>
      </c>
      <c r="B741" s="3" t="s">
        <v>260</v>
      </c>
      <c r="C741" s="3" t="s">
        <v>454</v>
      </c>
      <c r="D741" s="3" t="s">
        <v>455</v>
      </c>
      <c r="E741" s="3" t="s">
        <v>456</v>
      </c>
      <c r="F741" s="3">
        <v>2003</v>
      </c>
      <c r="G741" s="2" t="s">
        <v>93</v>
      </c>
      <c r="H741" s="3" t="s">
        <v>94</v>
      </c>
      <c r="I741" s="3" t="s">
        <v>464</v>
      </c>
      <c r="J741" s="3"/>
      <c r="K741" s="3"/>
      <c r="L741" s="3">
        <v>1998</v>
      </c>
      <c r="M741" s="3" t="s">
        <v>312</v>
      </c>
      <c r="N741" s="3" t="s">
        <v>131</v>
      </c>
      <c r="O741" s="3"/>
      <c r="P741" s="3" t="s">
        <v>132</v>
      </c>
      <c r="Q741" s="3" t="s">
        <v>133</v>
      </c>
      <c r="R741" s="4"/>
      <c r="S741" s="3" t="s">
        <v>134</v>
      </c>
      <c r="T741" s="3" t="s">
        <v>135</v>
      </c>
      <c r="U741" s="3" t="s">
        <v>84</v>
      </c>
      <c r="V741" s="3" t="s">
        <v>72</v>
      </c>
      <c r="W741" s="3">
        <v>0.3075</v>
      </c>
      <c r="X741" s="4">
        <f t="shared" si="23"/>
        <v>4.4830569927227115E-2</v>
      </c>
      <c r="Y741" s="3">
        <v>3.1699999999999999E-2</v>
      </c>
      <c r="Z741" s="4"/>
      <c r="AA741" s="3">
        <v>2</v>
      </c>
      <c r="AB741" s="3">
        <v>0.29060000000000002</v>
      </c>
      <c r="AC741" s="4">
        <f t="shared" si="39"/>
        <v>2.2627416997969521E-3</v>
      </c>
      <c r="AD741" s="3">
        <v>1.6000000000000001E-3</v>
      </c>
      <c r="AE741" s="3">
        <v>2</v>
      </c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3" t="s">
        <v>236</v>
      </c>
      <c r="AV741" s="3" t="s">
        <v>178</v>
      </c>
      <c r="AW741" s="4"/>
      <c r="AX741" s="4"/>
      <c r="AY741" s="3" t="s">
        <v>75</v>
      </c>
      <c r="AZ741" s="3" t="s">
        <v>76</v>
      </c>
      <c r="BA741" s="3" t="s">
        <v>77</v>
      </c>
      <c r="BB741" s="3">
        <v>38.958584000000002</v>
      </c>
      <c r="BC741" s="3">
        <v>-76.228896000000006</v>
      </c>
      <c r="BD741" s="4"/>
      <c r="BE741" s="4"/>
    </row>
    <row r="742" spans="1:57" ht="12.75">
      <c r="A742" s="3" t="s">
        <v>230</v>
      </c>
      <c r="B742" s="3" t="s">
        <v>260</v>
      </c>
      <c r="C742" s="3" t="s">
        <v>454</v>
      </c>
      <c r="D742" s="3" t="s">
        <v>455</v>
      </c>
      <c r="E742" s="3" t="s">
        <v>456</v>
      </c>
      <c r="F742" s="3">
        <v>2003</v>
      </c>
      <c r="G742" s="2" t="s">
        <v>93</v>
      </c>
      <c r="H742" s="3" t="s">
        <v>94</v>
      </c>
      <c r="I742" s="3" t="s">
        <v>461</v>
      </c>
      <c r="J742" s="3"/>
      <c r="K742" s="3"/>
      <c r="L742" s="3">
        <v>1998</v>
      </c>
      <c r="M742" s="3" t="s">
        <v>312</v>
      </c>
      <c r="N742" s="3" t="s">
        <v>131</v>
      </c>
      <c r="O742" s="3"/>
      <c r="P742" s="3" t="s">
        <v>132</v>
      </c>
      <c r="Q742" s="3" t="s">
        <v>133</v>
      </c>
      <c r="R742" s="4"/>
      <c r="S742" s="3" t="s">
        <v>134</v>
      </c>
      <c r="T742" s="3" t="s">
        <v>135</v>
      </c>
      <c r="U742" s="3" t="s">
        <v>84</v>
      </c>
      <c r="V742" s="3" t="s">
        <v>72</v>
      </c>
      <c r="W742" s="3">
        <v>0.27889999999999998</v>
      </c>
      <c r="X742" s="4">
        <f t="shared" si="23"/>
        <v>2.8567113959936521E-2</v>
      </c>
      <c r="Y742" s="3">
        <v>2.0199999999999999E-2</v>
      </c>
      <c r="Z742" s="4"/>
      <c r="AA742" s="3">
        <v>2</v>
      </c>
      <c r="AB742" s="3">
        <v>0.2888</v>
      </c>
      <c r="AC742" s="4">
        <f t="shared" si="39"/>
        <v>5.2750165876516451E-2</v>
      </c>
      <c r="AD742" s="3">
        <v>3.73E-2</v>
      </c>
      <c r="AE742" s="3">
        <v>2</v>
      </c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3" t="s">
        <v>236</v>
      </c>
      <c r="AV742" s="3" t="s">
        <v>178</v>
      </c>
      <c r="AW742" s="4"/>
      <c r="AX742" s="4"/>
      <c r="AY742" s="3" t="s">
        <v>75</v>
      </c>
      <c r="AZ742" s="3" t="s">
        <v>76</v>
      </c>
      <c r="BA742" s="3" t="s">
        <v>77</v>
      </c>
      <c r="BB742" s="3">
        <v>38.958584000000002</v>
      </c>
      <c r="BC742" s="3">
        <v>-76.228896000000006</v>
      </c>
      <c r="BD742" s="4"/>
      <c r="BE742" s="4"/>
    </row>
    <row r="743" spans="1:57" ht="12.75">
      <c r="A743" s="3" t="s">
        <v>230</v>
      </c>
      <c r="B743" s="3" t="s">
        <v>260</v>
      </c>
      <c r="C743" s="3" t="s">
        <v>454</v>
      </c>
      <c r="D743" s="3" t="s">
        <v>455</v>
      </c>
      <c r="E743" s="3" t="s">
        <v>456</v>
      </c>
      <c r="F743" s="3">
        <v>2003</v>
      </c>
      <c r="G743" s="2" t="s">
        <v>93</v>
      </c>
      <c r="H743" s="3" t="s">
        <v>94</v>
      </c>
      <c r="I743" s="3" t="s">
        <v>461</v>
      </c>
      <c r="J743" s="3"/>
      <c r="K743" s="3"/>
      <c r="L743" s="3">
        <v>1998</v>
      </c>
      <c r="M743" s="3" t="s">
        <v>337</v>
      </c>
      <c r="N743" s="3" t="s">
        <v>131</v>
      </c>
      <c r="O743" s="3"/>
      <c r="P743" s="3" t="s">
        <v>82</v>
      </c>
      <c r="Q743" s="3" t="s">
        <v>83</v>
      </c>
      <c r="R743" s="4"/>
      <c r="S743" s="3" t="s">
        <v>134</v>
      </c>
      <c r="T743" s="3" t="s">
        <v>135</v>
      </c>
      <c r="U743" s="3" t="s">
        <v>84</v>
      </c>
      <c r="V743" s="3" t="s">
        <v>72</v>
      </c>
      <c r="W743" s="3">
        <v>0.70750000000000002</v>
      </c>
      <c r="X743" s="4">
        <f t="shared" si="23"/>
        <v>3.0405591591021543E-2</v>
      </c>
      <c r="Y743" s="3">
        <v>2.1499999999999998E-2</v>
      </c>
      <c r="Z743" s="4"/>
      <c r="AA743" s="3">
        <v>2</v>
      </c>
      <c r="AB743" s="3">
        <v>0.65720000000000001</v>
      </c>
      <c r="AC743" s="4">
        <f t="shared" si="39"/>
        <v>1.5839191898578665E-2</v>
      </c>
      <c r="AD743" s="3">
        <v>1.12E-2</v>
      </c>
      <c r="AE743" s="3">
        <v>2</v>
      </c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3" t="s">
        <v>236</v>
      </c>
      <c r="AV743" s="3" t="s">
        <v>178</v>
      </c>
      <c r="AW743" s="4"/>
      <c r="AX743" s="4"/>
      <c r="AY743" s="3" t="s">
        <v>75</v>
      </c>
      <c r="AZ743" s="3" t="s">
        <v>76</v>
      </c>
      <c r="BA743" s="3" t="s">
        <v>77</v>
      </c>
      <c r="BB743" s="3">
        <v>38.958584000000002</v>
      </c>
      <c r="BC743" s="3">
        <v>-76.228896000000006</v>
      </c>
      <c r="BD743" s="4"/>
      <c r="BE743" s="4"/>
    </row>
    <row r="744" spans="1:57" ht="12.75">
      <c r="A744" s="3" t="s">
        <v>230</v>
      </c>
      <c r="B744" s="3" t="s">
        <v>260</v>
      </c>
      <c r="C744" s="3" t="s">
        <v>454</v>
      </c>
      <c r="D744" s="3" t="s">
        <v>455</v>
      </c>
      <c r="E744" s="3" t="s">
        <v>456</v>
      </c>
      <c r="F744" s="3">
        <v>2003</v>
      </c>
      <c r="G744" s="2" t="s">
        <v>93</v>
      </c>
      <c r="H744" s="3" t="s">
        <v>94</v>
      </c>
      <c r="I744" s="3" t="s">
        <v>464</v>
      </c>
      <c r="J744" s="3"/>
      <c r="K744" s="3"/>
      <c r="L744" s="3">
        <v>1998</v>
      </c>
      <c r="M744" s="3" t="s">
        <v>337</v>
      </c>
      <c r="N744" s="3" t="s">
        <v>131</v>
      </c>
      <c r="O744" s="3"/>
      <c r="P744" s="3" t="s">
        <v>82</v>
      </c>
      <c r="Q744" s="3" t="s">
        <v>83</v>
      </c>
      <c r="R744" s="4"/>
      <c r="S744" s="3" t="s">
        <v>134</v>
      </c>
      <c r="T744" s="3" t="s">
        <v>135</v>
      </c>
      <c r="U744" s="3" t="s">
        <v>84</v>
      </c>
      <c r="V744" s="3" t="s">
        <v>72</v>
      </c>
      <c r="W744" s="3">
        <v>0.65749999999999997</v>
      </c>
      <c r="X744" s="4">
        <f t="shared" si="23"/>
        <v>3.1254119728445405E-2</v>
      </c>
      <c r="Y744" s="3">
        <v>2.2100000000000002E-2</v>
      </c>
      <c r="Z744" s="4"/>
      <c r="AA744" s="3">
        <v>2</v>
      </c>
      <c r="AB744" s="3">
        <v>0.66920000000000002</v>
      </c>
      <c r="AC744" s="4">
        <f t="shared" si="39"/>
        <v>2.7718585822512663E-2</v>
      </c>
      <c r="AD744" s="3">
        <v>1.9599999999999999E-2</v>
      </c>
      <c r="AE744" s="3">
        <v>2</v>
      </c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3" t="s">
        <v>236</v>
      </c>
      <c r="AV744" s="3" t="s">
        <v>178</v>
      </c>
      <c r="AW744" s="4"/>
      <c r="AX744" s="4"/>
      <c r="AY744" s="3" t="s">
        <v>75</v>
      </c>
      <c r="AZ744" s="3" t="s">
        <v>76</v>
      </c>
      <c r="BA744" s="3" t="s">
        <v>77</v>
      </c>
      <c r="BB744" s="3">
        <v>38.958584000000002</v>
      </c>
      <c r="BC744" s="3">
        <v>-76.228896000000006</v>
      </c>
      <c r="BD744" s="4"/>
      <c r="BE744" s="4"/>
    </row>
    <row r="745" spans="1:57" ht="12.75">
      <c r="A745" s="3" t="s">
        <v>230</v>
      </c>
      <c r="B745" s="3" t="s">
        <v>260</v>
      </c>
      <c r="C745" s="3" t="s">
        <v>473</v>
      </c>
      <c r="D745" s="3" t="s">
        <v>474</v>
      </c>
      <c r="E745" s="3" t="s">
        <v>475</v>
      </c>
      <c r="F745" s="3">
        <v>2003</v>
      </c>
      <c r="G745" s="2" t="s">
        <v>93</v>
      </c>
      <c r="H745" s="3" t="s">
        <v>94</v>
      </c>
      <c r="I745" s="3" t="s">
        <v>476</v>
      </c>
      <c r="J745" s="3" t="s">
        <v>96</v>
      </c>
      <c r="K745" s="3" t="s">
        <v>144</v>
      </c>
      <c r="L745" s="3">
        <v>1999</v>
      </c>
      <c r="M745" s="3" t="s">
        <v>477</v>
      </c>
      <c r="N745" s="3" t="s">
        <v>478</v>
      </c>
      <c r="O745" s="3" t="s">
        <v>479</v>
      </c>
      <c r="P745" s="3" t="s">
        <v>163</v>
      </c>
      <c r="Q745" s="4"/>
      <c r="R745" s="4"/>
      <c r="S745" s="3" t="s">
        <v>134</v>
      </c>
      <c r="T745" s="3" t="s">
        <v>135</v>
      </c>
      <c r="U745" s="3" t="s">
        <v>84</v>
      </c>
      <c r="V745" s="3" t="s">
        <v>72</v>
      </c>
      <c r="W745" s="3">
        <v>0.95</v>
      </c>
      <c r="X745" s="4">
        <f t="shared" si="23"/>
        <v>0.13856406460551018</v>
      </c>
      <c r="Y745" s="3">
        <v>0.08</v>
      </c>
      <c r="Z745" s="4"/>
      <c r="AA745" s="3">
        <v>3</v>
      </c>
      <c r="AB745" s="3">
        <v>0.6</v>
      </c>
      <c r="AC745" s="4">
        <f t="shared" si="39"/>
        <v>0.12124355652982141</v>
      </c>
      <c r="AD745" s="3">
        <v>7.0000000000000007E-2</v>
      </c>
      <c r="AE745" s="3">
        <v>3</v>
      </c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3" t="s">
        <v>480</v>
      </c>
      <c r="AV745" s="3" t="s">
        <v>178</v>
      </c>
      <c r="AW745" s="3" t="s">
        <v>378</v>
      </c>
      <c r="AX745" s="4"/>
      <c r="AY745" s="3" t="s">
        <v>75</v>
      </c>
      <c r="AZ745" s="3" t="s">
        <v>76</v>
      </c>
      <c r="BA745" s="3" t="s">
        <v>77</v>
      </c>
      <c r="BB745" s="3">
        <v>38.772174</v>
      </c>
      <c r="BC745" s="3">
        <v>-75.976927000000003</v>
      </c>
      <c r="BD745" s="3">
        <v>7</v>
      </c>
      <c r="BE745" s="3" t="s">
        <v>481</v>
      </c>
    </row>
    <row r="746" spans="1:57" ht="12.75">
      <c r="A746" s="3" t="s">
        <v>230</v>
      </c>
      <c r="B746" s="3" t="s">
        <v>260</v>
      </c>
      <c r="C746" s="3" t="s">
        <v>473</v>
      </c>
      <c r="D746" s="3" t="s">
        <v>474</v>
      </c>
      <c r="E746" s="3" t="s">
        <v>475</v>
      </c>
      <c r="F746" s="3">
        <v>2003</v>
      </c>
      <c r="G746" s="2" t="s">
        <v>93</v>
      </c>
      <c r="H746" s="3" t="s">
        <v>94</v>
      </c>
      <c r="I746" s="3" t="s">
        <v>476</v>
      </c>
      <c r="J746" s="3" t="s">
        <v>96</v>
      </c>
      <c r="K746" s="3" t="s">
        <v>144</v>
      </c>
      <c r="L746" s="3">
        <v>1999</v>
      </c>
      <c r="M746" s="3" t="s">
        <v>477</v>
      </c>
      <c r="N746" s="3" t="s">
        <v>478</v>
      </c>
      <c r="O746" s="3" t="s">
        <v>482</v>
      </c>
      <c r="P746" s="3" t="s">
        <v>163</v>
      </c>
      <c r="Q746" s="4"/>
      <c r="R746" s="4"/>
      <c r="S746" s="3" t="s">
        <v>134</v>
      </c>
      <c r="T746" s="3" t="s">
        <v>135</v>
      </c>
      <c r="U746" s="3" t="s">
        <v>84</v>
      </c>
      <c r="V746" s="3" t="s">
        <v>72</v>
      </c>
      <c r="W746" s="3">
        <v>0.61</v>
      </c>
      <c r="X746" s="4">
        <f t="shared" si="23"/>
        <v>0.10392304845413262</v>
      </c>
      <c r="Y746" s="3">
        <v>0.06</v>
      </c>
      <c r="Z746" s="4"/>
      <c r="AA746" s="3">
        <v>3</v>
      </c>
      <c r="AB746" s="3">
        <v>0.6</v>
      </c>
      <c r="AC746" s="4">
        <f t="shared" si="39"/>
        <v>0.12124355652982141</v>
      </c>
      <c r="AD746" s="3">
        <v>7.0000000000000007E-2</v>
      </c>
      <c r="AE746" s="3">
        <v>3</v>
      </c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3" t="s">
        <v>480</v>
      </c>
      <c r="AV746" s="3" t="s">
        <v>178</v>
      </c>
      <c r="AW746" s="3" t="s">
        <v>378</v>
      </c>
      <c r="AX746" s="4"/>
      <c r="AY746" s="3" t="s">
        <v>75</v>
      </c>
      <c r="AZ746" s="3" t="s">
        <v>76</v>
      </c>
      <c r="BA746" s="3" t="s">
        <v>77</v>
      </c>
      <c r="BB746" s="3">
        <v>38.772174</v>
      </c>
      <c r="BC746" s="3">
        <v>-75.976927000000003</v>
      </c>
      <c r="BD746" s="3">
        <v>20</v>
      </c>
      <c r="BE746" s="3" t="s">
        <v>481</v>
      </c>
    </row>
    <row r="747" spans="1:57" ht="12.75">
      <c r="A747" s="3" t="s">
        <v>230</v>
      </c>
      <c r="B747" s="3" t="s">
        <v>260</v>
      </c>
      <c r="C747" s="3" t="s">
        <v>473</v>
      </c>
      <c r="D747" s="3" t="s">
        <v>474</v>
      </c>
      <c r="E747" s="3" t="s">
        <v>475</v>
      </c>
      <c r="F747" s="3">
        <v>2003</v>
      </c>
      <c r="G747" s="2" t="s">
        <v>93</v>
      </c>
      <c r="H747" s="3" t="s">
        <v>94</v>
      </c>
      <c r="I747" s="3" t="s">
        <v>476</v>
      </c>
      <c r="J747" s="3" t="s">
        <v>96</v>
      </c>
      <c r="K747" s="3" t="s">
        <v>144</v>
      </c>
      <c r="L747" s="3">
        <v>1999</v>
      </c>
      <c r="M747" s="3" t="s">
        <v>477</v>
      </c>
      <c r="N747" s="3" t="s">
        <v>478</v>
      </c>
      <c r="O747" s="3" t="s">
        <v>483</v>
      </c>
      <c r="P747" s="3" t="s">
        <v>163</v>
      </c>
      <c r="Q747" s="4"/>
      <c r="R747" s="4"/>
      <c r="S747" s="3" t="s">
        <v>134</v>
      </c>
      <c r="T747" s="3" t="s">
        <v>135</v>
      </c>
      <c r="U747" s="3" t="s">
        <v>84</v>
      </c>
      <c r="V747" s="3" t="s">
        <v>72</v>
      </c>
      <c r="W747" s="3">
        <v>0.4</v>
      </c>
      <c r="X747" s="4">
        <f t="shared" si="23"/>
        <v>6.9282032302755092E-2</v>
      </c>
      <c r="Y747" s="3">
        <v>0.04</v>
      </c>
      <c r="Z747" s="4"/>
      <c r="AA747" s="3">
        <v>3</v>
      </c>
      <c r="AB747" s="3">
        <v>0.6</v>
      </c>
      <c r="AC747" s="4">
        <f t="shared" si="39"/>
        <v>0.12124355652982141</v>
      </c>
      <c r="AD747" s="3">
        <v>7.0000000000000007E-2</v>
      </c>
      <c r="AE747" s="3">
        <v>3</v>
      </c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3" t="s">
        <v>480</v>
      </c>
      <c r="AV747" s="3" t="s">
        <v>178</v>
      </c>
      <c r="AW747" s="3" t="s">
        <v>378</v>
      </c>
      <c r="AX747" s="4"/>
      <c r="AY747" s="3" t="s">
        <v>75</v>
      </c>
      <c r="AZ747" s="3" t="s">
        <v>76</v>
      </c>
      <c r="BA747" s="3" t="s">
        <v>77</v>
      </c>
      <c r="BB747" s="3">
        <v>38.772174</v>
      </c>
      <c r="BC747" s="3">
        <v>-75.976927000000003</v>
      </c>
      <c r="BD747" s="3">
        <v>5</v>
      </c>
      <c r="BE747" s="3" t="s">
        <v>481</v>
      </c>
    </row>
    <row r="748" spans="1:57" ht="12.75">
      <c r="A748" s="3" t="s">
        <v>230</v>
      </c>
      <c r="B748" s="3" t="s">
        <v>260</v>
      </c>
      <c r="C748" s="3" t="s">
        <v>473</v>
      </c>
      <c r="D748" s="3" t="s">
        <v>474</v>
      </c>
      <c r="E748" s="3" t="s">
        <v>475</v>
      </c>
      <c r="F748" s="3">
        <v>2003</v>
      </c>
      <c r="G748" s="2" t="s">
        <v>93</v>
      </c>
      <c r="H748" s="3" t="s">
        <v>94</v>
      </c>
      <c r="I748" s="3" t="s">
        <v>476</v>
      </c>
      <c r="J748" s="3" t="s">
        <v>96</v>
      </c>
      <c r="K748" s="3" t="s">
        <v>144</v>
      </c>
      <c r="L748" s="3">
        <v>1999</v>
      </c>
      <c r="M748" s="3" t="s">
        <v>477</v>
      </c>
      <c r="N748" s="3" t="s">
        <v>478</v>
      </c>
      <c r="O748" s="3" t="s">
        <v>479</v>
      </c>
      <c r="P748" s="3" t="s">
        <v>163</v>
      </c>
      <c r="Q748" s="4"/>
      <c r="R748" s="4"/>
      <c r="S748" s="3" t="s">
        <v>134</v>
      </c>
      <c r="T748" s="3" t="s">
        <v>135</v>
      </c>
      <c r="U748" s="3" t="s">
        <v>84</v>
      </c>
      <c r="V748" s="3" t="s">
        <v>72</v>
      </c>
      <c r="W748" s="3">
        <v>0.95</v>
      </c>
      <c r="X748" s="4">
        <f t="shared" si="23"/>
        <v>0.13856406460551018</v>
      </c>
      <c r="Y748" s="3">
        <v>0.08</v>
      </c>
      <c r="Z748" s="4"/>
      <c r="AA748" s="3">
        <v>3</v>
      </c>
      <c r="AB748" s="3">
        <v>0.62</v>
      </c>
      <c r="AC748" s="4">
        <f t="shared" si="39"/>
        <v>0.31176914536239786</v>
      </c>
      <c r="AD748" s="3">
        <v>0.18</v>
      </c>
      <c r="AE748" s="3">
        <v>3</v>
      </c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3" t="s">
        <v>480</v>
      </c>
      <c r="AV748" s="3" t="s">
        <v>178</v>
      </c>
      <c r="AW748" s="3" t="s">
        <v>378</v>
      </c>
      <c r="AX748" s="4"/>
      <c r="AY748" s="3" t="s">
        <v>75</v>
      </c>
      <c r="AZ748" s="3" t="s">
        <v>76</v>
      </c>
      <c r="BA748" s="3" t="s">
        <v>77</v>
      </c>
      <c r="BB748" s="3">
        <v>38.772174</v>
      </c>
      <c r="BC748" s="3">
        <v>-75.976927000000003</v>
      </c>
      <c r="BD748" s="3">
        <v>7</v>
      </c>
      <c r="BE748" s="3" t="s">
        <v>484</v>
      </c>
    </row>
    <row r="749" spans="1:57" ht="12.75">
      <c r="A749" s="3" t="s">
        <v>230</v>
      </c>
      <c r="B749" s="3" t="s">
        <v>260</v>
      </c>
      <c r="C749" s="3" t="s">
        <v>473</v>
      </c>
      <c r="D749" s="3" t="s">
        <v>474</v>
      </c>
      <c r="E749" s="3" t="s">
        <v>475</v>
      </c>
      <c r="F749" s="3">
        <v>2003</v>
      </c>
      <c r="G749" s="2" t="s">
        <v>93</v>
      </c>
      <c r="H749" s="3" t="s">
        <v>94</v>
      </c>
      <c r="I749" s="3" t="s">
        <v>476</v>
      </c>
      <c r="J749" s="3" t="s">
        <v>96</v>
      </c>
      <c r="K749" s="3" t="s">
        <v>144</v>
      </c>
      <c r="L749" s="3">
        <v>1999</v>
      </c>
      <c r="M749" s="3" t="s">
        <v>477</v>
      </c>
      <c r="N749" s="3" t="s">
        <v>478</v>
      </c>
      <c r="O749" s="3" t="s">
        <v>482</v>
      </c>
      <c r="P749" s="3" t="s">
        <v>163</v>
      </c>
      <c r="Q749" s="4"/>
      <c r="R749" s="4"/>
      <c r="S749" s="3" t="s">
        <v>134</v>
      </c>
      <c r="T749" s="3" t="s">
        <v>135</v>
      </c>
      <c r="U749" s="3" t="s">
        <v>84</v>
      </c>
      <c r="V749" s="3" t="s">
        <v>72</v>
      </c>
      <c r="W749" s="3">
        <v>0.61</v>
      </c>
      <c r="X749" s="4">
        <f t="shared" si="23"/>
        <v>0.10392304845413262</v>
      </c>
      <c r="Y749" s="3">
        <v>0.06</v>
      </c>
      <c r="Z749" s="4"/>
      <c r="AA749" s="3">
        <v>3</v>
      </c>
      <c r="AB749" s="3">
        <v>0.62</v>
      </c>
      <c r="AC749" s="4">
        <f t="shared" si="39"/>
        <v>0.31176914536239786</v>
      </c>
      <c r="AD749" s="3">
        <v>0.18</v>
      </c>
      <c r="AE749" s="3">
        <v>3</v>
      </c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3" t="s">
        <v>480</v>
      </c>
      <c r="AV749" s="3" t="s">
        <v>178</v>
      </c>
      <c r="AW749" s="3" t="s">
        <v>378</v>
      </c>
      <c r="AX749" s="4"/>
      <c r="AY749" s="3" t="s">
        <v>75</v>
      </c>
      <c r="AZ749" s="3" t="s">
        <v>76</v>
      </c>
      <c r="BA749" s="3" t="s">
        <v>77</v>
      </c>
      <c r="BB749" s="3">
        <v>38.772174</v>
      </c>
      <c r="BC749" s="3">
        <v>-75.976927000000003</v>
      </c>
      <c r="BD749" s="3">
        <v>20</v>
      </c>
      <c r="BE749" s="3" t="s">
        <v>484</v>
      </c>
    </row>
    <row r="750" spans="1:57" ht="12.75">
      <c r="A750" s="3" t="s">
        <v>230</v>
      </c>
      <c r="B750" s="3" t="s">
        <v>260</v>
      </c>
      <c r="C750" s="3" t="s">
        <v>473</v>
      </c>
      <c r="D750" s="3" t="s">
        <v>474</v>
      </c>
      <c r="E750" s="3" t="s">
        <v>475</v>
      </c>
      <c r="F750" s="3">
        <v>2003</v>
      </c>
      <c r="G750" s="2" t="s">
        <v>93</v>
      </c>
      <c r="H750" s="3" t="s">
        <v>94</v>
      </c>
      <c r="I750" s="3" t="s">
        <v>476</v>
      </c>
      <c r="J750" s="3" t="s">
        <v>96</v>
      </c>
      <c r="K750" s="3" t="s">
        <v>144</v>
      </c>
      <c r="L750" s="3">
        <v>1999</v>
      </c>
      <c r="M750" s="3" t="s">
        <v>477</v>
      </c>
      <c r="N750" s="3" t="s">
        <v>478</v>
      </c>
      <c r="O750" s="3" t="s">
        <v>483</v>
      </c>
      <c r="P750" s="3" t="s">
        <v>163</v>
      </c>
      <c r="Q750" s="4"/>
      <c r="R750" s="4"/>
      <c r="S750" s="3" t="s">
        <v>134</v>
      </c>
      <c r="T750" s="3" t="s">
        <v>135</v>
      </c>
      <c r="U750" s="3" t="s">
        <v>84</v>
      </c>
      <c r="V750" s="3" t="s">
        <v>72</v>
      </c>
      <c r="W750" s="3">
        <v>0.4</v>
      </c>
      <c r="X750" s="4">
        <f t="shared" si="23"/>
        <v>6.9282032302755092E-2</v>
      </c>
      <c r="Y750" s="3">
        <v>0.04</v>
      </c>
      <c r="Z750" s="4"/>
      <c r="AA750" s="3">
        <v>3</v>
      </c>
      <c r="AB750" s="3">
        <v>0.62</v>
      </c>
      <c r="AC750" s="4">
        <f t="shared" si="39"/>
        <v>0.31176914536239786</v>
      </c>
      <c r="AD750" s="3">
        <v>0.18</v>
      </c>
      <c r="AE750" s="3">
        <v>3</v>
      </c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3" t="s">
        <v>480</v>
      </c>
      <c r="AV750" s="3" t="s">
        <v>178</v>
      </c>
      <c r="AW750" s="3" t="s">
        <v>378</v>
      </c>
      <c r="AX750" s="4"/>
      <c r="AY750" s="3" t="s">
        <v>75</v>
      </c>
      <c r="AZ750" s="3" t="s">
        <v>76</v>
      </c>
      <c r="BA750" s="3" t="s">
        <v>77</v>
      </c>
      <c r="BB750" s="3">
        <v>38.772174</v>
      </c>
      <c r="BC750" s="3">
        <v>-75.976927000000003</v>
      </c>
      <c r="BD750" s="3">
        <v>5</v>
      </c>
      <c r="BE750" s="3" t="s">
        <v>484</v>
      </c>
    </row>
    <row r="751" spans="1:57" ht="12.75">
      <c r="A751" s="3" t="s">
        <v>230</v>
      </c>
      <c r="B751" s="3" t="s">
        <v>260</v>
      </c>
      <c r="C751" s="3" t="s">
        <v>473</v>
      </c>
      <c r="D751" s="3" t="s">
        <v>474</v>
      </c>
      <c r="E751" s="3" t="s">
        <v>475</v>
      </c>
      <c r="F751" s="3">
        <v>2003</v>
      </c>
      <c r="G751" s="2" t="s">
        <v>93</v>
      </c>
      <c r="H751" s="3" t="s">
        <v>94</v>
      </c>
      <c r="I751" s="3" t="s">
        <v>476</v>
      </c>
      <c r="J751" s="3" t="s">
        <v>96</v>
      </c>
      <c r="K751" s="3" t="s">
        <v>144</v>
      </c>
      <c r="L751" s="3">
        <v>1999</v>
      </c>
      <c r="M751" s="3" t="s">
        <v>238</v>
      </c>
      <c r="N751" s="3" t="s">
        <v>339</v>
      </c>
      <c r="O751" s="3" t="s">
        <v>485</v>
      </c>
      <c r="P751" s="3" t="s">
        <v>132</v>
      </c>
      <c r="Q751" s="3" t="s">
        <v>238</v>
      </c>
      <c r="R751" s="4"/>
      <c r="S751" s="3" t="s">
        <v>134</v>
      </c>
      <c r="T751" s="3" t="s">
        <v>135</v>
      </c>
      <c r="U751" s="3" t="s">
        <v>84</v>
      </c>
      <c r="V751" s="3" t="s">
        <v>72</v>
      </c>
      <c r="W751" s="3">
        <v>0.23</v>
      </c>
      <c r="X751" s="4"/>
      <c r="Y751" s="4"/>
      <c r="Z751" s="4"/>
      <c r="AA751" s="4"/>
      <c r="AB751" s="3">
        <v>0.27</v>
      </c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3" t="s">
        <v>480</v>
      </c>
      <c r="AV751" s="3" t="s">
        <v>178</v>
      </c>
      <c r="AW751" s="3" t="s">
        <v>378</v>
      </c>
      <c r="AX751" s="4"/>
      <c r="AY751" s="3" t="s">
        <v>75</v>
      </c>
      <c r="AZ751" s="3" t="s">
        <v>76</v>
      </c>
      <c r="BA751" s="3" t="s">
        <v>77</v>
      </c>
      <c r="BB751" s="3">
        <v>38.772174</v>
      </c>
      <c r="BC751" s="3">
        <v>-75.976927000000003</v>
      </c>
      <c r="BD751" s="3">
        <v>20</v>
      </c>
      <c r="BE751" s="3" t="s">
        <v>484</v>
      </c>
    </row>
    <row r="752" spans="1:57" ht="12.75">
      <c r="A752" s="3" t="s">
        <v>230</v>
      </c>
      <c r="B752" s="3" t="s">
        <v>260</v>
      </c>
      <c r="C752" s="3" t="s">
        <v>473</v>
      </c>
      <c r="D752" s="3" t="s">
        <v>474</v>
      </c>
      <c r="E752" s="3" t="s">
        <v>475</v>
      </c>
      <c r="F752" s="3">
        <v>2003</v>
      </c>
      <c r="G752" s="2" t="s">
        <v>93</v>
      </c>
      <c r="H752" s="3" t="s">
        <v>94</v>
      </c>
      <c r="I752" s="3" t="s">
        <v>476</v>
      </c>
      <c r="J752" s="3" t="s">
        <v>96</v>
      </c>
      <c r="K752" s="3" t="s">
        <v>144</v>
      </c>
      <c r="L752" s="3">
        <v>1999</v>
      </c>
      <c r="M752" s="3" t="s">
        <v>238</v>
      </c>
      <c r="N752" s="3" t="s">
        <v>339</v>
      </c>
      <c r="O752" s="10">
        <v>43595</v>
      </c>
      <c r="P752" s="3" t="s">
        <v>132</v>
      </c>
      <c r="Q752" s="3" t="s">
        <v>238</v>
      </c>
      <c r="R752" s="4"/>
      <c r="S752" s="3" t="s">
        <v>134</v>
      </c>
      <c r="T752" s="3" t="s">
        <v>135</v>
      </c>
      <c r="U752" s="3" t="s">
        <v>84</v>
      </c>
      <c r="V752" s="3" t="s">
        <v>72</v>
      </c>
      <c r="W752" s="3">
        <v>0.3</v>
      </c>
      <c r="X752" s="4"/>
      <c r="Y752" s="4"/>
      <c r="Z752" s="4"/>
      <c r="AA752" s="4"/>
      <c r="AB752" s="3">
        <v>0.28999999999999998</v>
      </c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3" t="s">
        <v>480</v>
      </c>
      <c r="AV752" s="3" t="s">
        <v>178</v>
      </c>
      <c r="AW752" s="3" t="s">
        <v>378</v>
      </c>
      <c r="AX752" s="4"/>
      <c r="AY752" s="3" t="s">
        <v>75</v>
      </c>
      <c r="AZ752" s="3" t="s">
        <v>76</v>
      </c>
      <c r="BA752" s="3" t="s">
        <v>77</v>
      </c>
      <c r="BB752" s="3">
        <v>38.772174</v>
      </c>
      <c r="BC752" s="3">
        <v>-75.976927000000003</v>
      </c>
      <c r="BD752" s="3">
        <v>20</v>
      </c>
      <c r="BE752" s="3" t="s">
        <v>484</v>
      </c>
    </row>
    <row r="753" spans="1:57" ht="12.75">
      <c r="A753" s="3" t="s">
        <v>230</v>
      </c>
      <c r="B753" s="3" t="s">
        <v>260</v>
      </c>
      <c r="C753" s="3" t="s">
        <v>473</v>
      </c>
      <c r="D753" s="3" t="s">
        <v>474</v>
      </c>
      <c r="E753" s="3" t="s">
        <v>475</v>
      </c>
      <c r="F753" s="3">
        <v>2003</v>
      </c>
      <c r="G753" s="2" t="s">
        <v>93</v>
      </c>
      <c r="H753" s="3" t="s">
        <v>94</v>
      </c>
      <c r="I753" s="3" t="s">
        <v>476</v>
      </c>
      <c r="J753" s="3" t="s">
        <v>96</v>
      </c>
      <c r="K753" s="3" t="s">
        <v>144</v>
      </c>
      <c r="L753" s="3">
        <v>1999</v>
      </c>
      <c r="M753" s="3" t="s">
        <v>238</v>
      </c>
      <c r="N753" s="3" t="s">
        <v>339</v>
      </c>
      <c r="O753" s="10">
        <v>43758</v>
      </c>
      <c r="P753" s="3" t="s">
        <v>132</v>
      </c>
      <c r="Q753" s="3" t="s">
        <v>238</v>
      </c>
      <c r="R753" s="4"/>
      <c r="S753" s="3" t="s">
        <v>134</v>
      </c>
      <c r="T753" s="3" t="s">
        <v>135</v>
      </c>
      <c r="U753" s="3" t="s">
        <v>84</v>
      </c>
      <c r="V753" s="3" t="s">
        <v>72</v>
      </c>
      <c r="W753" s="3">
        <v>0.32</v>
      </c>
      <c r="X753" s="4"/>
      <c r="Y753" s="4"/>
      <c r="Z753" s="4"/>
      <c r="AA753" s="4"/>
      <c r="AB753" s="3">
        <v>0.34</v>
      </c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3" t="s">
        <v>480</v>
      </c>
      <c r="AV753" s="3" t="s">
        <v>178</v>
      </c>
      <c r="AW753" s="3" t="s">
        <v>378</v>
      </c>
      <c r="AX753" s="4"/>
      <c r="AY753" s="3" t="s">
        <v>75</v>
      </c>
      <c r="AZ753" s="3" t="s">
        <v>76</v>
      </c>
      <c r="BA753" s="3" t="s">
        <v>77</v>
      </c>
      <c r="BB753" s="3">
        <v>38.772174</v>
      </c>
      <c r="BC753" s="3">
        <v>-75.976927000000003</v>
      </c>
      <c r="BD753" s="3">
        <v>20</v>
      </c>
      <c r="BE753" s="3" t="s">
        <v>484</v>
      </c>
    </row>
    <row r="754" spans="1:57" ht="12.75">
      <c r="A754" s="3" t="s">
        <v>230</v>
      </c>
      <c r="B754" s="3" t="s">
        <v>260</v>
      </c>
      <c r="C754" s="3" t="s">
        <v>473</v>
      </c>
      <c r="D754" s="3" t="s">
        <v>474</v>
      </c>
      <c r="E754" s="3" t="s">
        <v>475</v>
      </c>
      <c r="F754" s="3">
        <v>2003</v>
      </c>
      <c r="G754" s="2" t="s">
        <v>93</v>
      </c>
      <c r="H754" s="3" t="s">
        <v>94</v>
      </c>
      <c r="I754" s="3" t="s">
        <v>476</v>
      </c>
      <c r="J754" s="3" t="s">
        <v>96</v>
      </c>
      <c r="K754" s="3" t="s">
        <v>144</v>
      </c>
      <c r="L754" s="3">
        <v>1999</v>
      </c>
      <c r="M754" s="3" t="s">
        <v>238</v>
      </c>
      <c r="N754" s="3" t="s">
        <v>339</v>
      </c>
      <c r="O754" s="3" t="s">
        <v>486</v>
      </c>
      <c r="P754" s="3" t="s">
        <v>132</v>
      </c>
      <c r="Q754" s="3" t="s">
        <v>238</v>
      </c>
      <c r="R754" s="4"/>
      <c r="S754" s="3" t="s">
        <v>134</v>
      </c>
      <c r="T754" s="3" t="s">
        <v>135</v>
      </c>
      <c r="U754" s="3" t="s">
        <v>84</v>
      </c>
      <c r="V754" s="3" t="s">
        <v>72</v>
      </c>
      <c r="W754" s="3">
        <v>0.24</v>
      </c>
      <c r="X754" s="4"/>
      <c r="Y754" s="4"/>
      <c r="Z754" s="4"/>
      <c r="AA754" s="4"/>
      <c r="AB754" s="3">
        <v>0.26</v>
      </c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3" t="s">
        <v>480</v>
      </c>
      <c r="AV754" s="3" t="s">
        <v>178</v>
      </c>
      <c r="AW754" s="3" t="s">
        <v>378</v>
      </c>
      <c r="AX754" s="4"/>
      <c r="AY754" s="3" t="s">
        <v>75</v>
      </c>
      <c r="AZ754" s="3" t="s">
        <v>76</v>
      </c>
      <c r="BA754" s="3" t="s">
        <v>77</v>
      </c>
      <c r="BB754" s="3">
        <v>38.772174</v>
      </c>
      <c r="BC754" s="3">
        <v>-75.976927000000003</v>
      </c>
      <c r="BD754" s="3">
        <v>20</v>
      </c>
      <c r="BE754" s="3" t="s">
        <v>484</v>
      </c>
    </row>
    <row r="755" spans="1:57" ht="12.75">
      <c r="A755" s="3" t="s">
        <v>230</v>
      </c>
      <c r="B755" s="3" t="s">
        <v>260</v>
      </c>
      <c r="C755" s="3" t="s">
        <v>473</v>
      </c>
      <c r="D755" s="3" t="s">
        <v>474</v>
      </c>
      <c r="E755" s="3" t="s">
        <v>475</v>
      </c>
      <c r="F755" s="3">
        <v>2003</v>
      </c>
      <c r="G755" s="2" t="s">
        <v>93</v>
      </c>
      <c r="H755" s="3" t="s">
        <v>94</v>
      </c>
      <c r="I755" s="3" t="s">
        <v>476</v>
      </c>
      <c r="J755" s="3" t="s">
        <v>96</v>
      </c>
      <c r="K755" s="3" t="s">
        <v>144</v>
      </c>
      <c r="L755" s="3">
        <v>1999</v>
      </c>
      <c r="M755" s="3" t="s">
        <v>238</v>
      </c>
      <c r="N755" s="3" t="s">
        <v>339</v>
      </c>
      <c r="O755" s="3" t="s">
        <v>487</v>
      </c>
      <c r="P755" s="3" t="s">
        <v>132</v>
      </c>
      <c r="Q755" s="3" t="s">
        <v>238</v>
      </c>
      <c r="R755" s="4"/>
      <c r="S755" s="3" t="s">
        <v>134</v>
      </c>
      <c r="T755" s="3" t="s">
        <v>135</v>
      </c>
      <c r="U755" s="3" t="s">
        <v>84</v>
      </c>
      <c r="V755" s="3" t="s">
        <v>72</v>
      </c>
      <c r="W755" s="3">
        <v>0.23</v>
      </c>
      <c r="X755" s="4"/>
      <c r="Y755" s="4"/>
      <c r="Z755" s="4"/>
      <c r="AA755" s="4"/>
      <c r="AB755" s="3">
        <v>0.23</v>
      </c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3" t="s">
        <v>480</v>
      </c>
      <c r="AV755" s="3" t="s">
        <v>178</v>
      </c>
      <c r="AW755" s="3" t="s">
        <v>378</v>
      </c>
      <c r="AX755" s="4"/>
      <c r="AY755" s="3" t="s">
        <v>75</v>
      </c>
      <c r="AZ755" s="3" t="s">
        <v>76</v>
      </c>
      <c r="BA755" s="3" t="s">
        <v>77</v>
      </c>
      <c r="BB755" s="3">
        <v>38.772174</v>
      </c>
      <c r="BC755" s="3">
        <v>-75.976927000000003</v>
      </c>
      <c r="BD755" s="3">
        <v>20</v>
      </c>
      <c r="BE755" s="3" t="s">
        <v>484</v>
      </c>
    </row>
    <row r="756" spans="1:57" ht="12.75">
      <c r="A756" s="3" t="s">
        <v>230</v>
      </c>
      <c r="B756" s="3" t="s">
        <v>260</v>
      </c>
      <c r="C756" s="3" t="s">
        <v>473</v>
      </c>
      <c r="D756" s="3" t="s">
        <v>474</v>
      </c>
      <c r="E756" s="3" t="s">
        <v>475</v>
      </c>
      <c r="F756" s="3">
        <v>2003</v>
      </c>
      <c r="G756" s="2" t="s">
        <v>93</v>
      </c>
      <c r="H756" s="3" t="s">
        <v>94</v>
      </c>
      <c r="I756" s="3" t="s">
        <v>476</v>
      </c>
      <c r="J756" s="3" t="s">
        <v>96</v>
      </c>
      <c r="K756" s="3" t="s">
        <v>144</v>
      </c>
      <c r="L756" s="3">
        <v>1999</v>
      </c>
      <c r="M756" s="3" t="s">
        <v>238</v>
      </c>
      <c r="N756" s="3" t="s">
        <v>339</v>
      </c>
      <c r="O756" s="3" t="s">
        <v>485</v>
      </c>
      <c r="P756" s="3" t="s">
        <v>132</v>
      </c>
      <c r="Q756" s="3" t="s">
        <v>238</v>
      </c>
      <c r="R756" s="4"/>
      <c r="S756" s="3" t="s">
        <v>134</v>
      </c>
      <c r="T756" s="3" t="s">
        <v>135</v>
      </c>
      <c r="U756" s="3" t="s">
        <v>84</v>
      </c>
      <c r="V756" s="3" t="s">
        <v>72</v>
      </c>
      <c r="W756" s="3">
        <v>0.23</v>
      </c>
      <c r="X756" s="4"/>
      <c r="Y756" s="4"/>
      <c r="Z756" s="4"/>
      <c r="AA756" s="4"/>
      <c r="AB756" s="3">
        <v>0.28999999999999998</v>
      </c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3" t="s">
        <v>480</v>
      </c>
      <c r="AV756" s="3" t="s">
        <v>178</v>
      </c>
      <c r="AW756" s="3" t="s">
        <v>378</v>
      </c>
      <c r="AX756" s="4"/>
      <c r="AY756" s="3" t="s">
        <v>75</v>
      </c>
      <c r="AZ756" s="3" t="s">
        <v>76</v>
      </c>
      <c r="BA756" s="3" t="s">
        <v>77</v>
      </c>
      <c r="BB756" s="3">
        <v>38.772174</v>
      </c>
      <c r="BC756" s="3">
        <v>-75.976927000000003</v>
      </c>
      <c r="BD756" s="3">
        <v>20</v>
      </c>
      <c r="BE756" s="3" t="s">
        <v>481</v>
      </c>
    </row>
    <row r="757" spans="1:57" ht="12.75">
      <c r="A757" s="3" t="s">
        <v>230</v>
      </c>
      <c r="B757" s="3" t="s">
        <v>260</v>
      </c>
      <c r="C757" s="3" t="s">
        <v>473</v>
      </c>
      <c r="D757" s="3" t="s">
        <v>474</v>
      </c>
      <c r="E757" s="3" t="s">
        <v>475</v>
      </c>
      <c r="F757" s="3">
        <v>2003</v>
      </c>
      <c r="G757" s="2" t="s">
        <v>93</v>
      </c>
      <c r="H757" s="3" t="s">
        <v>94</v>
      </c>
      <c r="I757" s="3" t="s">
        <v>476</v>
      </c>
      <c r="J757" s="3" t="s">
        <v>96</v>
      </c>
      <c r="K757" s="3" t="s">
        <v>144</v>
      </c>
      <c r="L757" s="3">
        <v>1999</v>
      </c>
      <c r="M757" s="3" t="s">
        <v>238</v>
      </c>
      <c r="N757" s="3" t="s">
        <v>339</v>
      </c>
      <c r="O757" s="10">
        <v>43595</v>
      </c>
      <c r="P757" s="3" t="s">
        <v>132</v>
      </c>
      <c r="Q757" s="3" t="s">
        <v>238</v>
      </c>
      <c r="R757" s="4"/>
      <c r="S757" s="3" t="s">
        <v>134</v>
      </c>
      <c r="T757" s="3" t="s">
        <v>135</v>
      </c>
      <c r="U757" s="3" t="s">
        <v>84</v>
      </c>
      <c r="V757" s="3" t="s">
        <v>72</v>
      </c>
      <c r="W757" s="3">
        <v>0.3</v>
      </c>
      <c r="X757" s="4"/>
      <c r="Y757" s="4"/>
      <c r="Z757" s="4"/>
      <c r="AA757" s="4"/>
      <c r="AB757" s="3">
        <v>0.28000000000000003</v>
      </c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3" t="s">
        <v>480</v>
      </c>
      <c r="AV757" s="3" t="s">
        <v>178</v>
      </c>
      <c r="AW757" s="3" t="s">
        <v>378</v>
      </c>
      <c r="AX757" s="4"/>
      <c r="AY757" s="3" t="s">
        <v>75</v>
      </c>
      <c r="AZ757" s="3" t="s">
        <v>76</v>
      </c>
      <c r="BA757" s="3" t="s">
        <v>77</v>
      </c>
      <c r="BB757" s="3">
        <v>38.772174</v>
      </c>
      <c r="BC757" s="3">
        <v>-75.976927000000003</v>
      </c>
      <c r="BD757" s="3">
        <v>20</v>
      </c>
      <c r="BE757" s="3" t="s">
        <v>481</v>
      </c>
    </row>
    <row r="758" spans="1:57" ht="12.75">
      <c r="A758" s="3" t="s">
        <v>230</v>
      </c>
      <c r="B758" s="3" t="s">
        <v>260</v>
      </c>
      <c r="C758" s="3" t="s">
        <v>473</v>
      </c>
      <c r="D758" s="3" t="s">
        <v>474</v>
      </c>
      <c r="E758" s="3" t="s">
        <v>475</v>
      </c>
      <c r="F758" s="3">
        <v>2003</v>
      </c>
      <c r="G758" s="2" t="s">
        <v>93</v>
      </c>
      <c r="H758" s="3" t="s">
        <v>94</v>
      </c>
      <c r="I758" s="3" t="s">
        <v>476</v>
      </c>
      <c r="J758" s="3" t="s">
        <v>96</v>
      </c>
      <c r="K758" s="3" t="s">
        <v>144</v>
      </c>
      <c r="L758" s="3">
        <v>1999</v>
      </c>
      <c r="M758" s="3" t="s">
        <v>238</v>
      </c>
      <c r="N758" s="3" t="s">
        <v>339</v>
      </c>
      <c r="O758" s="10">
        <v>43758</v>
      </c>
      <c r="P758" s="3" t="s">
        <v>132</v>
      </c>
      <c r="Q758" s="3" t="s">
        <v>238</v>
      </c>
      <c r="R758" s="4"/>
      <c r="S758" s="3" t="s">
        <v>134</v>
      </c>
      <c r="T758" s="3" t="s">
        <v>135</v>
      </c>
      <c r="U758" s="3" t="s">
        <v>84</v>
      </c>
      <c r="V758" s="3" t="s">
        <v>72</v>
      </c>
      <c r="W758" s="3">
        <v>0.32</v>
      </c>
      <c r="X758" s="4"/>
      <c r="Y758" s="4"/>
      <c r="Z758" s="4"/>
      <c r="AA758" s="4"/>
      <c r="AB758" s="3">
        <v>0.28999999999999998</v>
      </c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3" t="s">
        <v>480</v>
      </c>
      <c r="AV758" s="3" t="s">
        <v>178</v>
      </c>
      <c r="AW758" s="3" t="s">
        <v>378</v>
      </c>
      <c r="AX758" s="4"/>
      <c r="AY758" s="3" t="s">
        <v>75</v>
      </c>
      <c r="AZ758" s="3" t="s">
        <v>76</v>
      </c>
      <c r="BA758" s="3" t="s">
        <v>77</v>
      </c>
      <c r="BB758" s="3">
        <v>38.772174</v>
      </c>
      <c r="BC758" s="3">
        <v>-75.976927000000003</v>
      </c>
      <c r="BD758" s="3">
        <v>20</v>
      </c>
      <c r="BE758" s="3" t="s">
        <v>481</v>
      </c>
    </row>
    <row r="759" spans="1:57" ht="12.75">
      <c r="A759" s="3" t="s">
        <v>230</v>
      </c>
      <c r="B759" s="3" t="s">
        <v>260</v>
      </c>
      <c r="C759" s="3" t="s">
        <v>473</v>
      </c>
      <c r="D759" s="3" t="s">
        <v>474</v>
      </c>
      <c r="E759" s="3" t="s">
        <v>475</v>
      </c>
      <c r="F759" s="3">
        <v>2003</v>
      </c>
      <c r="G759" s="2" t="s">
        <v>93</v>
      </c>
      <c r="H759" s="3" t="s">
        <v>94</v>
      </c>
      <c r="I759" s="3" t="s">
        <v>476</v>
      </c>
      <c r="J759" s="3" t="s">
        <v>96</v>
      </c>
      <c r="K759" s="3" t="s">
        <v>144</v>
      </c>
      <c r="L759" s="3">
        <v>1999</v>
      </c>
      <c r="M759" s="3" t="s">
        <v>238</v>
      </c>
      <c r="N759" s="3" t="s">
        <v>339</v>
      </c>
      <c r="O759" s="3" t="s">
        <v>486</v>
      </c>
      <c r="P759" s="3" t="s">
        <v>132</v>
      </c>
      <c r="Q759" s="3" t="s">
        <v>238</v>
      </c>
      <c r="R759" s="4"/>
      <c r="S759" s="3" t="s">
        <v>134</v>
      </c>
      <c r="T759" s="3" t="s">
        <v>135</v>
      </c>
      <c r="U759" s="3" t="s">
        <v>84</v>
      </c>
      <c r="V759" s="3" t="s">
        <v>72</v>
      </c>
      <c r="W759" s="3">
        <v>0.24</v>
      </c>
      <c r="X759" s="4"/>
      <c r="Y759" s="4"/>
      <c r="Z759" s="4"/>
      <c r="AA759" s="4"/>
      <c r="AB759" s="3">
        <v>0.2</v>
      </c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3" t="s">
        <v>480</v>
      </c>
      <c r="AV759" s="3" t="s">
        <v>178</v>
      </c>
      <c r="AW759" s="3" t="s">
        <v>378</v>
      </c>
      <c r="AX759" s="4"/>
      <c r="AY759" s="3" t="s">
        <v>75</v>
      </c>
      <c r="AZ759" s="3" t="s">
        <v>76</v>
      </c>
      <c r="BA759" s="3" t="s">
        <v>77</v>
      </c>
      <c r="BB759" s="3">
        <v>38.772174</v>
      </c>
      <c r="BC759" s="3">
        <v>-75.976927000000003</v>
      </c>
      <c r="BD759" s="3">
        <v>20</v>
      </c>
      <c r="BE759" s="3" t="s">
        <v>481</v>
      </c>
    </row>
    <row r="760" spans="1:57" ht="12.75">
      <c r="A760" s="3" t="s">
        <v>230</v>
      </c>
      <c r="B760" s="3" t="s">
        <v>260</v>
      </c>
      <c r="C760" s="3" t="s">
        <v>473</v>
      </c>
      <c r="D760" s="3" t="s">
        <v>474</v>
      </c>
      <c r="E760" s="3" t="s">
        <v>475</v>
      </c>
      <c r="F760" s="3">
        <v>2003</v>
      </c>
      <c r="G760" s="2" t="s">
        <v>93</v>
      </c>
      <c r="H760" s="3" t="s">
        <v>94</v>
      </c>
      <c r="I760" s="3" t="s">
        <v>476</v>
      </c>
      <c r="J760" s="3" t="s">
        <v>96</v>
      </c>
      <c r="K760" s="3" t="s">
        <v>144</v>
      </c>
      <c r="L760" s="3">
        <v>1999</v>
      </c>
      <c r="M760" s="3" t="s">
        <v>238</v>
      </c>
      <c r="N760" s="3" t="s">
        <v>339</v>
      </c>
      <c r="O760" s="3" t="s">
        <v>487</v>
      </c>
      <c r="P760" s="3" t="s">
        <v>132</v>
      </c>
      <c r="Q760" s="3" t="s">
        <v>238</v>
      </c>
      <c r="R760" s="4"/>
      <c r="S760" s="3" t="s">
        <v>134</v>
      </c>
      <c r="T760" s="3" t="s">
        <v>135</v>
      </c>
      <c r="U760" s="3" t="s">
        <v>84</v>
      </c>
      <c r="V760" s="3" t="s">
        <v>72</v>
      </c>
      <c r="W760" s="3">
        <v>0.23</v>
      </c>
      <c r="X760" s="4"/>
      <c r="Y760" s="4"/>
      <c r="Z760" s="4"/>
      <c r="AA760" s="4"/>
      <c r="AB760" s="3">
        <v>0.16</v>
      </c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3" t="s">
        <v>480</v>
      </c>
      <c r="AV760" s="3" t="s">
        <v>178</v>
      </c>
      <c r="AW760" s="3" t="s">
        <v>378</v>
      </c>
      <c r="AX760" s="4"/>
      <c r="AY760" s="3" t="s">
        <v>75</v>
      </c>
      <c r="AZ760" s="3" t="s">
        <v>76</v>
      </c>
      <c r="BA760" s="3" t="s">
        <v>77</v>
      </c>
      <c r="BB760" s="3">
        <v>38.772174</v>
      </c>
      <c r="BC760" s="3">
        <v>-75.976927000000003</v>
      </c>
      <c r="BD760" s="3">
        <v>20</v>
      </c>
      <c r="BE760" s="3" t="s">
        <v>481</v>
      </c>
    </row>
    <row r="761" spans="1:57" ht="12.75">
      <c r="A761" s="3" t="s">
        <v>230</v>
      </c>
      <c r="B761" s="3" t="s">
        <v>260</v>
      </c>
      <c r="C761" s="3" t="s">
        <v>473</v>
      </c>
      <c r="D761" s="3" t="s">
        <v>474</v>
      </c>
      <c r="E761" s="3" t="s">
        <v>475</v>
      </c>
      <c r="F761" s="3">
        <v>2003</v>
      </c>
      <c r="G761" s="2" t="s">
        <v>93</v>
      </c>
      <c r="H761" s="3" t="s">
        <v>94</v>
      </c>
      <c r="I761" s="3" t="s">
        <v>476</v>
      </c>
      <c r="J761" s="3" t="s">
        <v>96</v>
      </c>
      <c r="K761" s="3" t="s">
        <v>144</v>
      </c>
      <c r="L761" s="3">
        <v>1999</v>
      </c>
      <c r="M761" s="3" t="s">
        <v>238</v>
      </c>
      <c r="N761" s="3" t="s">
        <v>339</v>
      </c>
      <c r="O761" s="3" t="s">
        <v>485</v>
      </c>
      <c r="P761" s="3" t="s">
        <v>132</v>
      </c>
      <c r="Q761" s="3" t="s">
        <v>238</v>
      </c>
      <c r="R761" s="4"/>
      <c r="S761" s="3" t="s">
        <v>134</v>
      </c>
      <c r="T761" s="3" t="s">
        <v>135</v>
      </c>
      <c r="U761" s="3" t="s">
        <v>84</v>
      </c>
      <c r="V761" s="3" t="s">
        <v>72</v>
      </c>
      <c r="W761" s="3">
        <v>0.28999999999999998</v>
      </c>
      <c r="X761" s="4"/>
      <c r="Y761" s="4"/>
      <c r="Z761" s="4"/>
      <c r="AA761" s="4"/>
      <c r="AB761" s="3">
        <v>0.27</v>
      </c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3" t="s">
        <v>480</v>
      </c>
      <c r="AV761" s="3" t="s">
        <v>178</v>
      </c>
      <c r="AW761" s="3" t="s">
        <v>378</v>
      </c>
      <c r="AX761" s="4"/>
      <c r="AY761" s="3" t="s">
        <v>75</v>
      </c>
      <c r="AZ761" s="3" t="s">
        <v>76</v>
      </c>
      <c r="BA761" s="3" t="s">
        <v>77</v>
      </c>
      <c r="BB761" s="3">
        <v>38.772174</v>
      </c>
      <c r="BC761" s="3">
        <v>-75.976927000000003</v>
      </c>
      <c r="BD761" s="3">
        <v>5</v>
      </c>
      <c r="BE761" s="3" t="s">
        <v>484</v>
      </c>
    </row>
    <row r="762" spans="1:57" ht="12.75">
      <c r="A762" s="3" t="s">
        <v>230</v>
      </c>
      <c r="B762" s="3" t="s">
        <v>260</v>
      </c>
      <c r="C762" s="3" t="s">
        <v>473</v>
      </c>
      <c r="D762" s="3" t="s">
        <v>474</v>
      </c>
      <c r="E762" s="3" t="s">
        <v>475</v>
      </c>
      <c r="F762" s="3">
        <v>2003</v>
      </c>
      <c r="G762" s="2" t="s">
        <v>93</v>
      </c>
      <c r="H762" s="3" t="s">
        <v>94</v>
      </c>
      <c r="I762" s="3" t="s">
        <v>476</v>
      </c>
      <c r="J762" s="3" t="s">
        <v>96</v>
      </c>
      <c r="K762" s="3" t="s">
        <v>144</v>
      </c>
      <c r="L762" s="3">
        <v>1999</v>
      </c>
      <c r="M762" s="3" t="s">
        <v>238</v>
      </c>
      <c r="N762" s="3" t="s">
        <v>339</v>
      </c>
      <c r="O762" s="10">
        <v>43595</v>
      </c>
      <c r="P762" s="3" t="s">
        <v>132</v>
      </c>
      <c r="Q762" s="3" t="s">
        <v>238</v>
      </c>
      <c r="R762" s="4"/>
      <c r="S762" s="3" t="s">
        <v>134</v>
      </c>
      <c r="T762" s="3" t="s">
        <v>135</v>
      </c>
      <c r="U762" s="3" t="s">
        <v>84</v>
      </c>
      <c r="V762" s="3" t="s">
        <v>72</v>
      </c>
      <c r="W762" s="3">
        <v>0.31</v>
      </c>
      <c r="X762" s="4"/>
      <c r="Y762" s="4"/>
      <c r="Z762" s="4"/>
      <c r="AA762" s="4"/>
      <c r="AB762" s="3">
        <v>0.28999999999999998</v>
      </c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3" t="s">
        <v>480</v>
      </c>
      <c r="AV762" s="3" t="s">
        <v>178</v>
      </c>
      <c r="AW762" s="3" t="s">
        <v>378</v>
      </c>
      <c r="AX762" s="4"/>
      <c r="AY762" s="3" t="s">
        <v>75</v>
      </c>
      <c r="AZ762" s="3" t="s">
        <v>76</v>
      </c>
      <c r="BA762" s="3" t="s">
        <v>77</v>
      </c>
      <c r="BB762" s="3">
        <v>38.772174</v>
      </c>
      <c r="BC762" s="3">
        <v>-75.976927000000003</v>
      </c>
      <c r="BD762" s="3">
        <v>5</v>
      </c>
      <c r="BE762" s="3" t="s">
        <v>484</v>
      </c>
    </row>
    <row r="763" spans="1:57" ht="12.75">
      <c r="A763" s="3" t="s">
        <v>230</v>
      </c>
      <c r="B763" s="3" t="s">
        <v>260</v>
      </c>
      <c r="C763" s="3" t="s">
        <v>473</v>
      </c>
      <c r="D763" s="3" t="s">
        <v>474</v>
      </c>
      <c r="E763" s="3" t="s">
        <v>475</v>
      </c>
      <c r="F763" s="3">
        <v>2003</v>
      </c>
      <c r="G763" s="2" t="s">
        <v>93</v>
      </c>
      <c r="H763" s="3" t="s">
        <v>94</v>
      </c>
      <c r="I763" s="3" t="s">
        <v>476</v>
      </c>
      <c r="J763" s="3" t="s">
        <v>96</v>
      </c>
      <c r="K763" s="3" t="s">
        <v>144</v>
      </c>
      <c r="L763" s="3">
        <v>1999</v>
      </c>
      <c r="M763" s="3" t="s">
        <v>238</v>
      </c>
      <c r="N763" s="3" t="s">
        <v>339</v>
      </c>
      <c r="O763" s="10">
        <v>43758</v>
      </c>
      <c r="P763" s="3" t="s">
        <v>132</v>
      </c>
      <c r="Q763" s="3" t="s">
        <v>238</v>
      </c>
      <c r="R763" s="4"/>
      <c r="S763" s="3" t="s">
        <v>134</v>
      </c>
      <c r="T763" s="3" t="s">
        <v>135</v>
      </c>
      <c r="U763" s="3" t="s">
        <v>84</v>
      </c>
      <c r="V763" s="3" t="s">
        <v>72</v>
      </c>
      <c r="W763" s="3">
        <v>0.28000000000000003</v>
      </c>
      <c r="X763" s="4"/>
      <c r="Y763" s="4"/>
      <c r="Z763" s="4"/>
      <c r="AA763" s="4"/>
      <c r="AB763" s="3">
        <v>0.34</v>
      </c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3" t="s">
        <v>480</v>
      </c>
      <c r="AV763" s="3" t="s">
        <v>178</v>
      </c>
      <c r="AW763" s="3" t="s">
        <v>378</v>
      </c>
      <c r="AX763" s="4"/>
      <c r="AY763" s="3" t="s">
        <v>75</v>
      </c>
      <c r="AZ763" s="3" t="s">
        <v>76</v>
      </c>
      <c r="BA763" s="3" t="s">
        <v>77</v>
      </c>
      <c r="BB763" s="3">
        <v>38.772174</v>
      </c>
      <c r="BC763" s="3">
        <v>-75.976927000000003</v>
      </c>
      <c r="BD763" s="3">
        <v>5</v>
      </c>
      <c r="BE763" s="3" t="s">
        <v>484</v>
      </c>
    </row>
    <row r="764" spans="1:57" ht="12.75">
      <c r="A764" s="3" t="s">
        <v>230</v>
      </c>
      <c r="B764" s="3" t="s">
        <v>260</v>
      </c>
      <c r="C764" s="3" t="s">
        <v>473</v>
      </c>
      <c r="D764" s="3" t="s">
        <v>474</v>
      </c>
      <c r="E764" s="3" t="s">
        <v>475</v>
      </c>
      <c r="F764" s="3">
        <v>2003</v>
      </c>
      <c r="G764" s="2" t="s">
        <v>93</v>
      </c>
      <c r="H764" s="3" t="s">
        <v>94</v>
      </c>
      <c r="I764" s="3" t="s">
        <v>476</v>
      </c>
      <c r="J764" s="3" t="s">
        <v>96</v>
      </c>
      <c r="K764" s="3" t="s">
        <v>144</v>
      </c>
      <c r="L764" s="3">
        <v>1999</v>
      </c>
      <c r="M764" s="3" t="s">
        <v>238</v>
      </c>
      <c r="N764" s="3" t="s">
        <v>339</v>
      </c>
      <c r="O764" s="3" t="s">
        <v>486</v>
      </c>
      <c r="P764" s="3" t="s">
        <v>132</v>
      </c>
      <c r="Q764" s="3" t="s">
        <v>238</v>
      </c>
      <c r="R764" s="4"/>
      <c r="S764" s="3" t="s">
        <v>134</v>
      </c>
      <c r="T764" s="3" t="s">
        <v>135</v>
      </c>
      <c r="U764" s="3" t="s">
        <v>84</v>
      </c>
      <c r="V764" s="3" t="s">
        <v>72</v>
      </c>
      <c r="W764" s="3">
        <v>0.24</v>
      </c>
      <c r="X764" s="4"/>
      <c r="Y764" s="4"/>
      <c r="Z764" s="4"/>
      <c r="AA764" s="4"/>
      <c r="AB764" s="3">
        <v>0.26</v>
      </c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3" t="s">
        <v>480</v>
      </c>
      <c r="AV764" s="3" t="s">
        <v>178</v>
      </c>
      <c r="AW764" s="3" t="s">
        <v>378</v>
      </c>
      <c r="AX764" s="4"/>
      <c r="AY764" s="3" t="s">
        <v>75</v>
      </c>
      <c r="AZ764" s="3" t="s">
        <v>76</v>
      </c>
      <c r="BA764" s="3" t="s">
        <v>77</v>
      </c>
      <c r="BB764" s="3">
        <v>38.772174</v>
      </c>
      <c r="BC764" s="3">
        <v>-75.976927000000003</v>
      </c>
      <c r="BD764" s="3">
        <v>5</v>
      </c>
      <c r="BE764" s="3" t="s">
        <v>484</v>
      </c>
    </row>
    <row r="765" spans="1:57" ht="12.75">
      <c r="A765" s="3" t="s">
        <v>230</v>
      </c>
      <c r="B765" s="3" t="s">
        <v>260</v>
      </c>
      <c r="C765" s="3" t="s">
        <v>473</v>
      </c>
      <c r="D765" s="3" t="s">
        <v>474</v>
      </c>
      <c r="E765" s="3" t="s">
        <v>475</v>
      </c>
      <c r="F765" s="3">
        <v>2003</v>
      </c>
      <c r="G765" s="2" t="s">
        <v>93</v>
      </c>
      <c r="H765" s="3" t="s">
        <v>94</v>
      </c>
      <c r="I765" s="3" t="s">
        <v>476</v>
      </c>
      <c r="J765" s="3" t="s">
        <v>96</v>
      </c>
      <c r="K765" s="3" t="s">
        <v>144</v>
      </c>
      <c r="L765" s="3">
        <v>1999</v>
      </c>
      <c r="M765" s="3" t="s">
        <v>238</v>
      </c>
      <c r="N765" s="3" t="s">
        <v>339</v>
      </c>
      <c r="O765" s="3" t="s">
        <v>487</v>
      </c>
      <c r="P765" s="3" t="s">
        <v>132</v>
      </c>
      <c r="Q765" s="3" t="s">
        <v>238</v>
      </c>
      <c r="R765" s="4"/>
      <c r="S765" s="3" t="s">
        <v>134</v>
      </c>
      <c r="T765" s="3" t="s">
        <v>135</v>
      </c>
      <c r="U765" s="3" t="s">
        <v>84</v>
      </c>
      <c r="V765" s="3" t="s">
        <v>72</v>
      </c>
      <c r="W765" s="3">
        <v>0.23</v>
      </c>
      <c r="X765" s="4"/>
      <c r="Y765" s="4"/>
      <c r="Z765" s="4"/>
      <c r="AA765" s="4"/>
      <c r="AB765" s="3">
        <v>0.23</v>
      </c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3" t="s">
        <v>480</v>
      </c>
      <c r="AV765" s="3" t="s">
        <v>178</v>
      </c>
      <c r="AW765" s="3" t="s">
        <v>378</v>
      </c>
      <c r="AX765" s="4"/>
      <c r="AY765" s="3" t="s">
        <v>75</v>
      </c>
      <c r="AZ765" s="3" t="s">
        <v>76</v>
      </c>
      <c r="BA765" s="3" t="s">
        <v>77</v>
      </c>
      <c r="BB765" s="3">
        <v>38.772174</v>
      </c>
      <c r="BC765" s="3">
        <v>-75.976927000000003</v>
      </c>
      <c r="BD765" s="3">
        <v>5</v>
      </c>
      <c r="BE765" s="3" t="s">
        <v>484</v>
      </c>
    </row>
    <row r="766" spans="1:57" ht="12.75">
      <c r="A766" s="3" t="s">
        <v>230</v>
      </c>
      <c r="B766" s="3" t="s">
        <v>260</v>
      </c>
      <c r="C766" s="3" t="s">
        <v>473</v>
      </c>
      <c r="D766" s="3" t="s">
        <v>474</v>
      </c>
      <c r="E766" s="3" t="s">
        <v>475</v>
      </c>
      <c r="F766" s="3">
        <v>2003</v>
      </c>
      <c r="G766" s="2" t="s">
        <v>93</v>
      </c>
      <c r="H766" s="3" t="s">
        <v>94</v>
      </c>
      <c r="I766" s="3" t="s">
        <v>476</v>
      </c>
      <c r="J766" s="3" t="s">
        <v>96</v>
      </c>
      <c r="K766" s="3" t="s">
        <v>144</v>
      </c>
      <c r="L766" s="3">
        <v>1999</v>
      </c>
      <c r="M766" s="3" t="s">
        <v>238</v>
      </c>
      <c r="N766" s="3" t="s">
        <v>339</v>
      </c>
      <c r="O766" s="3" t="s">
        <v>485</v>
      </c>
      <c r="P766" s="3" t="s">
        <v>132</v>
      </c>
      <c r="Q766" s="3" t="s">
        <v>238</v>
      </c>
      <c r="R766" s="4"/>
      <c r="S766" s="3" t="s">
        <v>134</v>
      </c>
      <c r="T766" s="3" t="s">
        <v>135</v>
      </c>
      <c r="U766" s="3" t="s">
        <v>84</v>
      </c>
      <c r="V766" s="3" t="s">
        <v>72</v>
      </c>
      <c r="W766" s="3">
        <v>0.28999999999999998</v>
      </c>
      <c r="X766" s="4"/>
      <c r="Y766" s="4"/>
      <c r="Z766" s="4"/>
      <c r="AA766" s="4"/>
      <c r="AB766" s="3">
        <v>0.28999999999999998</v>
      </c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3" t="s">
        <v>480</v>
      </c>
      <c r="AV766" s="3" t="s">
        <v>178</v>
      </c>
      <c r="AW766" s="3" t="s">
        <v>378</v>
      </c>
      <c r="AX766" s="4"/>
      <c r="AY766" s="3" t="s">
        <v>75</v>
      </c>
      <c r="AZ766" s="3" t="s">
        <v>76</v>
      </c>
      <c r="BA766" s="3" t="s">
        <v>77</v>
      </c>
      <c r="BB766" s="3">
        <v>38.772174</v>
      </c>
      <c r="BC766" s="3">
        <v>-75.976927000000003</v>
      </c>
      <c r="BD766" s="3">
        <v>5</v>
      </c>
      <c r="BE766" s="3" t="s">
        <v>481</v>
      </c>
    </row>
    <row r="767" spans="1:57" ht="12.75">
      <c r="A767" s="3" t="s">
        <v>230</v>
      </c>
      <c r="B767" s="3" t="s">
        <v>260</v>
      </c>
      <c r="C767" s="3" t="s">
        <v>473</v>
      </c>
      <c r="D767" s="3" t="s">
        <v>474</v>
      </c>
      <c r="E767" s="3" t="s">
        <v>475</v>
      </c>
      <c r="F767" s="3">
        <v>2003</v>
      </c>
      <c r="G767" s="2" t="s">
        <v>93</v>
      </c>
      <c r="H767" s="3" t="s">
        <v>94</v>
      </c>
      <c r="I767" s="3" t="s">
        <v>476</v>
      </c>
      <c r="J767" s="3" t="s">
        <v>96</v>
      </c>
      <c r="K767" s="3" t="s">
        <v>144</v>
      </c>
      <c r="L767" s="3">
        <v>1999</v>
      </c>
      <c r="M767" s="3" t="s">
        <v>238</v>
      </c>
      <c r="N767" s="3" t="s">
        <v>339</v>
      </c>
      <c r="O767" s="10">
        <v>43595</v>
      </c>
      <c r="P767" s="3" t="s">
        <v>132</v>
      </c>
      <c r="Q767" s="3" t="s">
        <v>238</v>
      </c>
      <c r="R767" s="4"/>
      <c r="S767" s="3" t="s">
        <v>134</v>
      </c>
      <c r="T767" s="3" t="s">
        <v>135</v>
      </c>
      <c r="U767" s="3" t="s">
        <v>84</v>
      </c>
      <c r="V767" s="3" t="s">
        <v>72</v>
      </c>
      <c r="W767" s="3">
        <v>0.31</v>
      </c>
      <c r="X767" s="4"/>
      <c r="Y767" s="4"/>
      <c r="Z767" s="4"/>
      <c r="AA767" s="4"/>
      <c r="AB767" s="3">
        <v>0.28000000000000003</v>
      </c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3" t="s">
        <v>480</v>
      </c>
      <c r="AV767" s="3" t="s">
        <v>178</v>
      </c>
      <c r="AW767" s="3" t="s">
        <v>378</v>
      </c>
      <c r="AX767" s="4"/>
      <c r="AY767" s="3" t="s">
        <v>75</v>
      </c>
      <c r="AZ767" s="3" t="s">
        <v>76</v>
      </c>
      <c r="BA767" s="3" t="s">
        <v>77</v>
      </c>
      <c r="BB767" s="3">
        <v>38.772174</v>
      </c>
      <c r="BC767" s="3">
        <v>-75.976927000000003</v>
      </c>
      <c r="BD767" s="3">
        <v>5</v>
      </c>
      <c r="BE767" s="3" t="s">
        <v>481</v>
      </c>
    </row>
    <row r="768" spans="1:57" ht="12.75">
      <c r="A768" s="3" t="s">
        <v>230</v>
      </c>
      <c r="B768" s="3" t="s">
        <v>260</v>
      </c>
      <c r="C768" s="3" t="s">
        <v>473</v>
      </c>
      <c r="D768" s="3" t="s">
        <v>474</v>
      </c>
      <c r="E768" s="3" t="s">
        <v>475</v>
      </c>
      <c r="F768" s="3">
        <v>2003</v>
      </c>
      <c r="G768" s="2" t="s">
        <v>93</v>
      </c>
      <c r="H768" s="3" t="s">
        <v>94</v>
      </c>
      <c r="I768" s="3" t="s">
        <v>476</v>
      </c>
      <c r="J768" s="3" t="s">
        <v>96</v>
      </c>
      <c r="K768" s="3" t="s">
        <v>144</v>
      </c>
      <c r="L768" s="3">
        <v>1999</v>
      </c>
      <c r="M768" s="3" t="s">
        <v>238</v>
      </c>
      <c r="N768" s="3" t="s">
        <v>339</v>
      </c>
      <c r="O768" s="10">
        <v>43758</v>
      </c>
      <c r="P768" s="3" t="s">
        <v>132</v>
      </c>
      <c r="Q768" s="3" t="s">
        <v>238</v>
      </c>
      <c r="R768" s="4"/>
      <c r="S768" s="3" t="s">
        <v>134</v>
      </c>
      <c r="T768" s="3" t="s">
        <v>135</v>
      </c>
      <c r="U768" s="3" t="s">
        <v>84</v>
      </c>
      <c r="V768" s="3" t="s">
        <v>72</v>
      </c>
      <c r="W768" s="3">
        <v>0.28000000000000003</v>
      </c>
      <c r="X768" s="4"/>
      <c r="Y768" s="4"/>
      <c r="Z768" s="4"/>
      <c r="AA768" s="4"/>
      <c r="AB768" s="3">
        <v>0.28999999999999998</v>
      </c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3" t="s">
        <v>480</v>
      </c>
      <c r="AV768" s="3" t="s">
        <v>178</v>
      </c>
      <c r="AW768" s="3" t="s">
        <v>378</v>
      </c>
      <c r="AX768" s="4"/>
      <c r="AY768" s="3" t="s">
        <v>75</v>
      </c>
      <c r="AZ768" s="3" t="s">
        <v>76</v>
      </c>
      <c r="BA768" s="3" t="s">
        <v>77</v>
      </c>
      <c r="BB768" s="3">
        <v>38.772174</v>
      </c>
      <c r="BC768" s="3">
        <v>-75.976927000000003</v>
      </c>
      <c r="BD768" s="3">
        <v>5</v>
      </c>
      <c r="BE768" s="3" t="s">
        <v>481</v>
      </c>
    </row>
    <row r="769" spans="1:57" ht="12.75">
      <c r="A769" s="3" t="s">
        <v>230</v>
      </c>
      <c r="B769" s="3" t="s">
        <v>260</v>
      </c>
      <c r="C769" s="3" t="s">
        <v>473</v>
      </c>
      <c r="D769" s="3" t="s">
        <v>474</v>
      </c>
      <c r="E769" s="3" t="s">
        <v>475</v>
      </c>
      <c r="F769" s="3">
        <v>2003</v>
      </c>
      <c r="G769" s="2" t="s">
        <v>93</v>
      </c>
      <c r="H769" s="3" t="s">
        <v>94</v>
      </c>
      <c r="I769" s="3" t="s">
        <v>476</v>
      </c>
      <c r="J769" s="3" t="s">
        <v>96</v>
      </c>
      <c r="K769" s="3" t="s">
        <v>144</v>
      </c>
      <c r="L769" s="3">
        <v>1999</v>
      </c>
      <c r="M769" s="3" t="s">
        <v>238</v>
      </c>
      <c r="N769" s="3" t="s">
        <v>339</v>
      </c>
      <c r="O769" s="3" t="s">
        <v>486</v>
      </c>
      <c r="P769" s="3" t="s">
        <v>132</v>
      </c>
      <c r="Q769" s="3" t="s">
        <v>238</v>
      </c>
      <c r="R769" s="4"/>
      <c r="S769" s="3" t="s">
        <v>134</v>
      </c>
      <c r="T769" s="3" t="s">
        <v>135</v>
      </c>
      <c r="U769" s="3" t="s">
        <v>84</v>
      </c>
      <c r="V769" s="3" t="s">
        <v>72</v>
      </c>
      <c r="W769" s="3">
        <v>0.24</v>
      </c>
      <c r="X769" s="4"/>
      <c r="Y769" s="4"/>
      <c r="Z769" s="4"/>
      <c r="AA769" s="4"/>
      <c r="AB769" s="3">
        <v>0.2</v>
      </c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3" t="s">
        <v>480</v>
      </c>
      <c r="AV769" s="3" t="s">
        <v>178</v>
      </c>
      <c r="AW769" s="3" t="s">
        <v>378</v>
      </c>
      <c r="AX769" s="4"/>
      <c r="AY769" s="3" t="s">
        <v>75</v>
      </c>
      <c r="AZ769" s="3" t="s">
        <v>76</v>
      </c>
      <c r="BA769" s="3" t="s">
        <v>77</v>
      </c>
      <c r="BB769" s="3">
        <v>38.772174</v>
      </c>
      <c r="BC769" s="3">
        <v>-75.976927000000003</v>
      </c>
      <c r="BD769" s="3">
        <v>5</v>
      </c>
      <c r="BE769" s="3" t="s">
        <v>481</v>
      </c>
    </row>
    <row r="770" spans="1:57" ht="12.75">
      <c r="A770" s="3" t="s">
        <v>230</v>
      </c>
      <c r="B770" s="3" t="s">
        <v>260</v>
      </c>
      <c r="C770" s="3" t="s">
        <v>473</v>
      </c>
      <c r="D770" s="3" t="s">
        <v>474</v>
      </c>
      <c r="E770" s="3" t="s">
        <v>475</v>
      </c>
      <c r="F770" s="3">
        <v>2003</v>
      </c>
      <c r="G770" s="2" t="s">
        <v>93</v>
      </c>
      <c r="H770" s="3" t="s">
        <v>94</v>
      </c>
      <c r="I770" s="3" t="s">
        <v>476</v>
      </c>
      <c r="J770" s="3" t="s">
        <v>96</v>
      </c>
      <c r="K770" s="3" t="s">
        <v>144</v>
      </c>
      <c r="L770" s="3">
        <v>1999</v>
      </c>
      <c r="M770" s="3" t="s">
        <v>238</v>
      </c>
      <c r="N770" s="3" t="s">
        <v>339</v>
      </c>
      <c r="O770" s="3" t="s">
        <v>487</v>
      </c>
      <c r="P770" s="3" t="s">
        <v>132</v>
      </c>
      <c r="Q770" s="3" t="s">
        <v>238</v>
      </c>
      <c r="R770" s="4"/>
      <c r="S770" s="3" t="s">
        <v>134</v>
      </c>
      <c r="T770" s="3" t="s">
        <v>135</v>
      </c>
      <c r="U770" s="3" t="s">
        <v>84</v>
      </c>
      <c r="V770" s="3" t="s">
        <v>72</v>
      </c>
      <c r="W770" s="3">
        <v>0.23</v>
      </c>
      <c r="X770" s="4"/>
      <c r="Y770" s="4"/>
      <c r="Z770" s="4"/>
      <c r="AA770" s="4"/>
      <c r="AB770" s="3">
        <v>0.16</v>
      </c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3" t="s">
        <v>480</v>
      </c>
      <c r="AV770" s="3" t="s">
        <v>178</v>
      </c>
      <c r="AW770" s="3" t="s">
        <v>378</v>
      </c>
      <c r="AX770" s="4"/>
      <c r="AY770" s="3" t="s">
        <v>75</v>
      </c>
      <c r="AZ770" s="3" t="s">
        <v>76</v>
      </c>
      <c r="BA770" s="3" t="s">
        <v>77</v>
      </c>
      <c r="BB770" s="3">
        <v>38.772174</v>
      </c>
      <c r="BC770" s="3">
        <v>-75.976927000000003</v>
      </c>
      <c r="BD770" s="3">
        <v>5</v>
      </c>
      <c r="BE770" s="3" t="s">
        <v>481</v>
      </c>
    </row>
    <row r="771" spans="1:57" ht="12.75">
      <c r="A771" s="3" t="s">
        <v>230</v>
      </c>
      <c r="B771" s="3" t="s">
        <v>260</v>
      </c>
      <c r="C771" s="3" t="s">
        <v>473</v>
      </c>
      <c r="D771" s="3" t="s">
        <v>474</v>
      </c>
      <c r="E771" s="3" t="s">
        <v>475</v>
      </c>
      <c r="F771" s="3">
        <v>2003</v>
      </c>
      <c r="G771" s="2" t="s">
        <v>93</v>
      </c>
      <c r="H771" s="3" t="s">
        <v>94</v>
      </c>
      <c r="I771" s="3" t="s">
        <v>476</v>
      </c>
      <c r="J771" s="3" t="s">
        <v>96</v>
      </c>
      <c r="K771" s="3" t="s">
        <v>144</v>
      </c>
      <c r="L771" s="3">
        <v>1999</v>
      </c>
      <c r="M771" s="3" t="s">
        <v>488</v>
      </c>
      <c r="N771" s="3" t="s">
        <v>182</v>
      </c>
      <c r="O771" s="4"/>
      <c r="P771" s="3" t="s">
        <v>118</v>
      </c>
      <c r="Q771" s="3" t="s">
        <v>160</v>
      </c>
      <c r="R771" s="4"/>
      <c r="S771" s="3" t="s">
        <v>69</v>
      </c>
      <c r="T771" s="3" t="s">
        <v>101</v>
      </c>
      <c r="U771" s="3" t="s">
        <v>84</v>
      </c>
      <c r="V771" s="3" t="s">
        <v>72</v>
      </c>
      <c r="W771" s="3">
        <v>1365.4854</v>
      </c>
      <c r="X771" s="4">
        <f t="shared" ref="X771:X822" si="45">ABS(Y771)*(SQRT(AA771))</f>
        <v>266.72006270325824</v>
      </c>
      <c r="Y771" s="3">
        <v>153.99090000000001</v>
      </c>
      <c r="Z771" s="4"/>
      <c r="AA771" s="3">
        <v>3</v>
      </c>
      <c r="AB771" s="3">
        <v>144.5266</v>
      </c>
      <c r="AC771" s="4">
        <f t="shared" ref="AC771:AC822" si="46">AD771*(SQRT(AE771))</f>
        <v>40.405281238966765</v>
      </c>
      <c r="AD771" s="3">
        <v>23.327999999999999</v>
      </c>
      <c r="AE771" s="3">
        <v>3</v>
      </c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3" t="s">
        <v>480</v>
      </c>
      <c r="AV771" s="3" t="s">
        <v>178</v>
      </c>
      <c r="AW771" s="3" t="s">
        <v>378</v>
      </c>
      <c r="AX771" s="4"/>
      <c r="AY771" s="3" t="s">
        <v>75</v>
      </c>
      <c r="AZ771" s="3" t="s">
        <v>76</v>
      </c>
      <c r="BA771" s="3" t="s">
        <v>77</v>
      </c>
      <c r="BB771" s="3">
        <v>38.772174</v>
      </c>
      <c r="BC771" s="3">
        <v>-75.976927000000003</v>
      </c>
      <c r="BD771" s="3">
        <v>20</v>
      </c>
      <c r="BE771" s="3" t="s">
        <v>481</v>
      </c>
    </row>
    <row r="772" spans="1:57" ht="12.75">
      <c r="A772" s="3" t="s">
        <v>230</v>
      </c>
      <c r="B772" s="3" t="s">
        <v>260</v>
      </c>
      <c r="C772" s="3" t="s">
        <v>473</v>
      </c>
      <c r="D772" s="3" t="s">
        <v>474</v>
      </c>
      <c r="E772" s="3" t="s">
        <v>475</v>
      </c>
      <c r="F772" s="3">
        <v>2003</v>
      </c>
      <c r="G772" s="2" t="s">
        <v>93</v>
      </c>
      <c r="H772" s="3" t="s">
        <v>94</v>
      </c>
      <c r="I772" s="3" t="s">
        <v>476</v>
      </c>
      <c r="J772" s="3" t="s">
        <v>96</v>
      </c>
      <c r="K772" s="3" t="s">
        <v>144</v>
      </c>
      <c r="L772" s="3">
        <v>1999</v>
      </c>
      <c r="M772" s="3" t="s">
        <v>488</v>
      </c>
      <c r="N772" s="3" t="s">
        <v>182</v>
      </c>
      <c r="O772" s="4"/>
      <c r="P772" s="3" t="s">
        <v>118</v>
      </c>
      <c r="Q772" s="3" t="s">
        <v>160</v>
      </c>
      <c r="R772" s="4"/>
      <c r="S772" s="3" t="s">
        <v>69</v>
      </c>
      <c r="T772" s="3" t="s">
        <v>101</v>
      </c>
      <c r="U772" s="3" t="s">
        <v>84</v>
      </c>
      <c r="V772" s="3" t="s">
        <v>72</v>
      </c>
      <c r="W772" s="3">
        <v>629.77149999999995</v>
      </c>
      <c r="X772" s="4">
        <f t="shared" si="45"/>
        <v>194.08183555067691</v>
      </c>
      <c r="Y772" s="3">
        <v>112.0532</v>
      </c>
      <c r="Z772" s="4"/>
      <c r="AA772" s="3">
        <v>3</v>
      </c>
      <c r="AB772" s="3">
        <v>144.5266</v>
      </c>
      <c r="AC772" s="4">
        <f t="shared" si="46"/>
        <v>40.405281238966765</v>
      </c>
      <c r="AD772" s="3">
        <v>23.327999999999999</v>
      </c>
      <c r="AE772" s="3">
        <v>3</v>
      </c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3" t="s">
        <v>480</v>
      </c>
      <c r="AV772" s="3" t="s">
        <v>178</v>
      </c>
      <c r="AW772" s="3" t="s">
        <v>378</v>
      </c>
      <c r="AX772" s="4"/>
      <c r="AY772" s="3" t="s">
        <v>75</v>
      </c>
      <c r="AZ772" s="3" t="s">
        <v>76</v>
      </c>
      <c r="BA772" s="3" t="s">
        <v>77</v>
      </c>
      <c r="BB772" s="3">
        <v>38.772174</v>
      </c>
      <c r="BC772" s="3">
        <v>-75.976927000000003</v>
      </c>
      <c r="BD772" s="3">
        <v>5</v>
      </c>
      <c r="BE772" s="3" t="s">
        <v>481</v>
      </c>
    </row>
    <row r="773" spans="1:57" ht="12.75">
      <c r="A773" s="3" t="s">
        <v>230</v>
      </c>
      <c r="B773" s="3" t="s">
        <v>260</v>
      </c>
      <c r="C773" s="3" t="s">
        <v>473</v>
      </c>
      <c r="D773" s="3" t="s">
        <v>474</v>
      </c>
      <c r="E773" s="3" t="s">
        <v>475</v>
      </c>
      <c r="F773" s="3">
        <v>2003</v>
      </c>
      <c r="G773" s="2" t="s">
        <v>93</v>
      </c>
      <c r="H773" s="3" t="s">
        <v>94</v>
      </c>
      <c r="I773" s="3" t="s">
        <v>476</v>
      </c>
      <c r="J773" s="3" t="s">
        <v>96</v>
      </c>
      <c r="K773" s="3" t="s">
        <v>144</v>
      </c>
      <c r="L773" s="3">
        <v>1999</v>
      </c>
      <c r="M773" s="3" t="s">
        <v>488</v>
      </c>
      <c r="N773" s="3" t="s">
        <v>182</v>
      </c>
      <c r="O773" s="4"/>
      <c r="P773" s="3" t="s">
        <v>118</v>
      </c>
      <c r="Q773" s="3" t="s">
        <v>160</v>
      </c>
      <c r="R773" s="4"/>
      <c r="S773" s="3" t="s">
        <v>69</v>
      </c>
      <c r="T773" s="3" t="s">
        <v>101</v>
      </c>
      <c r="U773" s="3" t="s">
        <v>84</v>
      </c>
      <c r="V773" s="3" t="s">
        <v>72</v>
      </c>
      <c r="W773" s="3">
        <v>1365.4854</v>
      </c>
      <c r="X773" s="4">
        <f t="shared" si="45"/>
        <v>266.72006270325824</v>
      </c>
      <c r="Y773" s="3">
        <v>153.99090000000001</v>
      </c>
      <c r="Z773" s="4"/>
      <c r="AA773" s="3">
        <v>3</v>
      </c>
      <c r="AB773" s="3">
        <v>187.10169999999999</v>
      </c>
      <c r="AC773" s="4">
        <f t="shared" si="46"/>
        <v>56.617623207972976</v>
      </c>
      <c r="AD773" s="3">
        <v>32.688200000000002</v>
      </c>
      <c r="AE773" s="3">
        <v>3</v>
      </c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3" t="s">
        <v>480</v>
      </c>
      <c r="AV773" s="3" t="s">
        <v>178</v>
      </c>
      <c r="AW773" s="3" t="s">
        <v>378</v>
      </c>
      <c r="AX773" s="4"/>
      <c r="AY773" s="3" t="s">
        <v>75</v>
      </c>
      <c r="AZ773" s="3" t="s">
        <v>76</v>
      </c>
      <c r="BA773" s="3" t="s">
        <v>77</v>
      </c>
      <c r="BB773" s="3">
        <v>38.772174</v>
      </c>
      <c r="BC773" s="3">
        <v>-75.976927000000003</v>
      </c>
      <c r="BD773" s="3">
        <v>20</v>
      </c>
      <c r="BE773" s="3" t="s">
        <v>484</v>
      </c>
    </row>
    <row r="774" spans="1:57" ht="12.75">
      <c r="A774" s="3" t="s">
        <v>230</v>
      </c>
      <c r="B774" s="3" t="s">
        <v>260</v>
      </c>
      <c r="C774" s="3" t="s">
        <v>473</v>
      </c>
      <c r="D774" s="3" t="s">
        <v>474</v>
      </c>
      <c r="E774" s="3" t="s">
        <v>475</v>
      </c>
      <c r="F774" s="3">
        <v>2003</v>
      </c>
      <c r="G774" s="2" t="s">
        <v>93</v>
      </c>
      <c r="H774" s="3" t="s">
        <v>94</v>
      </c>
      <c r="I774" s="3" t="s">
        <v>476</v>
      </c>
      <c r="J774" s="3" t="s">
        <v>96</v>
      </c>
      <c r="K774" s="3" t="s">
        <v>144</v>
      </c>
      <c r="L774" s="3">
        <v>1999</v>
      </c>
      <c r="M774" s="3" t="s">
        <v>488</v>
      </c>
      <c r="N774" s="3" t="s">
        <v>182</v>
      </c>
      <c r="O774" s="4"/>
      <c r="P774" s="3" t="s">
        <v>118</v>
      </c>
      <c r="Q774" s="3" t="s">
        <v>160</v>
      </c>
      <c r="R774" s="4"/>
      <c r="S774" s="3" t="s">
        <v>69</v>
      </c>
      <c r="T774" s="3" t="s">
        <v>101</v>
      </c>
      <c r="U774" s="3" t="s">
        <v>84</v>
      </c>
      <c r="V774" s="3" t="s">
        <v>72</v>
      </c>
      <c r="W774" s="3">
        <v>629.77149999999995</v>
      </c>
      <c r="X774" s="4">
        <f t="shared" si="45"/>
        <v>194.08183555067691</v>
      </c>
      <c r="Y774" s="3">
        <v>112.0532</v>
      </c>
      <c r="Z774" s="4"/>
      <c r="AA774" s="3">
        <v>3</v>
      </c>
      <c r="AB774" s="3">
        <v>187.10169999999999</v>
      </c>
      <c r="AC774" s="4">
        <f t="shared" si="46"/>
        <v>56.617623207972976</v>
      </c>
      <c r="AD774" s="3">
        <v>32.688200000000002</v>
      </c>
      <c r="AE774" s="3">
        <v>3</v>
      </c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3" t="s">
        <v>480</v>
      </c>
      <c r="AV774" s="3" t="s">
        <v>178</v>
      </c>
      <c r="AW774" s="3" t="s">
        <v>378</v>
      </c>
      <c r="AX774" s="4"/>
      <c r="AY774" s="3" t="s">
        <v>75</v>
      </c>
      <c r="AZ774" s="3" t="s">
        <v>76</v>
      </c>
      <c r="BA774" s="3" t="s">
        <v>77</v>
      </c>
      <c r="BB774" s="3">
        <v>38.772174</v>
      </c>
      <c r="BC774" s="3">
        <v>-75.976927000000003</v>
      </c>
      <c r="BD774" s="3">
        <v>5</v>
      </c>
      <c r="BE774" s="3" t="s">
        <v>484</v>
      </c>
    </row>
    <row r="775" spans="1:57" ht="12.75">
      <c r="A775" s="3" t="s">
        <v>230</v>
      </c>
      <c r="B775" s="3" t="s">
        <v>260</v>
      </c>
      <c r="C775" s="3" t="s">
        <v>473</v>
      </c>
      <c r="D775" s="3" t="s">
        <v>474</v>
      </c>
      <c r="E775" s="3" t="s">
        <v>475</v>
      </c>
      <c r="F775" s="3">
        <v>2003</v>
      </c>
      <c r="G775" s="2" t="s">
        <v>93</v>
      </c>
      <c r="H775" s="3" t="s">
        <v>94</v>
      </c>
      <c r="I775" s="3" t="s">
        <v>476</v>
      </c>
      <c r="J775" s="3" t="s">
        <v>96</v>
      </c>
      <c r="K775" s="3" t="s">
        <v>144</v>
      </c>
      <c r="L775" s="3">
        <v>1999</v>
      </c>
      <c r="M775" s="3" t="s">
        <v>489</v>
      </c>
      <c r="N775" s="3" t="s">
        <v>131</v>
      </c>
      <c r="O775" s="3">
        <v>45</v>
      </c>
      <c r="P775" s="3" t="s">
        <v>82</v>
      </c>
      <c r="Q775" s="3" t="s">
        <v>83</v>
      </c>
      <c r="R775" s="4"/>
      <c r="S775" s="3" t="s">
        <v>134</v>
      </c>
      <c r="T775" s="3" t="s">
        <v>135</v>
      </c>
      <c r="U775" s="3" t="s">
        <v>84</v>
      </c>
      <c r="V775" s="3" t="s">
        <v>72</v>
      </c>
      <c r="W775" s="3">
        <v>45.668900000000001</v>
      </c>
      <c r="X775" s="4">
        <f t="shared" si="45"/>
        <v>5.800464949467413</v>
      </c>
      <c r="Y775" s="3">
        <v>3.3489</v>
      </c>
      <c r="Z775" s="4"/>
      <c r="AA775" s="3">
        <v>3</v>
      </c>
      <c r="AB775" s="3">
        <v>23.735099999999999</v>
      </c>
      <c r="AC775" s="4">
        <f t="shared" si="46"/>
        <v>0</v>
      </c>
      <c r="AD775" s="3">
        <v>0</v>
      </c>
      <c r="AE775" s="3">
        <v>3</v>
      </c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3" t="s">
        <v>480</v>
      </c>
      <c r="AV775" s="3" t="s">
        <v>178</v>
      </c>
      <c r="AW775" s="3" t="s">
        <v>378</v>
      </c>
      <c r="AX775" s="4"/>
      <c r="AY775" s="3" t="s">
        <v>75</v>
      </c>
      <c r="AZ775" s="3" t="s">
        <v>76</v>
      </c>
      <c r="BA775" s="3" t="s">
        <v>77</v>
      </c>
      <c r="BB775" s="3">
        <v>38.772174</v>
      </c>
      <c r="BC775" s="3">
        <v>-75.976927000000003</v>
      </c>
      <c r="BD775" s="3">
        <v>20</v>
      </c>
      <c r="BE775" s="3" t="s">
        <v>481</v>
      </c>
    </row>
    <row r="776" spans="1:57" ht="12.75">
      <c r="A776" s="3" t="s">
        <v>230</v>
      </c>
      <c r="B776" s="3" t="s">
        <v>260</v>
      </c>
      <c r="C776" s="3" t="s">
        <v>473</v>
      </c>
      <c r="D776" s="3" t="s">
        <v>474</v>
      </c>
      <c r="E776" s="3" t="s">
        <v>475</v>
      </c>
      <c r="F776" s="3">
        <v>2003</v>
      </c>
      <c r="G776" s="2" t="s">
        <v>93</v>
      </c>
      <c r="H776" s="3" t="s">
        <v>94</v>
      </c>
      <c r="I776" s="3" t="s">
        <v>476</v>
      </c>
      <c r="J776" s="3" t="s">
        <v>96</v>
      </c>
      <c r="K776" s="3" t="s">
        <v>144</v>
      </c>
      <c r="L776" s="3">
        <v>1999</v>
      </c>
      <c r="M776" s="3" t="s">
        <v>489</v>
      </c>
      <c r="N776" s="3" t="s">
        <v>131</v>
      </c>
      <c r="O776" s="3">
        <v>45</v>
      </c>
      <c r="P776" s="3" t="s">
        <v>82</v>
      </c>
      <c r="Q776" s="3" t="s">
        <v>83</v>
      </c>
      <c r="R776" s="4"/>
      <c r="S776" s="3" t="s">
        <v>134</v>
      </c>
      <c r="T776" s="3" t="s">
        <v>135</v>
      </c>
      <c r="U776" s="3" t="s">
        <v>84</v>
      </c>
      <c r="V776" s="3" t="s">
        <v>72</v>
      </c>
      <c r="W776" s="3">
        <v>24.081299999999999</v>
      </c>
      <c r="X776" s="4">
        <f t="shared" si="45"/>
        <v>2.3756808876614719</v>
      </c>
      <c r="Y776" s="3">
        <v>1.3715999999999999</v>
      </c>
      <c r="Z776" s="4"/>
      <c r="AA776" s="3">
        <v>3</v>
      </c>
      <c r="AB776" s="3">
        <v>23.735099999999999</v>
      </c>
      <c r="AC776" s="4">
        <f t="shared" si="46"/>
        <v>0</v>
      </c>
      <c r="AD776" s="3">
        <v>0</v>
      </c>
      <c r="AE776" s="3">
        <v>3</v>
      </c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3" t="s">
        <v>480</v>
      </c>
      <c r="AV776" s="3" t="s">
        <v>178</v>
      </c>
      <c r="AW776" s="3" t="s">
        <v>378</v>
      </c>
      <c r="AX776" s="4"/>
      <c r="AY776" s="3" t="s">
        <v>75</v>
      </c>
      <c r="AZ776" s="3" t="s">
        <v>76</v>
      </c>
      <c r="BA776" s="3" t="s">
        <v>77</v>
      </c>
      <c r="BB776" s="3">
        <v>38.772174</v>
      </c>
      <c r="BC776" s="3">
        <v>-75.976927000000003</v>
      </c>
      <c r="BD776" s="3">
        <v>5</v>
      </c>
      <c r="BE776" s="3" t="s">
        <v>481</v>
      </c>
    </row>
    <row r="777" spans="1:57" ht="12.75">
      <c r="A777" s="3" t="s">
        <v>230</v>
      </c>
      <c r="B777" s="3" t="s">
        <v>260</v>
      </c>
      <c r="C777" s="3" t="s">
        <v>473</v>
      </c>
      <c r="D777" s="3" t="s">
        <v>474</v>
      </c>
      <c r="E777" s="3" t="s">
        <v>475</v>
      </c>
      <c r="F777" s="3">
        <v>2003</v>
      </c>
      <c r="G777" s="2" t="s">
        <v>93</v>
      </c>
      <c r="H777" s="3" t="s">
        <v>94</v>
      </c>
      <c r="I777" s="3" t="s">
        <v>476</v>
      </c>
      <c r="J777" s="3" t="s">
        <v>96</v>
      </c>
      <c r="K777" s="3" t="s">
        <v>144</v>
      </c>
      <c r="L777" s="3">
        <v>1999</v>
      </c>
      <c r="M777" s="3" t="s">
        <v>489</v>
      </c>
      <c r="N777" s="3" t="s">
        <v>131</v>
      </c>
      <c r="O777" s="3">
        <v>30</v>
      </c>
      <c r="P777" s="3" t="s">
        <v>82</v>
      </c>
      <c r="Q777" s="3" t="s">
        <v>83</v>
      </c>
      <c r="R777" s="4"/>
      <c r="S777" s="3" t="s">
        <v>134</v>
      </c>
      <c r="T777" s="3" t="s">
        <v>135</v>
      </c>
      <c r="U777" s="3" t="s">
        <v>84</v>
      </c>
      <c r="V777" s="3" t="s">
        <v>72</v>
      </c>
      <c r="W777" s="3">
        <v>54.552799999999998</v>
      </c>
      <c r="X777" s="4">
        <f t="shared" si="45"/>
        <v>4.9017037854199224</v>
      </c>
      <c r="Y777" s="3">
        <v>2.83</v>
      </c>
      <c r="Z777" s="4"/>
      <c r="AA777" s="3">
        <v>3</v>
      </c>
      <c r="AB777" s="3">
        <v>27.670999999999999</v>
      </c>
      <c r="AC777" s="4">
        <f t="shared" si="46"/>
        <v>2.0046756046802185</v>
      </c>
      <c r="AD777" s="3">
        <v>1.1574</v>
      </c>
      <c r="AE777" s="3">
        <v>3</v>
      </c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3" t="s">
        <v>480</v>
      </c>
      <c r="AV777" s="3" t="s">
        <v>178</v>
      </c>
      <c r="AW777" s="3" t="s">
        <v>378</v>
      </c>
      <c r="AX777" s="4"/>
      <c r="AY777" s="3" t="s">
        <v>75</v>
      </c>
      <c r="AZ777" s="3" t="s">
        <v>76</v>
      </c>
      <c r="BA777" s="3" t="s">
        <v>77</v>
      </c>
      <c r="BB777" s="3">
        <v>38.772174</v>
      </c>
      <c r="BC777" s="3">
        <v>-75.976927000000003</v>
      </c>
      <c r="BD777" s="3">
        <v>20</v>
      </c>
      <c r="BE777" s="3" t="s">
        <v>484</v>
      </c>
    </row>
    <row r="778" spans="1:57" ht="12.75">
      <c r="A778" s="3" t="s">
        <v>230</v>
      </c>
      <c r="B778" s="3" t="s">
        <v>260</v>
      </c>
      <c r="C778" s="3" t="s">
        <v>473</v>
      </c>
      <c r="D778" s="3" t="s">
        <v>474</v>
      </c>
      <c r="E778" s="3" t="s">
        <v>475</v>
      </c>
      <c r="F778" s="3">
        <v>2003</v>
      </c>
      <c r="G778" s="2" t="s">
        <v>93</v>
      </c>
      <c r="H778" s="3" t="s">
        <v>94</v>
      </c>
      <c r="I778" s="3" t="s">
        <v>476</v>
      </c>
      <c r="J778" s="3" t="s">
        <v>96</v>
      </c>
      <c r="K778" s="3" t="s">
        <v>144</v>
      </c>
      <c r="L778" s="3">
        <v>1999</v>
      </c>
      <c r="M778" s="3" t="s">
        <v>489</v>
      </c>
      <c r="N778" s="3" t="s">
        <v>131</v>
      </c>
      <c r="O778" s="3">
        <v>30</v>
      </c>
      <c r="P778" s="3" t="s">
        <v>82</v>
      </c>
      <c r="Q778" s="3" t="s">
        <v>83</v>
      </c>
      <c r="R778" s="4"/>
      <c r="S778" s="3" t="s">
        <v>134</v>
      </c>
      <c r="T778" s="3" t="s">
        <v>135</v>
      </c>
      <c r="U778" s="3" t="s">
        <v>84</v>
      </c>
      <c r="V778" s="3" t="s">
        <v>72</v>
      </c>
      <c r="W778" s="3">
        <v>24.9617</v>
      </c>
      <c r="X778" s="4">
        <f t="shared" si="45"/>
        <v>3.1654960559128797</v>
      </c>
      <c r="Y778" s="3">
        <v>1.8275999999999999</v>
      </c>
      <c r="Z778" s="4"/>
      <c r="AA778" s="3">
        <v>3</v>
      </c>
      <c r="AB778" s="3">
        <v>27.670999999999999</v>
      </c>
      <c r="AC778" s="4">
        <f t="shared" si="46"/>
        <v>2.0046756046802185</v>
      </c>
      <c r="AD778" s="3">
        <v>1.1574</v>
      </c>
      <c r="AE778" s="3">
        <v>3</v>
      </c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3" t="s">
        <v>480</v>
      </c>
      <c r="AV778" s="3" t="s">
        <v>178</v>
      </c>
      <c r="AW778" s="3" t="s">
        <v>378</v>
      </c>
      <c r="AX778" s="4"/>
      <c r="AY778" s="3" t="s">
        <v>75</v>
      </c>
      <c r="AZ778" s="3" t="s">
        <v>76</v>
      </c>
      <c r="BA778" s="3" t="s">
        <v>77</v>
      </c>
      <c r="BB778" s="3">
        <v>38.772174</v>
      </c>
      <c r="BC778" s="3">
        <v>-75.976927000000003</v>
      </c>
      <c r="BD778" s="3">
        <v>5</v>
      </c>
      <c r="BE778" s="3" t="s">
        <v>484</v>
      </c>
    </row>
    <row r="779" spans="1:57" ht="12.75">
      <c r="A779" s="3" t="s">
        <v>230</v>
      </c>
      <c r="B779" s="3" t="s">
        <v>260</v>
      </c>
      <c r="C779" s="3" t="s">
        <v>473</v>
      </c>
      <c r="D779" s="3" t="s">
        <v>474</v>
      </c>
      <c r="E779" s="3" t="s">
        <v>475</v>
      </c>
      <c r="F779" s="3">
        <v>2003</v>
      </c>
      <c r="G779" s="2" t="s">
        <v>93</v>
      </c>
      <c r="H779" s="3" t="s">
        <v>94</v>
      </c>
      <c r="I779" s="3" t="s">
        <v>476</v>
      </c>
      <c r="J779" s="3" t="s">
        <v>96</v>
      </c>
      <c r="K779" s="3" t="s">
        <v>144</v>
      </c>
      <c r="L779" s="3">
        <v>1999</v>
      </c>
      <c r="M779" s="3" t="s">
        <v>489</v>
      </c>
      <c r="N779" s="3" t="s">
        <v>131</v>
      </c>
      <c r="O779" s="3">
        <v>5</v>
      </c>
      <c r="P779" s="3" t="s">
        <v>82</v>
      </c>
      <c r="Q779" s="3" t="s">
        <v>83</v>
      </c>
      <c r="R779" s="4"/>
      <c r="S779" s="3" t="s">
        <v>134</v>
      </c>
      <c r="T779" s="3" t="s">
        <v>135</v>
      </c>
      <c r="U779" s="3" t="s">
        <v>84</v>
      </c>
      <c r="V779" s="3" t="s">
        <v>72</v>
      </c>
      <c r="W779" s="3">
        <v>36.953099999999999</v>
      </c>
      <c r="X779" s="4">
        <f t="shared" si="45"/>
        <v>3.3742081782249294</v>
      </c>
      <c r="Y779" s="3">
        <v>1.9480999999999999</v>
      </c>
      <c r="Z779" s="4"/>
      <c r="AA779" s="3">
        <v>3</v>
      </c>
      <c r="AB779" s="3">
        <v>30.256</v>
      </c>
      <c r="AC779" s="4">
        <f t="shared" si="46"/>
        <v>2.9524538065819077</v>
      </c>
      <c r="AD779" s="3">
        <v>1.7045999999999999</v>
      </c>
      <c r="AE779" s="3">
        <v>3</v>
      </c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3" t="s">
        <v>480</v>
      </c>
      <c r="AV779" s="3" t="s">
        <v>178</v>
      </c>
      <c r="AW779" s="3" t="s">
        <v>378</v>
      </c>
      <c r="AX779" s="4"/>
      <c r="AY779" s="3" t="s">
        <v>75</v>
      </c>
      <c r="AZ779" s="3" t="s">
        <v>76</v>
      </c>
      <c r="BA779" s="3" t="s">
        <v>77</v>
      </c>
      <c r="BB779" s="3">
        <v>38.772174</v>
      </c>
      <c r="BC779" s="3">
        <v>-75.976927000000003</v>
      </c>
      <c r="BD779" s="3">
        <v>20</v>
      </c>
      <c r="BE779" s="3" t="s">
        <v>481</v>
      </c>
    </row>
    <row r="780" spans="1:57" ht="12.75">
      <c r="A780" s="3" t="s">
        <v>230</v>
      </c>
      <c r="B780" s="3" t="s">
        <v>260</v>
      </c>
      <c r="C780" s="3" t="s">
        <v>473</v>
      </c>
      <c r="D780" s="3" t="s">
        <v>474</v>
      </c>
      <c r="E780" s="3" t="s">
        <v>475</v>
      </c>
      <c r="F780" s="3">
        <v>2003</v>
      </c>
      <c r="G780" s="2" t="s">
        <v>93</v>
      </c>
      <c r="H780" s="3" t="s">
        <v>94</v>
      </c>
      <c r="I780" s="3" t="s">
        <v>476</v>
      </c>
      <c r="J780" s="3" t="s">
        <v>96</v>
      </c>
      <c r="K780" s="3" t="s">
        <v>144</v>
      </c>
      <c r="L780" s="3">
        <v>1999</v>
      </c>
      <c r="M780" s="3" t="s">
        <v>489</v>
      </c>
      <c r="N780" s="3" t="s">
        <v>131</v>
      </c>
      <c r="O780" s="3">
        <v>5</v>
      </c>
      <c r="P780" s="3" t="s">
        <v>82</v>
      </c>
      <c r="Q780" s="3" t="s">
        <v>83</v>
      </c>
      <c r="R780" s="4"/>
      <c r="S780" s="3" t="s">
        <v>134</v>
      </c>
      <c r="T780" s="3" t="s">
        <v>135</v>
      </c>
      <c r="U780" s="3" t="s">
        <v>84</v>
      </c>
      <c r="V780" s="3" t="s">
        <v>72</v>
      </c>
      <c r="W780" s="3">
        <v>27.8811</v>
      </c>
      <c r="X780" s="4">
        <f t="shared" si="45"/>
        <v>3.7434814103986147</v>
      </c>
      <c r="Y780" s="3">
        <v>2.1613000000000002</v>
      </c>
      <c r="Z780" s="4"/>
      <c r="AA780" s="3">
        <v>3</v>
      </c>
      <c r="AB780" s="3">
        <v>30.256</v>
      </c>
      <c r="AC780" s="4">
        <f t="shared" si="46"/>
        <v>2.9524538065819077</v>
      </c>
      <c r="AD780" s="3">
        <v>1.7045999999999999</v>
      </c>
      <c r="AE780" s="3">
        <v>3</v>
      </c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3" t="s">
        <v>480</v>
      </c>
      <c r="AV780" s="3" t="s">
        <v>178</v>
      </c>
      <c r="AW780" s="3" t="s">
        <v>378</v>
      </c>
      <c r="AX780" s="4"/>
      <c r="AY780" s="3" t="s">
        <v>75</v>
      </c>
      <c r="AZ780" s="3" t="s">
        <v>76</v>
      </c>
      <c r="BA780" s="3" t="s">
        <v>77</v>
      </c>
      <c r="BB780" s="3">
        <v>38.772174</v>
      </c>
      <c r="BC780" s="3">
        <v>-75.976927000000003</v>
      </c>
      <c r="BD780" s="3">
        <v>5</v>
      </c>
      <c r="BE780" s="3" t="s">
        <v>481</v>
      </c>
    </row>
    <row r="781" spans="1:57" ht="12.75">
      <c r="A781" s="3" t="s">
        <v>230</v>
      </c>
      <c r="B781" s="3" t="s">
        <v>260</v>
      </c>
      <c r="C781" s="3" t="s">
        <v>473</v>
      </c>
      <c r="D781" s="3" t="s">
        <v>474</v>
      </c>
      <c r="E781" s="3" t="s">
        <v>475</v>
      </c>
      <c r="F781" s="3">
        <v>2003</v>
      </c>
      <c r="G781" s="2" t="s">
        <v>93</v>
      </c>
      <c r="H781" s="3" t="s">
        <v>94</v>
      </c>
      <c r="I781" s="3" t="s">
        <v>476</v>
      </c>
      <c r="J781" s="3" t="s">
        <v>96</v>
      </c>
      <c r="K781" s="3" t="s">
        <v>144</v>
      </c>
      <c r="L781" s="3">
        <v>1999</v>
      </c>
      <c r="M781" s="3" t="s">
        <v>489</v>
      </c>
      <c r="N781" s="3" t="s">
        <v>131</v>
      </c>
      <c r="O781" s="3">
        <v>25</v>
      </c>
      <c r="P781" s="3" t="s">
        <v>82</v>
      </c>
      <c r="Q781" s="3" t="s">
        <v>83</v>
      </c>
      <c r="R781" s="4"/>
      <c r="S781" s="3" t="s">
        <v>134</v>
      </c>
      <c r="T781" s="3" t="s">
        <v>135</v>
      </c>
      <c r="U781" s="3" t="s">
        <v>84</v>
      </c>
      <c r="V781" s="3" t="s">
        <v>72</v>
      </c>
      <c r="W781" s="3">
        <v>47.2059</v>
      </c>
      <c r="X781" s="4">
        <f t="shared" si="45"/>
        <v>7.7485024927401298</v>
      </c>
      <c r="Y781" s="3">
        <v>4.4736000000000002</v>
      </c>
      <c r="Z781" s="4"/>
      <c r="AA781" s="3">
        <v>3</v>
      </c>
      <c r="AB781" s="3">
        <v>22.335999999999999</v>
      </c>
      <c r="AC781" s="4">
        <f t="shared" si="46"/>
        <v>3.1062599182940245</v>
      </c>
      <c r="AD781" s="3">
        <v>1.7934000000000001</v>
      </c>
      <c r="AE781" s="3">
        <v>3</v>
      </c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3" t="s">
        <v>480</v>
      </c>
      <c r="AV781" s="3" t="s">
        <v>178</v>
      </c>
      <c r="AW781" s="3" t="s">
        <v>378</v>
      </c>
      <c r="AX781" s="4"/>
      <c r="AY781" s="3" t="s">
        <v>75</v>
      </c>
      <c r="AZ781" s="3" t="s">
        <v>76</v>
      </c>
      <c r="BA781" s="3" t="s">
        <v>77</v>
      </c>
      <c r="BB781" s="3">
        <v>38.772174</v>
      </c>
      <c r="BC781" s="3">
        <v>-75.976927000000003</v>
      </c>
      <c r="BD781" s="3">
        <v>20</v>
      </c>
      <c r="BE781" s="3" t="s">
        <v>481</v>
      </c>
    </row>
    <row r="782" spans="1:57" ht="12.75">
      <c r="A782" s="3" t="s">
        <v>230</v>
      </c>
      <c r="B782" s="3" t="s">
        <v>260</v>
      </c>
      <c r="C782" s="3" t="s">
        <v>473</v>
      </c>
      <c r="D782" s="3" t="s">
        <v>474</v>
      </c>
      <c r="E782" s="3" t="s">
        <v>475</v>
      </c>
      <c r="F782" s="3">
        <v>2003</v>
      </c>
      <c r="G782" s="2" t="s">
        <v>93</v>
      </c>
      <c r="H782" s="3" t="s">
        <v>94</v>
      </c>
      <c r="I782" s="3" t="s">
        <v>476</v>
      </c>
      <c r="J782" s="3" t="s">
        <v>96</v>
      </c>
      <c r="K782" s="3" t="s">
        <v>144</v>
      </c>
      <c r="L782" s="3">
        <v>1999</v>
      </c>
      <c r="M782" s="3" t="s">
        <v>489</v>
      </c>
      <c r="N782" s="3" t="s">
        <v>131</v>
      </c>
      <c r="O782" s="3">
        <v>25</v>
      </c>
      <c r="P782" s="3" t="s">
        <v>82</v>
      </c>
      <c r="Q782" s="3" t="s">
        <v>83</v>
      </c>
      <c r="R782" s="4"/>
      <c r="S782" s="3" t="s">
        <v>134</v>
      </c>
      <c r="T782" s="3" t="s">
        <v>135</v>
      </c>
      <c r="U782" s="3" t="s">
        <v>84</v>
      </c>
      <c r="V782" s="3" t="s">
        <v>72</v>
      </c>
      <c r="W782" s="3">
        <v>22.546299999999999</v>
      </c>
      <c r="X782" s="4">
        <f t="shared" si="45"/>
        <v>2.4806431666001458</v>
      </c>
      <c r="Y782" s="3">
        <v>1.4321999999999999</v>
      </c>
      <c r="Z782" s="4"/>
      <c r="AA782" s="3">
        <v>3</v>
      </c>
      <c r="AB782" s="3">
        <v>22.335999999999999</v>
      </c>
      <c r="AC782" s="4">
        <f t="shared" si="46"/>
        <v>3.1062599182940245</v>
      </c>
      <c r="AD782" s="3">
        <v>1.7934000000000001</v>
      </c>
      <c r="AE782" s="3">
        <v>3</v>
      </c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3" t="s">
        <v>480</v>
      </c>
      <c r="AV782" s="3" t="s">
        <v>178</v>
      </c>
      <c r="AW782" s="3" t="s">
        <v>378</v>
      </c>
      <c r="AX782" s="4"/>
      <c r="AY782" s="3" t="s">
        <v>75</v>
      </c>
      <c r="AZ782" s="3" t="s">
        <v>76</v>
      </c>
      <c r="BA782" s="3" t="s">
        <v>77</v>
      </c>
      <c r="BB782" s="3">
        <v>38.772174</v>
      </c>
      <c r="BC782" s="3">
        <v>-75.976927000000003</v>
      </c>
      <c r="BD782" s="3">
        <v>5</v>
      </c>
      <c r="BE782" s="3" t="s">
        <v>481</v>
      </c>
    </row>
    <row r="783" spans="1:57" ht="12.75">
      <c r="A783" s="3" t="s">
        <v>230</v>
      </c>
      <c r="B783" s="3" t="s">
        <v>260</v>
      </c>
      <c r="C783" s="3" t="s">
        <v>473</v>
      </c>
      <c r="D783" s="3" t="s">
        <v>474</v>
      </c>
      <c r="E783" s="3" t="s">
        <v>475</v>
      </c>
      <c r="F783" s="3">
        <v>2003</v>
      </c>
      <c r="G783" s="2" t="s">
        <v>93</v>
      </c>
      <c r="H783" s="3" t="s">
        <v>94</v>
      </c>
      <c r="I783" s="3" t="s">
        <v>476</v>
      </c>
      <c r="J783" s="3" t="s">
        <v>96</v>
      </c>
      <c r="K783" s="3" t="s">
        <v>144</v>
      </c>
      <c r="L783" s="3">
        <v>1999</v>
      </c>
      <c r="M783" s="3" t="s">
        <v>489</v>
      </c>
      <c r="N783" s="3" t="s">
        <v>131</v>
      </c>
      <c r="O783" s="3">
        <v>35</v>
      </c>
      <c r="P783" s="3" t="s">
        <v>82</v>
      </c>
      <c r="Q783" s="3" t="s">
        <v>83</v>
      </c>
      <c r="R783" s="4"/>
      <c r="S783" s="3" t="s">
        <v>134</v>
      </c>
      <c r="T783" s="3" t="s">
        <v>135</v>
      </c>
      <c r="U783" s="3" t="s">
        <v>84</v>
      </c>
      <c r="V783" s="3" t="s">
        <v>72</v>
      </c>
      <c r="W783" s="3">
        <v>50.639299999999999</v>
      </c>
      <c r="X783" s="4">
        <f t="shared" si="45"/>
        <v>6.7970869841425454</v>
      </c>
      <c r="Y783" s="3">
        <v>3.9243000000000001</v>
      </c>
      <c r="Z783" s="4"/>
      <c r="AA783" s="3">
        <v>3</v>
      </c>
      <c r="AB783" s="3">
        <v>22.602799999999998</v>
      </c>
      <c r="AC783" s="4">
        <f t="shared" si="46"/>
        <v>3.112841711362786</v>
      </c>
      <c r="AD783" s="3">
        <v>1.7971999999999999</v>
      </c>
      <c r="AE783" s="3">
        <v>3</v>
      </c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3" t="s">
        <v>480</v>
      </c>
      <c r="AV783" s="3" t="s">
        <v>178</v>
      </c>
      <c r="AW783" s="3" t="s">
        <v>378</v>
      </c>
      <c r="AX783" s="4"/>
      <c r="AY783" s="3" t="s">
        <v>75</v>
      </c>
      <c r="AZ783" s="3" t="s">
        <v>76</v>
      </c>
      <c r="BA783" s="3" t="s">
        <v>77</v>
      </c>
      <c r="BB783" s="3">
        <v>38.772174</v>
      </c>
      <c r="BC783" s="3">
        <v>-75.976927000000003</v>
      </c>
      <c r="BD783" s="3">
        <v>20</v>
      </c>
      <c r="BE783" s="3" t="s">
        <v>481</v>
      </c>
    </row>
    <row r="784" spans="1:57" ht="12.75">
      <c r="A784" s="3" t="s">
        <v>230</v>
      </c>
      <c r="B784" s="3" t="s">
        <v>260</v>
      </c>
      <c r="C784" s="3" t="s">
        <v>473</v>
      </c>
      <c r="D784" s="3" t="s">
        <v>474</v>
      </c>
      <c r="E784" s="3" t="s">
        <v>475</v>
      </c>
      <c r="F784" s="3">
        <v>2003</v>
      </c>
      <c r="G784" s="2" t="s">
        <v>93</v>
      </c>
      <c r="H784" s="3" t="s">
        <v>94</v>
      </c>
      <c r="I784" s="3" t="s">
        <v>476</v>
      </c>
      <c r="J784" s="3" t="s">
        <v>96</v>
      </c>
      <c r="K784" s="3" t="s">
        <v>144</v>
      </c>
      <c r="L784" s="3">
        <v>1999</v>
      </c>
      <c r="M784" s="3" t="s">
        <v>489</v>
      </c>
      <c r="N784" s="3" t="s">
        <v>131</v>
      </c>
      <c r="O784" s="3">
        <v>35</v>
      </c>
      <c r="P784" s="3" t="s">
        <v>82</v>
      </c>
      <c r="Q784" s="3" t="s">
        <v>83</v>
      </c>
      <c r="R784" s="4"/>
      <c r="S784" s="3" t="s">
        <v>134</v>
      </c>
      <c r="T784" s="3" t="s">
        <v>135</v>
      </c>
      <c r="U784" s="3" t="s">
        <v>84</v>
      </c>
      <c r="V784" s="3" t="s">
        <v>72</v>
      </c>
      <c r="W784" s="3">
        <v>24.639299999999999</v>
      </c>
      <c r="X784" s="4">
        <f t="shared" si="45"/>
        <v>4.6905667919772762</v>
      </c>
      <c r="Y784" s="3">
        <v>2.7081</v>
      </c>
      <c r="Z784" s="4"/>
      <c r="AA784" s="3">
        <v>3</v>
      </c>
      <c r="AB784" s="3">
        <v>22.602799999999998</v>
      </c>
      <c r="AC784" s="4">
        <f t="shared" si="46"/>
        <v>3.112841711362786</v>
      </c>
      <c r="AD784" s="3">
        <v>1.7971999999999999</v>
      </c>
      <c r="AE784" s="3">
        <v>3</v>
      </c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3" t="s">
        <v>480</v>
      </c>
      <c r="AV784" s="3" t="s">
        <v>178</v>
      </c>
      <c r="AW784" s="3" t="s">
        <v>378</v>
      </c>
      <c r="AX784" s="4"/>
      <c r="AY784" s="3" t="s">
        <v>75</v>
      </c>
      <c r="AZ784" s="3" t="s">
        <v>76</v>
      </c>
      <c r="BA784" s="3" t="s">
        <v>77</v>
      </c>
      <c r="BB784" s="3">
        <v>38.772174</v>
      </c>
      <c r="BC784" s="3">
        <v>-75.976927000000003</v>
      </c>
      <c r="BD784" s="3">
        <v>5</v>
      </c>
      <c r="BE784" s="3" t="s">
        <v>481</v>
      </c>
    </row>
    <row r="785" spans="1:57" ht="12.75">
      <c r="A785" s="3" t="s">
        <v>230</v>
      </c>
      <c r="B785" s="3" t="s">
        <v>260</v>
      </c>
      <c r="C785" s="3" t="s">
        <v>473</v>
      </c>
      <c r="D785" s="3" t="s">
        <v>474</v>
      </c>
      <c r="E785" s="3" t="s">
        <v>475</v>
      </c>
      <c r="F785" s="3">
        <v>2003</v>
      </c>
      <c r="G785" s="2" t="s">
        <v>93</v>
      </c>
      <c r="H785" s="3" t="s">
        <v>94</v>
      </c>
      <c r="I785" s="3" t="s">
        <v>476</v>
      </c>
      <c r="J785" s="3" t="s">
        <v>96</v>
      </c>
      <c r="K785" s="3" t="s">
        <v>144</v>
      </c>
      <c r="L785" s="3">
        <v>1999</v>
      </c>
      <c r="M785" s="3" t="s">
        <v>489</v>
      </c>
      <c r="N785" s="3" t="s">
        <v>131</v>
      </c>
      <c r="O785" s="3">
        <v>10</v>
      </c>
      <c r="P785" s="3" t="s">
        <v>82</v>
      </c>
      <c r="Q785" s="3" t="s">
        <v>83</v>
      </c>
      <c r="R785" s="4"/>
      <c r="S785" s="3" t="s">
        <v>134</v>
      </c>
      <c r="T785" s="3" t="s">
        <v>135</v>
      </c>
      <c r="U785" s="3" t="s">
        <v>84</v>
      </c>
      <c r="V785" s="3" t="s">
        <v>72</v>
      </c>
      <c r="W785" s="3">
        <v>36.877099999999999</v>
      </c>
      <c r="X785" s="4">
        <f t="shared" si="45"/>
        <v>5.9069860741328988</v>
      </c>
      <c r="Y785" s="3">
        <v>3.4104000000000001</v>
      </c>
      <c r="Z785" s="4"/>
      <c r="AA785" s="3">
        <v>3</v>
      </c>
      <c r="AB785" s="3">
        <v>23.054600000000001</v>
      </c>
      <c r="AC785" s="4">
        <f t="shared" si="46"/>
        <v>3.1131881215243</v>
      </c>
      <c r="AD785" s="3">
        <v>1.7974000000000001</v>
      </c>
      <c r="AE785" s="3">
        <v>3</v>
      </c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3" t="s">
        <v>480</v>
      </c>
      <c r="AV785" s="3" t="s">
        <v>178</v>
      </c>
      <c r="AW785" s="3" t="s">
        <v>378</v>
      </c>
      <c r="AX785" s="4"/>
      <c r="AY785" s="3" t="s">
        <v>75</v>
      </c>
      <c r="AZ785" s="3" t="s">
        <v>76</v>
      </c>
      <c r="BA785" s="3" t="s">
        <v>77</v>
      </c>
      <c r="BB785" s="3">
        <v>38.772174</v>
      </c>
      <c r="BC785" s="3">
        <v>-75.976927000000003</v>
      </c>
      <c r="BD785" s="3">
        <v>20</v>
      </c>
      <c r="BE785" s="3" t="s">
        <v>481</v>
      </c>
    </row>
    <row r="786" spans="1:57" ht="12.75">
      <c r="A786" s="3" t="s">
        <v>230</v>
      </c>
      <c r="B786" s="3" t="s">
        <v>260</v>
      </c>
      <c r="C786" s="3" t="s">
        <v>473</v>
      </c>
      <c r="D786" s="3" t="s">
        <v>474</v>
      </c>
      <c r="E786" s="3" t="s">
        <v>475</v>
      </c>
      <c r="F786" s="3">
        <v>2003</v>
      </c>
      <c r="G786" s="2" t="s">
        <v>93</v>
      </c>
      <c r="H786" s="3" t="s">
        <v>94</v>
      </c>
      <c r="I786" s="3" t="s">
        <v>476</v>
      </c>
      <c r="J786" s="3" t="s">
        <v>96</v>
      </c>
      <c r="K786" s="3" t="s">
        <v>144</v>
      </c>
      <c r="L786" s="3">
        <v>1999</v>
      </c>
      <c r="M786" s="3" t="s">
        <v>489</v>
      </c>
      <c r="N786" s="3" t="s">
        <v>131</v>
      </c>
      <c r="O786" s="3">
        <v>10</v>
      </c>
      <c r="P786" s="3" t="s">
        <v>82</v>
      </c>
      <c r="Q786" s="3" t="s">
        <v>83</v>
      </c>
      <c r="R786" s="4"/>
      <c r="S786" s="3" t="s">
        <v>134</v>
      </c>
      <c r="T786" s="3" t="s">
        <v>135</v>
      </c>
      <c r="U786" s="3" t="s">
        <v>84</v>
      </c>
      <c r="V786" s="3" t="s">
        <v>72</v>
      </c>
      <c r="W786" s="3">
        <v>25.154900000000001</v>
      </c>
      <c r="X786" s="4">
        <f t="shared" si="45"/>
        <v>2.3332456428760344</v>
      </c>
      <c r="Y786" s="3">
        <v>1.3471</v>
      </c>
      <c r="Z786" s="4"/>
      <c r="AA786" s="3">
        <v>3</v>
      </c>
      <c r="AB786" s="3">
        <v>23.054600000000001</v>
      </c>
      <c r="AC786" s="4">
        <f t="shared" si="46"/>
        <v>3.1131881215243</v>
      </c>
      <c r="AD786" s="3">
        <v>1.7974000000000001</v>
      </c>
      <c r="AE786" s="3">
        <v>3</v>
      </c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3" t="s">
        <v>480</v>
      </c>
      <c r="AV786" s="3" t="s">
        <v>178</v>
      </c>
      <c r="AW786" s="3" t="s">
        <v>378</v>
      </c>
      <c r="AX786" s="4"/>
      <c r="AY786" s="3" t="s">
        <v>75</v>
      </c>
      <c r="AZ786" s="3" t="s">
        <v>76</v>
      </c>
      <c r="BA786" s="3" t="s">
        <v>77</v>
      </c>
      <c r="BB786" s="3">
        <v>38.772174</v>
      </c>
      <c r="BC786" s="3">
        <v>-75.976927000000003</v>
      </c>
      <c r="BD786" s="3">
        <v>5</v>
      </c>
      <c r="BE786" s="3" t="s">
        <v>481</v>
      </c>
    </row>
    <row r="787" spans="1:57" ht="12.75">
      <c r="A787" s="3" t="s">
        <v>230</v>
      </c>
      <c r="B787" s="3" t="s">
        <v>260</v>
      </c>
      <c r="C787" s="3" t="s">
        <v>473</v>
      </c>
      <c r="D787" s="3" t="s">
        <v>474</v>
      </c>
      <c r="E787" s="3" t="s">
        <v>475</v>
      </c>
      <c r="F787" s="3">
        <v>2003</v>
      </c>
      <c r="G787" s="2" t="s">
        <v>93</v>
      </c>
      <c r="H787" s="3" t="s">
        <v>94</v>
      </c>
      <c r="I787" s="3" t="s">
        <v>476</v>
      </c>
      <c r="J787" s="3" t="s">
        <v>96</v>
      </c>
      <c r="K787" s="3" t="s">
        <v>144</v>
      </c>
      <c r="L787" s="3">
        <v>1999</v>
      </c>
      <c r="M787" s="3" t="s">
        <v>489</v>
      </c>
      <c r="N787" s="3" t="s">
        <v>131</v>
      </c>
      <c r="O787" s="3">
        <v>50</v>
      </c>
      <c r="P787" s="3" t="s">
        <v>82</v>
      </c>
      <c r="Q787" s="3" t="s">
        <v>83</v>
      </c>
      <c r="R787" s="4"/>
      <c r="S787" s="3" t="s">
        <v>134</v>
      </c>
      <c r="T787" s="3" t="s">
        <v>135</v>
      </c>
      <c r="U787" s="3" t="s">
        <v>84</v>
      </c>
      <c r="V787" s="3" t="s">
        <v>72</v>
      </c>
      <c r="W787" s="3">
        <v>46.567</v>
      </c>
      <c r="X787" s="4">
        <f t="shared" si="45"/>
        <v>4.4324912216495136</v>
      </c>
      <c r="Y787" s="3">
        <v>2.5590999999999999</v>
      </c>
      <c r="Z787" s="4"/>
      <c r="AA787" s="3">
        <v>3</v>
      </c>
      <c r="AB787" s="3">
        <v>30.4922</v>
      </c>
      <c r="AC787" s="4">
        <f t="shared" si="46"/>
        <v>3.4242644465636705</v>
      </c>
      <c r="AD787" s="3">
        <v>1.9770000000000001</v>
      </c>
      <c r="AE787" s="3">
        <v>3</v>
      </c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3" t="s">
        <v>480</v>
      </c>
      <c r="AV787" s="3" t="s">
        <v>178</v>
      </c>
      <c r="AW787" s="3" t="s">
        <v>378</v>
      </c>
      <c r="AX787" s="4"/>
      <c r="AY787" s="3" t="s">
        <v>75</v>
      </c>
      <c r="AZ787" s="3" t="s">
        <v>76</v>
      </c>
      <c r="BA787" s="3" t="s">
        <v>77</v>
      </c>
      <c r="BB787" s="3">
        <v>38.772174</v>
      </c>
      <c r="BC787" s="3">
        <v>-75.976927000000003</v>
      </c>
      <c r="BD787" s="3">
        <v>20</v>
      </c>
      <c r="BE787" s="3" t="s">
        <v>481</v>
      </c>
    </row>
    <row r="788" spans="1:57" ht="12.75">
      <c r="A788" s="3" t="s">
        <v>230</v>
      </c>
      <c r="B788" s="3" t="s">
        <v>260</v>
      </c>
      <c r="C788" s="3" t="s">
        <v>473</v>
      </c>
      <c r="D788" s="3" t="s">
        <v>474</v>
      </c>
      <c r="E788" s="3" t="s">
        <v>475</v>
      </c>
      <c r="F788" s="3">
        <v>2003</v>
      </c>
      <c r="G788" s="2" t="s">
        <v>93</v>
      </c>
      <c r="H788" s="3" t="s">
        <v>94</v>
      </c>
      <c r="I788" s="3" t="s">
        <v>476</v>
      </c>
      <c r="J788" s="3" t="s">
        <v>96</v>
      </c>
      <c r="K788" s="3" t="s">
        <v>144</v>
      </c>
      <c r="L788" s="3">
        <v>1999</v>
      </c>
      <c r="M788" s="3" t="s">
        <v>489</v>
      </c>
      <c r="N788" s="3" t="s">
        <v>131</v>
      </c>
      <c r="O788" s="3">
        <v>50</v>
      </c>
      <c r="P788" s="3" t="s">
        <v>82</v>
      </c>
      <c r="Q788" s="3" t="s">
        <v>83</v>
      </c>
      <c r="R788" s="4"/>
      <c r="S788" s="3" t="s">
        <v>134</v>
      </c>
      <c r="T788" s="3" t="s">
        <v>135</v>
      </c>
      <c r="U788" s="3" t="s">
        <v>84</v>
      </c>
      <c r="V788" s="3" t="s">
        <v>72</v>
      </c>
      <c r="W788" s="3">
        <v>27.112300000000001</v>
      </c>
      <c r="X788" s="4">
        <f t="shared" si="45"/>
        <v>2.1082522429728376</v>
      </c>
      <c r="Y788" s="3">
        <v>1.2172000000000001</v>
      </c>
      <c r="Z788" s="4"/>
      <c r="AA788" s="3">
        <v>3</v>
      </c>
      <c r="AB788" s="3">
        <v>30.4922</v>
      </c>
      <c r="AC788" s="4">
        <f t="shared" si="46"/>
        <v>3.4242644465636705</v>
      </c>
      <c r="AD788" s="3">
        <v>1.9770000000000001</v>
      </c>
      <c r="AE788" s="3">
        <v>3</v>
      </c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3" t="s">
        <v>480</v>
      </c>
      <c r="AV788" s="3" t="s">
        <v>178</v>
      </c>
      <c r="AW788" s="3" t="s">
        <v>378</v>
      </c>
      <c r="AX788" s="4"/>
      <c r="AY788" s="3" t="s">
        <v>75</v>
      </c>
      <c r="AZ788" s="3" t="s">
        <v>76</v>
      </c>
      <c r="BA788" s="3" t="s">
        <v>77</v>
      </c>
      <c r="BB788" s="3">
        <v>38.772174</v>
      </c>
      <c r="BC788" s="3">
        <v>-75.976927000000003</v>
      </c>
      <c r="BD788" s="3">
        <v>5</v>
      </c>
      <c r="BE788" s="3" t="s">
        <v>481</v>
      </c>
    </row>
    <row r="789" spans="1:57" ht="12.75">
      <c r="A789" s="3" t="s">
        <v>230</v>
      </c>
      <c r="B789" s="3" t="s">
        <v>260</v>
      </c>
      <c r="C789" s="3" t="s">
        <v>473</v>
      </c>
      <c r="D789" s="3" t="s">
        <v>474</v>
      </c>
      <c r="E789" s="3" t="s">
        <v>475</v>
      </c>
      <c r="F789" s="3">
        <v>2003</v>
      </c>
      <c r="G789" s="2" t="s">
        <v>93</v>
      </c>
      <c r="H789" s="3" t="s">
        <v>94</v>
      </c>
      <c r="I789" s="3" t="s">
        <v>476</v>
      </c>
      <c r="J789" s="3" t="s">
        <v>96</v>
      </c>
      <c r="K789" s="3" t="s">
        <v>144</v>
      </c>
      <c r="L789" s="3">
        <v>1999</v>
      </c>
      <c r="M789" s="3" t="s">
        <v>489</v>
      </c>
      <c r="N789" s="3" t="s">
        <v>131</v>
      </c>
      <c r="O789" s="3">
        <v>10</v>
      </c>
      <c r="P789" s="3" t="s">
        <v>82</v>
      </c>
      <c r="Q789" s="3" t="s">
        <v>83</v>
      </c>
      <c r="R789" s="4"/>
      <c r="S789" s="3" t="s">
        <v>134</v>
      </c>
      <c r="T789" s="3" t="s">
        <v>135</v>
      </c>
      <c r="U789" s="3" t="s">
        <v>84</v>
      </c>
      <c r="V789" s="3" t="s">
        <v>72</v>
      </c>
      <c r="W789" s="3">
        <v>36.877099999999999</v>
      </c>
      <c r="X789" s="4">
        <f t="shared" si="45"/>
        <v>5.9069860741328988</v>
      </c>
      <c r="Y789" s="3">
        <v>3.4104000000000001</v>
      </c>
      <c r="Z789" s="4"/>
      <c r="AA789" s="3">
        <v>3</v>
      </c>
      <c r="AB789" s="3">
        <v>25.43</v>
      </c>
      <c r="AC789" s="4">
        <f t="shared" si="46"/>
        <v>4.1643697566378517</v>
      </c>
      <c r="AD789" s="3">
        <v>2.4043000000000001</v>
      </c>
      <c r="AE789" s="3">
        <v>3</v>
      </c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3" t="s">
        <v>480</v>
      </c>
      <c r="AV789" s="3" t="s">
        <v>178</v>
      </c>
      <c r="AW789" s="3" t="s">
        <v>378</v>
      </c>
      <c r="AX789" s="4"/>
      <c r="AY789" s="3" t="s">
        <v>75</v>
      </c>
      <c r="AZ789" s="3" t="s">
        <v>76</v>
      </c>
      <c r="BA789" s="3" t="s">
        <v>77</v>
      </c>
      <c r="BB789" s="3">
        <v>38.772174</v>
      </c>
      <c r="BC789" s="3">
        <v>-75.976927000000003</v>
      </c>
      <c r="BD789" s="3">
        <v>20</v>
      </c>
      <c r="BE789" s="3" t="s">
        <v>484</v>
      </c>
    </row>
    <row r="790" spans="1:57" ht="12.75">
      <c r="A790" s="3" t="s">
        <v>230</v>
      </c>
      <c r="B790" s="3" t="s">
        <v>260</v>
      </c>
      <c r="C790" s="3" t="s">
        <v>473</v>
      </c>
      <c r="D790" s="3" t="s">
        <v>474</v>
      </c>
      <c r="E790" s="3" t="s">
        <v>475</v>
      </c>
      <c r="F790" s="3">
        <v>2003</v>
      </c>
      <c r="G790" s="2" t="s">
        <v>93</v>
      </c>
      <c r="H790" s="3" t="s">
        <v>94</v>
      </c>
      <c r="I790" s="3" t="s">
        <v>476</v>
      </c>
      <c r="J790" s="3" t="s">
        <v>96</v>
      </c>
      <c r="K790" s="3" t="s">
        <v>144</v>
      </c>
      <c r="L790" s="3">
        <v>1999</v>
      </c>
      <c r="M790" s="3" t="s">
        <v>489</v>
      </c>
      <c r="N790" s="3" t="s">
        <v>131</v>
      </c>
      <c r="O790" s="3">
        <v>10</v>
      </c>
      <c r="P790" s="3" t="s">
        <v>82</v>
      </c>
      <c r="Q790" s="3" t="s">
        <v>83</v>
      </c>
      <c r="R790" s="4"/>
      <c r="S790" s="3" t="s">
        <v>134</v>
      </c>
      <c r="T790" s="3" t="s">
        <v>135</v>
      </c>
      <c r="U790" s="3" t="s">
        <v>84</v>
      </c>
      <c r="V790" s="3" t="s">
        <v>72</v>
      </c>
      <c r="W790" s="3">
        <v>25.154900000000001</v>
      </c>
      <c r="X790" s="4">
        <f t="shared" si="45"/>
        <v>2.3332456428760344</v>
      </c>
      <c r="Y790" s="3">
        <v>1.3471</v>
      </c>
      <c r="Z790" s="4"/>
      <c r="AA790" s="3">
        <v>3</v>
      </c>
      <c r="AB790" s="3">
        <v>25.43</v>
      </c>
      <c r="AC790" s="4">
        <f t="shared" si="46"/>
        <v>4.1643697566378517</v>
      </c>
      <c r="AD790" s="3">
        <v>2.4043000000000001</v>
      </c>
      <c r="AE790" s="3">
        <v>3</v>
      </c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3" t="s">
        <v>480</v>
      </c>
      <c r="AV790" s="3" t="s">
        <v>178</v>
      </c>
      <c r="AW790" s="3" t="s">
        <v>378</v>
      </c>
      <c r="AX790" s="4"/>
      <c r="AY790" s="3" t="s">
        <v>75</v>
      </c>
      <c r="AZ790" s="3" t="s">
        <v>76</v>
      </c>
      <c r="BA790" s="3" t="s">
        <v>77</v>
      </c>
      <c r="BB790" s="3">
        <v>38.772174</v>
      </c>
      <c r="BC790" s="3">
        <v>-75.976927000000003</v>
      </c>
      <c r="BD790" s="3">
        <v>5</v>
      </c>
      <c r="BE790" s="3" t="s">
        <v>484</v>
      </c>
    </row>
    <row r="791" spans="1:57" ht="12.75">
      <c r="A791" s="3" t="s">
        <v>230</v>
      </c>
      <c r="B791" s="3" t="s">
        <v>260</v>
      </c>
      <c r="C791" s="3" t="s">
        <v>473</v>
      </c>
      <c r="D791" s="3" t="s">
        <v>474</v>
      </c>
      <c r="E791" s="3" t="s">
        <v>475</v>
      </c>
      <c r="F791" s="3">
        <v>2003</v>
      </c>
      <c r="G791" s="2" t="s">
        <v>93</v>
      </c>
      <c r="H791" s="3" t="s">
        <v>94</v>
      </c>
      <c r="I791" s="3" t="s">
        <v>476</v>
      </c>
      <c r="J791" s="3" t="s">
        <v>96</v>
      </c>
      <c r="K791" s="3" t="s">
        <v>144</v>
      </c>
      <c r="L791" s="3">
        <v>1999</v>
      </c>
      <c r="M791" s="3" t="s">
        <v>489</v>
      </c>
      <c r="N791" s="3" t="s">
        <v>131</v>
      </c>
      <c r="O791" s="3">
        <v>20</v>
      </c>
      <c r="P791" s="3" t="s">
        <v>82</v>
      </c>
      <c r="Q791" s="3" t="s">
        <v>83</v>
      </c>
      <c r="R791" s="4"/>
      <c r="S791" s="3" t="s">
        <v>134</v>
      </c>
      <c r="T791" s="3" t="s">
        <v>135</v>
      </c>
      <c r="U791" s="3" t="s">
        <v>84</v>
      </c>
      <c r="V791" s="3" t="s">
        <v>72</v>
      </c>
      <c r="W791" s="3">
        <v>42.535400000000003</v>
      </c>
      <c r="X791" s="4">
        <f t="shared" si="45"/>
        <v>2.3244121837574334</v>
      </c>
      <c r="Y791" s="3">
        <v>1.3420000000000001</v>
      </c>
      <c r="Z791" s="4"/>
      <c r="AA791" s="3">
        <v>3</v>
      </c>
      <c r="AB791" s="3">
        <v>22.200299999999999</v>
      </c>
      <c r="AC791" s="4">
        <f t="shared" si="46"/>
        <v>4.1647161667993657</v>
      </c>
      <c r="AD791" s="3">
        <v>2.4045000000000001</v>
      </c>
      <c r="AE791" s="3">
        <v>3</v>
      </c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3" t="s">
        <v>480</v>
      </c>
      <c r="AV791" s="3" t="s">
        <v>178</v>
      </c>
      <c r="AW791" s="3" t="s">
        <v>378</v>
      </c>
      <c r="AX791" s="4"/>
      <c r="AY791" s="3" t="s">
        <v>75</v>
      </c>
      <c r="AZ791" s="3" t="s">
        <v>76</v>
      </c>
      <c r="BA791" s="3" t="s">
        <v>77</v>
      </c>
      <c r="BB791" s="3">
        <v>38.772174</v>
      </c>
      <c r="BC791" s="3">
        <v>-75.976927000000003</v>
      </c>
      <c r="BD791" s="3">
        <v>20</v>
      </c>
      <c r="BE791" s="3" t="s">
        <v>481</v>
      </c>
    </row>
    <row r="792" spans="1:57" ht="12.75">
      <c r="A792" s="3" t="s">
        <v>230</v>
      </c>
      <c r="B792" s="3" t="s">
        <v>260</v>
      </c>
      <c r="C792" s="3" t="s">
        <v>473</v>
      </c>
      <c r="D792" s="3" t="s">
        <v>474</v>
      </c>
      <c r="E792" s="3" t="s">
        <v>475</v>
      </c>
      <c r="F792" s="3">
        <v>2003</v>
      </c>
      <c r="G792" s="2" t="s">
        <v>93</v>
      </c>
      <c r="H792" s="3" t="s">
        <v>94</v>
      </c>
      <c r="I792" s="3" t="s">
        <v>476</v>
      </c>
      <c r="J792" s="3" t="s">
        <v>96</v>
      </c>
      <c r="K792" s="3" t="s">
        <v>144</v>
      </c>
      <c r="L792" s="3">
        <v>1999</v>
      </c>
      <c r="M792" s="3" t="s">
        <v>489</v>
      </c>
      <c r="N792" s="3" t="s">
        <v>131</v>
      </c>
      <c r="O792" s="3">
        <v>20</v>
      </c>
      <c r="P792" s="3" t="s">
        <v>82</v>
      </c>
      <c r="Q792" s="3" t="s">
        <v>83</v>
      </c>
      <c r="R792" s="4"/>
      <c r="S792" s="3" t="s">
        <v>134</v>
      </c>
      <c r="T792" s="3" t="s">
        <v>135</v>
      </c>
      <c r="U792" s="3" t="s">
        <v>84</v>
      </c>
      <c r="V792" s="3" t="s">
        <v>72</v>
      </c>
      <c r="W792" s="3">
        <v>25.792100000000001</v>
      </c>
      <c r="X792" s="4">
        <f t="shared" si="45"/>
        <v>3.1634175949437973</v>
      </c>
      <c r="Y792" s="3">
        <v>1.8264</v>
      </c>
      <c r="Z792" s="4"/>
      <c r="AA792" s="3">
        <v>3</v>
      </c>
      <c r="AB792" s="3">
        <v>22.200299999999999</v>
      </c>
      <c r="AC792" s="4">
        <f t="shared" si="46"/>
        <v>4.1647161667993657</v>
      </c>
      <c r="AD792" s="3">
        <v>2.4045000000000001</v>
      </c>
      <c r="AE792" s="3">
        <v>3</v>
      </c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3" t="s">
        <v>480</v>
      </c>
      <c r="AV792" s="3" t="s">
        <v>178</v>
      </c>
      <c r="AW792" s="3" t="s">
        <v>378</v>
      </c>
      <c r="AX792" s="4"/>
      <c r="AY792" s="3" t="s">
        <v>75</v>
      </c>
      <c r="AZ792" s="3" t="s">
        <v>76</v>
      </c>
      <c r="BA792" s="3" t="s">
        <v>77</v>
      </c>
      <c r="BB792" s="3">
        <v>38.772174</v>
      </c>
      <c r="BC792" s="3">
        <v>-75.976927000000003</v>
      </c>
      <c r="BD792" s="3">
        <v>5</v>
      </c>
      <c r="BE792" s="3" t="s">
        <v>481</v>
      </c>
    </row>
    <row r="793" spans="1:57" ht="12.75">
      <c r="A793" s="3" t="s">
        <v>230</v>
      </c>
      <c r="B793" s="3" t="s">
        <v>260</v>
      </c>
      <c r="C793" s="3" t="s">
        <v>473</v>
      </c>
      <c r="D793" s="3" t="s">
        <v>474</v>
      </c>
      <c r="E793" s="3" t="s">
        <v>475</v>
      </c>
      <c r="F793" s="3">
        <v>2003</v>
      </c>
      <c r="G793" s="2" t="s">
        <v>93</v>
      </c>
      <c r="H793" s="3" t="s">
        <v>94</v>
      </c>
      <c r="I793" s="3" t="s">
        <v>476</v>
      </c>
      <c r="J793" s="3" t="s">
        <v>96</v>
      </c>
      <c r="K793" s="3" t="s">
        <v>144</v>
      </c>
      <c r="L793" s="3">
        <v>1999</v>
      </c>
      <c r="M793" s="3" t="s">
        <v>489</v>
      </c>
      <c r="N793" s="3" t="s">
        <v>131</v>
      </c>
      <c r="O793" s="3">
        <v>15</v>
      </c>
      <c r="P793" s="3" t="s">
        <v>82</v>
      </c>
      <c r="Q793" s="3" t="s">
        <v>83</v>
      </c>
      <c r="R793" s="4"/>
      <c r="S793" s="3" t="s">
        <v>134</v>
      </c>
      <c r="T793" s="3" t="s">
        <v>135</v>
      </c>
      <c r="U793" s="3" t="s">
        <v>84</v>
      </c>
      <c r="V793" s="3" t="s">
        <v>72</v>
      </c>
      <c r="W793" s="3">
        <v>39.386000000000003</v>
      </c>
      <c r="X793" s="4">
        <f t="shared" si="45"/>
        <v>3.2690726942054988</v>
      </c>
      <c r="Y793" s="3">
        <v>1.8874</v>
      </c>
      <c r="Z793" s="4"/>
      <c r="AA793" s="3">
        <v>3</v>
      </c>
      <c r="AB793" s="3">
        <v>22.827100000000002</v>
      </c>
      <c r="AC793" s="4">
        <f t="shared" si="46"/>
        <v>4.4279878895498346</v>
      </c>
      <c r="AD793" s="3">
        <v>2.5565000000000002</v>
      </c>
      <c r="AE793" s="3">
        <v>3</v>
      </c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3" t="s">
        <v>480</v>
      </c>
      <c r="AV793" s="3" t="s">
        <v>178</v>
      </c>
      <c r="AW793" s="3" t="s">
        <v>378</v>
      </c>
      <c r="AX793" s="4"/>
      <c r="AY793" s="3" t="s">
        <v>75</v>
      </c>
      <c r="AZ793" s="3" t="s">
        <v>76</v>
      </c>
      <c r="BA793" s="3" t="s">
        <v>77</v>
      </c>
      <c r="BB793" s="3">
        <v>38.772174</v>
      </c>
      <c r="BC793" s="3">
        <v>-75.976927000000003</v>
      </c>
      <c r="BD793" s="3">
        <v>20</v>
      </c>
      <c r="BE793" s="3" t="s">
        <v>481</v>
      </c>
    </row>
    <row r="794" spans="1:57" ht="12.75">
      <c r="A794" s="3" t="s">
        <v>230</v>
      </c>
      <c r="B794" s="3" t="s">
        <v>260</v>
      </c>
      <c r="C794" s="3" t="s">
        <v>473</v>
      </c>
      <c r="D794" s="3" t="s">
        <v>474</v>
      </c>
      <c r="E794" s="3" t="s">
        <v>475</v>
      </c>
      <c r="F794" s="3">
        <v>2003</v>
      </c>
      <c r="G794" s="2" t="s">
        <v>93</v>
      </c>
      <c r="H794" s="3" t="s">
        <v>94</v>
      </c>
      <c r="I794" s="3" t="s">
        <v>476</v>
      </c>
      <c r="J794" s="3" t="s">
        <v>96</v>
      </c>
      <c r="K794" s="3" t="s">
        <v>144</v>
      </c>
      <c r="L794" s="3">
        <v>1999</v>
      </c>
      <c r="M794" s="3" t="s">
        <v>489</v>
      </c>
      <c r="N794" s="3" t="s">
        <v>131</v>
      </c>
      <c r="O794" s="3">
        <v>15</v>
      </c>
      <c r="P794" s="3" t="s">
        <v>82</v>
      </c>
      <c r="Q794" s="3" t="s">
        <v>83</v>
      </c>
      <c r="R794" s="4"/>
      <c r="S794" s="3" t="s">
        <v>134</v>
      </c>
      <c r="T794" s="3" t="s">
        <v>135</v>
      </c>
      <c r="U794" s="3" t="s">
        <v>84</v>
      </c>
      <c r="V794" s="3" t="s">
        <v>72</v>
      </c>
      <c r="W794" s="3">
        <v>29.096399999999999</v>
      </c>
      <c r="X794" s="4">
        <f t="shared" si="45"/>
        <v>2.0555978984227434</v>
      </c>
      <c r="Y794" s="3">
        <v>1.1868000000000001</v>
      </c>
      <c r="Z794" s="4"/>
      <c r="AA794" s="3">
        <v>3</v>
      </c>
      <c r="AB794" s="3">
        <v>22.827100000000002</v>
      </c>
      <c r="AC794" s="4">
        <f t="shared" si="46"/>
        <v>4.4279878895498346</v>
      </c>
      <c r="AD794" s="3">
        <v>2.5565000000000002</v>
      </c>
      <c r="AE794" s="3">
        <v>3</v>
      </c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3" t="s">
        <v>480</v>
      </c>
      <c r="AV794" s="3" t="s">
        <v>178</v>
      </c>
      <c r="AW794" s="3" t="s">
        <v>378</v>
      </c>
      <c r="AX794" s="4"/>
      <c r="AY794" s="3" t="s">
        <v>75</v>
      </c>
      <c r="AZ794" s="3" t="s">
        <v>76</v>
      </c>
      <c r="BA794" s="3" t="s">
        <v>77</v>
      </c>
      <c r="BB794" s="3">
        <v>38.772174</v>
      </c>
      <c r="BC794" s="3">
        <v>-75.976927000000003</v>
      </c>
      <c r="BD794" s="3">
        <v>5</v>
      </c>
      <c r="BE794" s="3" t="s">
        <v>481</v>
      </c>
    </row>
    <row r="795" spans="1:57" ht="12.75">
      <c r="A795" s="3" t="s">
        <v>230</v>
      </c>
      <c r="B795" s="3" t="s">
        <v>260</v>
      </c>
      <c r="C795" s="3" t="s">
        <v>473</v>
      </c>
      <c r="D795" s="3" t="s">
        <v>474</v>
      </c>
      <c r="E795" s="3" t="s">
        <v>475</v>
      </c>
      <c r="F795" s="3">
        <v>2003</v>
      </c>
      <c r="G795" s="2" t="s">
        <v>93</v>
      </c>
      <c r="H795" s="3" t="s">
        <v>94</v>
      </c>
      <c r="I795" s="3" t="s">
        <v>476</v>
      </c>
      <c r="J795" s="3" t="s">
        <v>96</v>
      </c>
      <c r="K795" s="3" t="s">
        <v>144</v>
      </c>
      <c r="L795" s="3">
        <v>1999</v>
      </c>
      <c r="M795" s="3" t="s">
        <v>489</v>
      </c>
      <c r="N795" s="3" t="s">
        <v>131</v>
      </c>
      <c r="O795" s="3">
        <v>30</v>
      </c>
      <c r="P795" s="3" t="s">
        <v>82</v>
      </c>
      <c r="Q795" s="3" t="s">
        <v>83</v>
      </c>
      <c r="R795" s="4"/>
      <c r="S795" s="3" t="s">
        <v>134</v>
      </c>
      <c r="T795" s="3" t="s">
        <v>135</v>
      </c>
      <c r="U795" s="3" t="s">
        <v>84</v>
      </c>
      <c r="V795" s="3" t="s">
        <v>72</v>
      </c>
      <c r="W795" s="3">
        <v>54.552799999999998</v>
      </c>
      <c r="X795" s="4">
        <f t="shared" si="45"/>
        <v>4.9017037854199224</v>
      </c>
      <c r="Y795" s="3">
        <v>2.83</v>
      </c>
      <c r="Z795" s="4"/>
      <c r="AA795" s="3">
        <v>3</v>
      </c>
      <c r="AB795" s="3">
        <v>23.869900000000001</v>
      </c>
      <c r="AC795" s="4">
        <f t="shared" si="46"/>
        <v>4.6971485850460377</v>
      </c>
      <c r="AD795" s="3">
        <v>2.7119</v>
      </c>
      <c r="AE795" s="3">
        <v>3</v>
      </c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3" t="s">
        <v>480</v>
      </c>
      <c r="AV795" s="3" t="s">
        <v>178</v>
      </c>
      <c r="AW795" s="3" t="s">
        <v>378</v>
      </c>
      <c r="AX795" s="4"/>
      <c r="AY795" s="3" t="s">
        <v>75</v>
      </c>
      <c r="AZ795" s="3" t="s">
        <v>76</v>
      </c>
      <c r="BA795" s="3" t="s">
        <v>77</v>
      </c>
      <c r="BB795" s="3">
        <v>38.772174</v>
      </c>
      <c r="BC795" s="3">
        <v>-75.976927000000003</v>
      </c>
      <c r="BD795" s="3">
        <v>20</v>
      </c>
      <c r="BE795" s="3" t="s">
        <v>481</v>
      </c>
    </row>
    <row r="796" spans="1:57" ht="12.75">
      <c r="A796" s="3" t="s">
        <v>230</v>
      </c>
      <c r="B796" s="3" t="s">
        <v>260</v>
      </c>
      <c r="C796" s="3" t="s">
        <v>473</v>
      </c>
      <c r="D796" s="3" t="s">
        <v>474</v>
      </c>
      <c r="E796" s="3" t="s">
        <v>475</v>
      </c>
      <c r="F796" s="3">
        <v>2003</v>
      </c>
      <c r="G796" s="2" t="s">
        <v>93</v>
      </c>
      <c r="H796" s="3" t="s">
        <v>94</v>
      </c>
      <c r="I796" s="3" t="s">
        <v>476</v>
      </c>
      <c r="J796" s="3" t="s">
        <v>96</v>
      </c>
      <c r="K796" s="3" t="s">
        <v>144</v>
      </c>
      <c r="L796" s="3">
        <v>1999</v>
      </c>
      <c r="M796" s="3" t="s">
        <v>489</v>
      </c>
      <c r="N796" s="3" t="s">
        <v>131</v>
      </c>
      <c r="O796" s="3">
        <v>30</v>
      </c>
      <c r="P796" s="3" t="s">
        <v>82</v>
      </c>
      <c r="Q796" s="3" t="s">
        <v>83</v>
      </c>
      <c r="R796" s="4"/>
      <c r="S796" s="3" t="s">
        <v>134</v>
      </c>
      <c r="T796" s="3" t="s">
        <v>135</v>
      </c>
      <c r="U796" s="3" t="s">
        <v>84</v>
      </c>
      <c r="V796" s="3" t="s">
        <v>72</v>
      </c>
      <c r="W796" s="3">
        <v>24.9617</v>
      </c>
      <c r="X796" s="4">
        <f t="shared" si="45"/>
        <v>3.1654960559128797</v>
      </c>
      <c r="Y796" s="3">
        <v>1.8275999999999999</v>
      </c>
      <c r="Z796" s="4"/>
      <c r="AA796" s="3">
        <v>3</v>
      </c>
      <c r="AB796" s="3">
        <v>23.869900000000001</v>
      </c>
      <c r="AC796" s="4">
        <f t="shared" si="46"/>
        <v>4.6971485850460377</v>
      </c>
      <c r="AD796" s="3">
        <v>2.7119</v>
      </c>
      <c r="AE796" s="3">
        <v>3</v>
      </c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3" t="s">
        <v>480</v>
      </c>
      <c r="AV796" s="3" t="s">
        <v>178</v>
      </c>
      <c r="AW796" s="3" t="s">
        <v>378</v>
      </c>
      <c r="AX796" s="4"/>
      <c r="AY796" s="3" t="s">
        <v>75</v>
      </c>
      <c r="AZ796" s="3" t="s">
        <v>76</v>
      </c>
      <c r="BA796" s="3" t="s">
        <v>77</v>
      </c>
      <c r="BB796" s="3">
        <v>38.772174</v>
      </c>
      <c r="BC796" s="3">
        <v>-75.976927000000003</v>
      </c>
      <c r="BD796" s="3">
        <v>5</v>
      </c>
      <c r="BE796" s="3" t="s">
        <v>481</v>
      </c>
    </row>
    <row r="797" spans="1:57" ht="12.75">
      <c r="A797" s="3" t="s">
        <v>230</v>
      </c>
      <c r="B797" s="3" t="s">
        <v>260</v>
      </c>
      <c r="C797" s="3" t="s">
        <v>473</v>
      </c>
      <c r="D797" s="3" t="s">
        <v>474</v>
      </c>
      <c r="E797" s="3" t="s">
        <v>475</v>
      </c>
      <c r="F797" s="3">
        <v>2003</v>
      </c>
      <c r="G797" s="2" t="s">
        <v>93</v>
      </c>
      <c r="H797" s="3" t="s">
        <v>94</v>
      </c>
      <c r="I797" s="3" t="s">
        <v>476</v>
      </c>
      <c r="J797" s="3" t="s">
        <v>96</v>
      </c>
      <c r="K797" s="3" t="s">
        <v>144</v>
      </c>
      <c r="L797" s="3">
        <v>1999</v>
      </c>
      <c r="M797" s="3" t="s">
        <v>489</v>
      </c>
      <c r="N797" s="3" t="s">
        <v>131</v>
      </c>
      <c r="O797" s="3">
        <v>35</v>
      </c>
      <c r="P797" s="3" t="s">
        <v>82</v>
      </c>
      <c r="Q797" s="3" t="s">
        <v>83</v>
      </c>
      <c r="R797" s="4"/>
      <c r="S797" s="3" t="s">
        <v>134</v>
      </c>
      <c r="T797" s="3" t="s">
        <v>135</v>
      </c>
      <c r="U797" s="3" t="s">
        <v>84</v>
      </c>
      <c r="V797" s="3" t="s">
        <v>72</v>
      </c>
      <c r="W797" s="3">
        <v>50.639299999999999</v>
      </c>
      <c r="X797" s="4">
        <f t="shared" si="45"/>
        <v>6.7970869841425454</v>
      </c>
      <c r="Y797" s="3">
        <v>3.9243000000000001</v>
      </c>
      <c r="Z797" s="4"/>
      <c r="AA797" s="3">
        <v>3</v>
      </c>
      <c r="AB797" s="3">
        <v>34.049999999999997</v>
      </c>
      <c r="AC797" s="4">
        <f t="shared" si="46"/>
        <v>4.9008377600161381</v>
      </c>
      <c r="AD797" s="3">
        <v>2.8294999999999999</v>
      </c>
      <c r="AE797" s="3">
        <v>3</v>
      </c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3" t="s">
        <v>480</v>
      </c>
      <c r="AV797" s="3" t="s">
        <v>178</v>
      </c>
      <c r="AW797" s="3" t="s">
        <v>378</v>
      </c>
      <c r="AX797" s="4"/>
      <c r="AY797" s="3" t="s">
        <v>75</v>
      </c>
      <c r="AZ797" s="3" t="s">
        <v>76</v>
      </c>
      <c r="BA797" s="3" t="s">
        <v>77</v>
      </c>
      <c r="BB797" s="3">
        <v>38.772174</v>
      </c>
      <c r="BC797" s="3">
        <v>-75.976927000000003</v>
      </c>
      <c r="BD797" s="3">
        <v>20</v>
      </c>
      <c r="BE797" s="3" t="s">
        <v>484</v>
      </c>
    </row>
    <row r="798" spans="1:57" ht="12.75">
      <c r="A798" s="3" t="s">
        <v>230</v>
      </c>
      <c r="B798" s="3" t="s">
        <v>260</v>
      </c>
      <c r="C798" s="3" t="s">
        <v>473</v>
      </c>
      <c r="D798" s="3" t="s">
        <v>474</v>
      </c>
      <c r="E798" s="3" t="s">
        <v>475</v>
      </c>
      <c r="F798" s="3">
        <v>2003</v>
      </c>
      <c r="G798" s="2" t="s">
        <v>93</v>
      </c>
      <c r="H798" s="3" t="s">
        <v>94</v>
      </c>
      <c r="I798" s="3" t="s">
        <v>476</v>
      </c>
      <c r="J798" s="3" t="s">
        <v>96</v>
      </c>
      <c r="K798" s="3" t="s">
        <v>144</v>
      </c>
      <c r="L798" s="3">
        <v>1999</v>
      </c>
      <c r="M798" s="3" t="s">
        <v>489</v>
      </c>
      <c r="N798" s="3" t="s">
        <v>131</v>
      </c>
      <c r="O798" s="3">
        <v>35</v>
      </c>
      <c r="P798" s="3" t="s">
        <v>82</v>
      </c>
      <c r="Q798" s="3" t="s">
        <v>83</v>
      </c>
      <c r="R798" s="4"/>
      <c r="S798" s="3" t="s">
        <v>134</v>
      </c>
      <c r="T798" s="3" t="s">
        <v>135</v>
      </c>
      <c r="U798" s="3" t="s">
        <v>84</v>
      </c>
      <c r="V798" s="3" t="s">
        <v>72</v>
      </c>
      <c r="W798" s="3">
        <v>24.639299999999999</v>
      </c>
      <c r="X798" s="4">
        <f t="shared" si="45"/>
        <v>4.6905667919772762</v>
      </c>
      <c r="Y798" s="3">
        <v>2.7081</v>
      </c>
      <c r="Z798" s="4"/>
      <c r="AA798" s="3">
        <v>3</v>
      </c>
      <c r="AB798" s="3">
        <v>34.049999999999997</v>
      </c>
      <c r="AC798" s="4">
        <f t="shared" si="46"/>
        <v>4.9008377600161381</v>
      </c>
      <c r="AD798" s="3">
        <v>2.8294999999999999</v>
      </c>
      <c r="AE798" s="3">
        <v>3</v>
      </c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3" t="s">
        <v>480</v>
      </c>
      <c r="AV798" s="3" t="s">
        <v>178</v>
      </c>
      <c r="AW798" s="3" t="s">
        <v>378</v>
      </c>
      <c r="AX798" s="4"/>
      <c r="AY798" s="3" t="s">
        <v>75</v>
      </c>
      <c r="AZ798" s="3" t="s">
        <v>76</v>
      </c>
      <c r="BA798" s="3" t="s">
        <v>77</v>
      </c>
      <c r="BB798" s="3">
        <v>38.772174</v>
      </c>
      <c r="BC798" s="3">
        <v>-75.976927000000003</v>
      </c>
      <c r="BD798" s="3">
        <v>5</v>
      </c>
      <c r="BE798" s="3" t="s">
        <v>484</v>
      </c>
    </row>
    <row r="799" spans="1:57" ht="12.75">
      <c r="A799" s="3" t="s">
        <v>230</v>
      </c>
      <c r="B799" s="3" t="s">
        <v>260</v>
      </c>
      <c r="C799" s="3" t="s">
        <v>473</v>
      </c>
      <c r="D799" s="3" t="s">
        <v>474</v>
      </c>
      <c r="E799" s="3" t="s">
        <v>475</v>
      </c>
      <c r="F799" s="3">
        <v>2003</v>
      </c>
      <c r="G799" s="2" t="s">
        <v>93</v>
      </c>
      <c r="H799" s="3" t="s">
        <v>94</v>
      </c>
      <c r="I799" s="3" t="s">
        <v>476</v>
      </c>
      <c r="J799" s="3" t="s">
        <v>96</v>
      </c>
      <c r="K799" s="3" t="s">
        <v>144</v>
      </c>
      <c r="L799" s="3">
        <v>1999</v>
      </c>
      <c r="M799" s="3" t="s">
        <v>489</v>
      </c>
      <c r="N799" s="3" t="s">
        <v>131</v>
      </c>
      <c r="O799" s="3">
        <v>15</v>
      </c>
      <c r="P799" s="3" t="s">
        <v>82</v>
      </c>
      <c r="Q799" s="3" t="s">
        <v>83</v>
      </c>
      <c r="R799" s="4"/>
      <c r="S799" s="3" t="s">
        <v>134</v>
      </c>
      <c r="T799" s="3" t="s">
        <v>135</v>
      </c>
      <c r="U799" s="3" t="s">
        <v>84</v>
      </c>
      <c r="V799" s="3" t="s">
        <v>72</v>
      </c>
      <c r="W799" s="3">
        <v>39.386000000000003</v>
      </c>
      <c r="X799" s="4">
        <f t="shared" si="45"/>
        <v>3.2690726942054988</v>
      </c>
      <c r="Y799" s="3">
        <v>1.8874</v>
      </c>
      <c r="Z799" s="4"/>
      <c r="AA799" s="3">
        <v>3</v>
      </c>
      <c r="AB799" s="3">
        <v>24.436900000000001</v>
      </c>
      <c r="AC799" s="4">
        <f t="shared" si="46"/>
        <v>4.9586882569889381</v>
      </c>
      <c r="AD799" s="3">
        <v>2.8628999999999998</v>
      </c>
      <c r="AE799" s="3">
        <v>3</v>
      </c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3" t="s">
        <v>480</v>
      </c>
      <c r="AV799" s="3" t="s">
        <v>178</v>
      </c>
      <c r="AW799" s="3" t="s">
        <v>378</v>
      </c>
      <c r="AX799" s="4"/>
      <c r="AY799" s="3" t="s">
        <v>75</v>
      </c>
      <c r="AZ799" s="3" t="s">
        <v>76</v>
      </c>
      <c r="BA799" s="3" t="s">
        <v>77</v>
      </c>
      <c r="BB799" s="3">
        <v>38.772174</v>
      </c>
      <c r="BC799" s="3">
        <v>-75.976927000000003</v>
      </c>
      <c r="BD799" s="3">
        <v>20</v>
      </c>
      <c r="BE799" s="3" t="s">
        <v>484</v>
      </c>
    </row>
    <row r="800" spans="1:57" ht="12.75">
      <c r="A800" s="3" t="s">
        <v>230</v>
      </c>
      <c r="B800" s="3" t="s">
        <v>260</v>
      </c>
      <c r="C800" s="3" t="s">
        <v>473</v>
      </c>
      <c r="D800" s="3" t="s">
        <v>474</v>
      </c>
      <c r="E800" s="3" t="s">
        <v>475</v>
      </c>
      <c r="F800" s="3">
        <v>2003</v>
      </c>
      <c r="G800" s="2" t="s">
        <v>93</v>
      </c>
      <c r="H800" s="3" t="s">
        <v>94</v>
      </c>
      <c r="I800" s="3" t="s">
        <v>476</v>
      </c>
      <c r="J800" s="3" t="s">
        <v>96</v>
      </c>
      <c r="K800" s="3" t="s">
        <v>144</v>
      </c>
      <c r="L800" s="3">
        <v>1999</v>
      </c>
      <c r="M800" s="3" t="s">
        <v>489</v>
      </c>
      <c r="N800" s="3" t="s">
        <v>131</v>
      </c>
      <c r="O800" s="3">
        <v>15</v>
      </c>
      <c r="P800" s="3" t="s">
        <v>82</v>
      </c>
      <c r="Q800" s="3" t="s">
        <v>83</v>
      </c>
      <c r="R800" s="4"/>
      <c r="S800" s="3" t="s">
        <v>134</v>
      </c>
      <c r="T800" s="3" t="s">
        <v>135</v>
      </c>
      <c r="U800" s="3" t="s">
        <v>84</v>
      </c>
      <c r="V800" s="3" t="s">
        <v>72</v>
      </c>
      <c r="W800" s="3">
        <v>29.096399999999999</v>
      </c>
      <c r="X800" s="4">
        <f t="shared" si="45"/>
        <v>2.0555978984227434</v>
      </c>
      <c r="Y800" s="3">
        <v>1.1868000000000001</v>
      </c>
      <c r="Z800" s="4"/>
      <c r="AA800" s="3">
        <v>3</v>
      </c>
      <c r="AB800" s="3">
        <v>24.436900000000001</v>
      </c>
      <c r="AC800" s="4">
        <f t="shared" si="46"/>
        <v>4.9586882569889381</v>
      </c>
      <c r="AD800" s="3">
        <v>2.8628999999999998</v>
      </c>
      <c r="AE800" s="3">
        <v>3</v>
      </c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3" t="s">
        <v>480</v>
      </c>
      <c r="AV800" s="3" t="s">
        <v>178</v>
      </c>
      <c r="AW800" s="3" t="s">
        <v>378</v>
      </c>
      <c r="AX800" s="4"/>
      <c r="AY800" s="3" t="s">
        <v>75</v>
      </c>
      <c r="AZ800" s="3" t="s">
        <v>76</v>
      </c>
      <c r="BA800" s="3" t="s">
        <v>77</v>
      </c>
      <c r="BB800" s="3">
        <v>38.772174</v>
      </c>
      <c r="BC800" s="3">
        <v>-75.976927000000003</v>
      </c>
      <c r="BD800" s="3">
        <v>5</v>
      </c>
      <c r="BE800" s="3" t="s">
        <v>484</v>
      </c>
    </row>
    <row r="801" spans="1:57" ht="12.75">
      <c r="A801" s="3" t="s">
        <v>230</v>
      </c>
      <c r="B801" s="3" t="s">
        <v>260</v>
      </c>
      <c r="C801" s="3" t="s">
        <v>473</v>
      </c>
      <c r="D801" s="3" t="s">
        <v>474</v>
      </c>
      <c r="E801" s="3" t="s">
        <v>475</v>
      </c>
      <c r="F801" s="3">
        <v>2003</v>
      </c>
      <c r="G801" s="2" t="s">
        <v>93</v>
      </c>
      <c r="H801" s="3" t="s">
        <v>94</v>
      </c>
      <c r="I801" s="3" t="s">
        <v>476</v>
      </c>
      <c r="J801" s="3" t="s">
        <v>96</v>
      </c>
      <c r="K801" s="3" t="s">
        <v>144</v>
      </c>
      <c r="L801" s="3">
        <v>1999</v>
      </c>
      <c r="M801" s="3" t="s">
        <v>489</v>
      </c>
      <c r="N801" s="3" t="s">
        <v>131</v>
      </c>
      <c r="O801" s="3">
        <v>25</v>
      </c>
      <c r="P801" s="3" t="s">
        <v>82</v>
      </c>
      <c r="Q801" s="3" t="s">
        <v>83</v>
      </c>
      <c r="R801" s="4"/>
      <c r="S801" s="3" t="s">
        <v>134</v>
      </c>
      <c r="T801" s="3" t="s">
        <v>135</v>
      </c>
      <c r="U801" s="3" t="s">
        <v>84</v>
      </c>
      <c r="V801" s="3" t="s">
        <v>72</v>
      </c>
      <c r="W801" s="3">
        <v>47.2059</v>
      </c>
      <c r="X801" s="4">
        <f t="shared" si="45"/>
        <v>7.7485024927401298</v>
      </c>
      <c r="Y801" s="3">
        <v>4.4736000000000002</v>
      </c>
      <c r="Z801" s="4"/>
      <c r="AA801" s="3">
        <v>3</v>
      </c>
      <c r="AB801" s="3">
        <v>24.433599999999998</v>
      </c>
      <c r="AC801" s="4">
        <f t="shared" si="46"/>
        <v>5.173462557127479</v>
      </c>
      <c r="AD801" s="3">
        <v>2.9868999999999999</v>
      </c>
      <c r="AE801" s="3">
        <v>3</v>
      </c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3" t="s">
        <v>480</v>
      </c>
      <c r="AV801" s="3" t="s">
        <v>178</v>
      </c>
      <c r="AW801" s="3" t="s">
        <v>378</v>
      </c>
      <c r="AX801" s="4"/>
      <c r="AY801" s="3" t="s">
        <v>75</v>
      </c>
      <c r="AZ801" s="3" t="s">
        <v>76</v>
      </c>
      <c r="BA801" s="3" t="s">
        <v>77</v>
      </c>
      <c r="BB801" s="3">
        <v>38.772174</v>
      </c>
      <c r="BC801" s="3">
        <v>-75.976927000000003</v>
      </c>
      <c r="BD801" s="3">
        <v>20</v>
      </c>
      <c r="BE801" s="3" t="s">
        <v>484</v>
      </c>
    </row>
    <row r="802" spans="1:57" ht="12.75">
      <c r="A802" s="3" t="s">
        <v>230</v>
      </c>
      <c r="B802" s="3" t="s">
        <v>260</v>
      </c>
      <c r="C802" s="3" t="s">
        <v>473</v>
      </c>
      <c r="D802" s="3" t="s">
        <v>474</v>
      </c>
      <c r="E802" s="3" t="s">
        <v>475</v>
      </c>
      <c r="F802" s="3">
        <v>2003</v>
      </c>
      <c r="G802" s="2" t="s">
        <v>93</v>
      </c>
      <c r="H802" s="3" t="s">
        <v>94</v>
      </c>
      <c r="I802" s="3" t="s">
        <v>476</v>
      </c>
      <c r="J802" s="3" t="s">
        <v>96</v>
      </c>
      <c r="K802" s="3" t="s">
        <v>144</v>
      </c>
      <c r="L802" s="3">
        <v>1999</v>
      </c>
      <c r="M802" s="3" t="s">
        <v>489</v>
      </c>
      <c r="N802" s="3" t="s">
        <v>131</v>
      </c>
      <c r="O802" s="3">
        <v>25</v>
      </c>
      <c r="P802" s="3" t="s">
        <v>82</v>
      </c>
      <c r="Q802" s="3" t="s">
        <v>83</v>
      </c>
      <c r="R802" s="4"/>
      <c r="S802" s="3" t="s">
        <v>134</v>
      </c>
      <c r="T802" s="3" t="s">
        <v>135</v>
      </c>
      <c r="U802" s="3" t="s">
        <v>84</v>
      </c>
      <c r="V802" s="3" t="s">
        <v>72</v>
      </c>
      <c r="W802" s="3">
        <v>22.546299999999999</v>
      </c>
      <c r="X802" s="4">
        <f t="shared" si="45"/>
        <v>2.4806431666001458</v>
      </c>
      <c r="Y802" s="3">
        <v>1.4321999999999999</v>
      </c>
      <c r="Z802" s="4"/>
      <c r="AA802" s="3">
        <v>3</v>
      </c>
      <c r="AB802" s="3">
        <v>24.433599999999998</v>
      </c>
      <c r="AC802" s="4">
        <f t="shared" si="46"/>
        <v>5.173462557127479</v>
      </c>
      <c r="AD802" s="3">
        <v>2.9868999999999999</v>
      </c>
      <c r="AE802" s="3">
        <v>3</v>
      </c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3" t="s">
        <v>480</v>
      </c>
      <c r="AV802" s="3" t="s">
        <v>178</v>
      </c>
      <c r="AW802" s="3" t="s">
        <v>378</v>
      </c>
      <c r="AX802" s="4"/>
      <c r="AY802" s="3" t="s">
        <v>75</v>
      </c>
      <c r="AZ802" s="3" t="s">
        <v>76</v>
      </c>
      <c r="BA802" s="3" t="s">
        <v>77</v>
      </c>
      <c r="BB802" s="3">
        <v>38.772174</v>
      </c>
      <c r="BC802" s="3">
        <v>-75.976927000000003</v>
      </c>
      <c r="BD802" s="3">
        <v>5</v>
      </c>
      <c r="BE802" s="3" t="s">
        <v>484</v>
      </c>
    </row>
    <row r="803" spans="1:57" ht="12.75">
      <c r="A803" s="3" t="s">
        <v>230</v>
      </c>
      <c r="B803" s="3" t="s">
        <v>260</v>
      </c>
      <c r="C803" s="3" t="s">
        <v>473</v>
      </c>
      <c r="D803" s="3" t="s">
        <v>474</v>
      </c>
      <c r="E803" s="3" t="s">
        <v>475</v>
      </c>
      <c r="F803" s="3">
        <v>2003</v>
      </c>
      <c r="G803" s="2" t="s">
        <v>93</v>
      </c>
      <c r="H803" s="3" t="s">
        <v>94</v>
      </c>
      <c r="I803" s="3" t="s">
        <v>476</v>
      </c>
      <c r="J803" s="3" t="s">
        <v>96</v>
      </c>
      <c r="K803" s="3" t="s">
        <v>144</v>
      </c>
      <c r="L803" s="3">
        <v>1999</v>
      </c>
      <c r="M803" s="3" t="s">
        <v>489</v>
      </c>
      <c r="N803" s="3" t="s">
        <v>131</v>
      </c>
      <c r="O803" s="3">
        <v>20</v>
      </c>
      <c r="P803" s="3" t="s">
        <v>82</v>
      </c>
      <c r="Q803" s="3" t="s">
        <v>83</v>
      </c>
      <c r="R803" s="4"/>
      <c r="S803" s="3" t="s">
        <v>134</v>
      </c>
      <c r="T803" s="3" t="s">
        <v>135</v>
      </c>
      <c r="U803" s="3" t="s">
        <v>84</v>
      </c>
      <c r="V803" s="3" t="s">
        <v>72</v>
      </c>
      <c r="W803" s="3">
        <v>42.535400000000003</v>
      </c>
      <c r="X803" s="4">
        <f t="shared" si="45"/>
        <v>2.3244121837574334</v>
      </c>
      <c r="Y803" s="3">
        <v>1.3420000000000001</v>
      </c>
      <c r="Z803" s="4"/>
      <c r="AA803" s="3">
        <v>3</v>
      </c>
      <c r="AB803" s="3">
        <v>23.938500000000001</v>
      </c>
      <c r="AC803" s="4">
        <f t="shared" si="46"/>
        <v>5.3255366180320269</v>
      </c>
      <c r="AD803" s="3">
        <v>3.0747</v>
      </c>
      <c r="AE803" s="3">
        <v>3</v>
      </c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3" t="s">
        <v>480</v>
      </c>
      <c r="AV803" s="3" t="s">
        <v>178</v>
      </c>
      <c r="AW803" s="3" t="s">
        <v>378</v>
      </c>
      <c r="AX803" s="4"/>
      <c r="AY803" s="3" t="s">
        <v>75</v>
      </c>
      <c r="AZ803" s="3" t="s">
        <v>76</v>
      </c>
      <c r="BA803" s="3" t="s">
        <v>77</v>
      </c>
      <c r="BB803" s="3">
        <v>38.772174</v>
      </c>
      <c r="BC803" s="3">
        <v>-75.976927000000003</v>
      </c>
      <c r="BD803" s="3">
        <v>20</v>
      </c>
      <c r="BE803" s="3" t="s">
        <v>484</v>
      </c>
    </row>
    <row r="804" spans="1:57" ht="12.75">
      <c r="A804" s="3" t="s">
        <v>230</v>
      </c>
      <c r="B804" s="3" t="s">
        <v>260</v>
      </c>
      <c r="C804" s="3" t="s">
        <v>473</v>
      </c>
      <c r="D804" s="3" t="s">
        <v>474</v>
      </c>
      <c r="E804" s="3" t="s">
        <v>475</v>
      </c>
      <c r="F804" s="3">
        <v>2003</v>
      </c>
      <c r="G804" s="2" t="s">
        <v>93</v>
      </c>
      <c r="H804" s="3" t="s">
        <v>94</v>
      </c>
      <c r="I804" s="3" t="s">
        <v>476</v>
      </c>
      <c r="J804" s="3" t="s">
        <v>96</v>
      </c>
      <c r="K804" s="3" t="s">
        <v>144</v>
      </c>
      <c r="L804" s="3">
        <v>1999</v>
      </c>
      <c r="M804" s="3" t="s">
        <v>489</v>
      </c>
      <c r="N804" s="3" t="s">
        <v>131</v>
      </c>
      <c r="O804" s="3">
        <v>20</v>
      </c>
      <c r="P804" s="3" t="s">
        <v>82</v>
      </c>
      <c r="Q804" s="3" t="s">
        <v>83</v>
      </c>
      <c r="R804" s="4"/>
      <c r="S804" s="3" t="s">
        <v>134</v>
      </c>
      <c r="T804" s="3" t="s">
        <v>135</v>
      </c>
      <c r="U804" s="3" t="s">
        <v>84</v>
      </c>
      <c r="V804" s="3" t="s">
        <v>72</v>
      </c>
      <c r="W804" s="3">
        <v>25.792100000000001</v>
      </c>
      <c r="X804" s="4">
        <f t="shared" si="45"/>
        <v>3.1634175949437973</v>
      </c>
      <c r="Y804" s="3">
        <v>1.8264</v>
      </c>
      <c r="Z804" s="4"/>
      <c r="AA804" s="3">
        <v>3</v>
      </c>
      <c r="AB804" s="3">
        <v>23.938500000000001</v>
      </c>
      <c r="AC804" s="4">
        <f t="shared" si="46"/>
        <v>5.3255366180320269</v>
      </c>
      <c r="AD804" s="3">
        <v>3.0747</v>
      </c>
      <c r="AE804" s="3">
        <v>3</v>
      </c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3" t="s">
        <v>480</v>
      </c>
      <c r="AV804" s="3" t="s">
        <v>178</v>
      </c>
      <c r="AW804" s="3" t="s">
        <v>378</v>
      </c>
      <c r="AX804" s="4"/>
      <c r="AY804" s="3" t="s">
        <v>75</v>
      </c>
      <c r="AZ804" s="3" t="s">
        <v>76</v>
      </c>
      <c r="BA804" s="3" t="s">
        <v>77</v>
      </c>
      <c r="BB804" s="3">
        <v>38.772174</v>
      </c>
      <c r="BC804" s="3">
        <v>-75.976927000000003</v>
      </c>
      <c r="BD804" s="3">
        <v>5</v>
      </c>
      <c r="BE804" s="3" t="s">
        <v>484</v>
      </c>
    </row>
    <row r="805" spans="1:57" ht="12.75">
      <c r="A805" s="3" t="s">
        <v>230</v>
      </c>
      <c r="B805" s="3" t="s">
        <v>260</v>
      </c>
      <c r="C805" s="3" t="s">
        <v>473</v>
      </c>
      <c r="D805" s="3" t="s">
        <v>474</v>
      </c>
      <c r="E805" s="3" t="s">
        <v>475</v>
      </c>
      <c r="F805" s="3">
        <v>2003</v>
      </c>
      <c r="G805" s="2" t="s">
        <v>93</v>
      </c>
      <c r="H805" s="3" t="s">
        <v>94</v>
      </c>
      <c r="I805" s="3" t="s">
        <v>476</v>
      </c>
      <c r="J805" s="3" t="s">
        <v>96</v>
      </c>
      <c r="K805" s="3" t="s">
        <v>144</v>
      </c>
      <c r="L805" s="3">
        <v>1999</v>
      </c>
      <c r="M805" s="3" t="s">
        <v>489</v>
      </c>
      <c r="N805" s="3" t="s">
        <v>131</v>
      </c>
      <c r="O805" s="3">
        <v>5</v>
      </c>
      <c r="P805" s="3" t="s">
        <v>82</v>
      </c>
      <c r="Q805" s="3" t="s">
        <v>83</v>
      </c>
      <c r="R805" s="4"/>
      <c r="S805" s="3" t="s">
        <v>134</v>
      </c>
      <c r="T805" s="3" t="s">
        <v>135</v>
      </c>
      <c r="U805" s="3" t="s">
        <v>84</v>
      </c>
      <c r="V805" s="3" t="s">
        <v>72</v>
      </c>
      <c r="W805" s="3">
        <v>36.953099999999999</v>
      </c>
      <c r="X805" s="4">
        <f t="shared" si="45"/>
        <v>3.3742081782249294</v>
      </c>
      <c r="Y805" s="3">
        <v>1.9480999999999999</v>
      </c>
      <c r="Z805" s="4"/>
      <c r="AA805" s="3">
        <v>3</v>
      </c>
      <c r="AB805" s="3">
        <v>31.048100000000002</v>
      </c>
      <c r="AC805" s="4">
        <f t="shared" si="46"/>
        <v>6.113792940556622</v>
      </c>
      <c r="AD805" s="3">
        <v>3.5297999999999998</v>
      </c>
      <c r="AE805" s="3">
        <v>3</v>
      </c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3" t="s">
        <v>480</v>
      </c>
      <c r="AV805" s="3" t="s">
        <v>178</v>
      </c>
      <c r="AW805" s="3" t="s">
        <v>378</v>
      </c>
      <c r="AX805" s="4"/>
      <c r="AY805" s="3" t="s">
        <v>75</v>
      </c>
      <c r="AZ805" s="3" t="s">
        <v>76</v>
      </c>
      <c r="BA805" s="3" t="s">
        <v>77</v>
      </c>
      <c r="BB805" s="3">
        <v>38.772174</v>
      </c>
      <c r="BC805" s="3">
        <v>-75.976927000000003</v>
      </c>
      <c r="BD805" s="3">
        <v>20</v>
      </c>
      <c r="BE805" s="3" t="s">
        <v>484</v>
      </c>
    </row>
    <row r="806" spans="1:57" ht="12.75">
      <c r="A806" s="3" t="s">
        <v>230</v>
      </c>
      <c r="B806" s="3" t="s">
        <v>260</v>
      </c>
      <c r="C806" s="3" t="s">
        <v>473</v>
      </c>
      <c r="D806" s="3" t="s">
        <v>474</v>
      </c>
      <c r="E806" s="3" t="s">
        <v>475</v>
      </c>
      <c r="F806" s="3">
        <v>2003</v>
      </c>
      <c r="G806" s="2" t="s">
        <v>93</v>
      </c>
      <c r="H806" s="3" t="s">
        <v>94</v>
      </c>
      <c r="I806" s="3" t="s">
        <v>476</v>
      </c>
      <c r="J806" s="3" t="s">
        <v>96</v>
      </c>
      <c r="K806" s="3" t="s">
        <v>144</v>
      </c>
      <c r="L806" s="3">
        <v>1999</v>
      </c>
      <c r="M806" s="3" t="s">
        <v>489</v>
      </c>
      <c r="N806" s="3" t="s">
        <v>131</v>
      </c>
      <c r="O806" s="3">
        <v>5</v>
      </c>
      <c r="P806" s="3" t="s">
        <v>82</v>
      </c>
      <c r="Q806" s="3" t="s">
        <v>83</v>
      </c>
      <c r="R806" s="4"/>
      <c r="S806" s="3" t="s">
        <v>134</v>
      </c>
      <c r="T806" s="3" t="s">
        <v>135</v>
      </c>
      <c r="U806" s="3" t="s">
        <v>84</v>
      </c>
      <c r="V806" s="3" t="s">
        <v>72</v>
      </c>
      <c r="W806" s="3">
        <v>27.8811</v>
      </c>
      <c r="X806" s="4">
        <f t="shared" si="45"/>
        <v>3.7434814103986147</v>
      </c>
      <c r="Y806" s="3">
        <v>2.1613000000000002</v>
      </c>
      <c r="Z806" s="4"/>
      <c r="AA806" s="3">
        <v>3</v>
      </c>
      <c r="AB806" s="3">
        <v>31.048100000000002</v>
      </c>
      <c r="AC806" s="4">
        <f t="shared" si="46"/>
        <v>6.113792940556622</v>
      </c>
      <c r="AD806" s="3">
        <v>3.5297999999999998</v>
      </c>
      <c r="AE806" s="3">
        <v>3</v>
      </c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3" t="s">
        <v>480</v>
      </c>
      <c r="AV806" s="3" t="s">
        <v>178</v>
      </c>
      <c r="AW806" s="3" t="s">
        <v>378</v>
      </c>
      <c r="AX806" s="4"/>
      <c r="AY806" s="3" t="s">
        <v>75</v>
      </c>
      <c r="AZ806" s="3" t="s">
        <v>76</v>
      </c>
      <c r="BA806" s="3" t="s">
        <v>77</v>
      </c>
      <c r="BB806" s="3">
        <v>38.772174</v>
      </c>
      <c r="BC806" s="3">
        <v>-75.976927000000003</v>
      </c>
      <c r="BD806" s="3">
        <v>5</v>
      </c>
      <c r="BE806" s="3" t="s">
        <v>484</v>
      </c>
    </row>
    <row r="807" spans="1:57" ht="12.75">
      <c r="A807" s="3" t="s">
        <v>230</v>
      </c>
      <c r="B807" s="3" t="s">
        <v>260</v>
      </c>
      <c r="C807" s="3" t="s">
        <v>473</v>
      </c>
      <c r="D807" s="3" t="s">
        <v>474</v>
      </c>
      <c r="E807" s="3" t="s">
        <v>475</v>
      </c>
      <c r="F807" s="3">
        <v>2003</v>
      </c>
      <c r="G807" s="2" t="s">
        <v>93</v>
      </c>
      <c r="H807" s="3" t="s">
        <v>94</v>
      </c>
      <c r="I807" s="3" t="s">
        <v>476</v>
      </c>
      <c r="J807" s="3" t="s">
        <v>96</v>
      </c>
      <c r="K807" s="3" t="s">
        <v>144</v>
      </c>
      <c r="L807" s="3">
        <v>1999</v>
      </c>
      <c r="M807" s="3" t="s">
        <v>489</v>
      </c>
      <c r="N807" s="3" t="s">
        <v>131</v>
      </c>
      <c r="O807" s="3">
        <v>50</v>
      </c>
      <c r="P807" s="3" t="s">
        <v>82</v>
      </c>
      <c r="Q807" s="3" t="s">
        <v>83</v>
      </c>
      <c r="R807" s="4"/>
      <c r="S807" s="3" t="s">
        <v>134</v>
      </c>
      <c r="T807" s="3" t="s">
        <v>135</v>
      </c>
      <c r="U807" s="3" t="s">
        <v>84</v>
      </c>
      <c r="V807" s="3" t="s">
        <v>72</v>
      </c>
      <c r="W807" s="3">
        <v>46.567</v>
      </c>
      <c r="X807" s="4">
        <f t="shared" si="45"/>
        <v>4.4324912216495136</v>
      </c>
      <c r="Y807" s="3">
        <v>2.5590999999999999</v>
      </c>
      <c r="Z807" s="4"/>
      <c r="AA807" s="3">
        <v>3</v>
      </c>
      <c r="AB807" s="3">
        <v>50.094099999999997</v>
      </c>
      <c r="AC807" s="4">
        <f t="shared" si="46"/>
        <v>6.7482431513691026</v>
      </c>
      <c r="AD807" s="3">
        <v>3.8961000000000001</v>
      </c>
      <c r="AE807" s="3">
        <v>3</v>
      </c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3" t="s">
        <v>480</v>
      </c>
      <c r="AV807" s="3" t="s">
        <v>178</v>
      </c>
      <c r="AW807" s="3" t="s">
        <v>378</v>
      </c>
      <c r="AX807" s="4"/>
      <c r="AY807" s="3" t="s">
        <v>75</v>
      </c>
      <c r="AZ807" s="3" t="s">
        <v>76</v>
      </c>
      <c r="BA807" s="3" t="s">
        <v>77</v>
      </c>
      <c r="BB807" s="3">
        <v>38.772174</v>
      </c>
      <c r="BC807" s="3">
        <v>-75.976927000000003</v>
      </c>
      <c r="BD807" s="3">
        <v>20</v>
      </c>
      <c r="BE807" s="3" t="s">
        <v>484</v>
      </c>
    </row>
    <row r="808" spans="1:57" ht="12.75">
      <c r="A808" s="3" t="s">
        <v>230</v>
      </c>
      <c r="B808" s="3" t="s">
        <v>260</v>
      </c>
      <c r="C808" s="3" t="s">
        <v>473</v>
      </c>
      <c r="D808" s="3" t="s">
        <v>474</v>
      </c>
      <c r="E808" s="3" t="s">
        <v>475</v>
      </c>
      <c r="F808" s="3">
        <v>2003</v>
      </c>
      <c r="G808" s="2" t="s">
        <v>93</v>
      </c>
      <c r="H808" s="3" t="s">
        <v>94</v>
      </c>
      <c r="I808" s="3" t="s">
        <v>476</v>
      </c>
      <c r="J808" s="3" t="s">
        <v>96</v>
      </c>
      <c r="K808" s="3" t="s">
        <v>144</v>
      </c>
      <c r="L808" s="3">
        <v>1999</v>
      </c>
      <c r="M808" s="3" t="s">
        <v>489</v>
      </c>
      <c r="N808" s="3" t="s">
        <v>131</v>
      </c>
      <c r="O808" s="3">
        <v>50</v>
      </c>
      <c r="P808" s="3" t="s">
        <v>82</v>
      </c>
      <c r="Q808" s="3" t="s">
        <v>83</v>
      </c>
      <c r="R808" s="4"/>
      <c r="S808" s="3" t="s">
        <v>134</v>
      </c>
      <c r="T808" s="3" t="s">
        <v>135</v>
      </c>
      <c r="U808" s="3" t="s">
        <v>84</v>
      </c>
      <c r="V808" s="3" t="s">
        <v>72</v>
      </c>
      <c r="W808" s="3">
        <v>27.112300000000001</v>
      </c>
      <c r="X808" s="4">
        <f t="shared" si="45"/>
        <v>2.1082522429728376</v>
      </c>
      <c r="Y808" s="3">
        <v>1.2172000000000001</v>
      </c>
      <c r="Z808" s="4"/>
      <c r="AA808" s="3">
        <v>3</v>
      </c>
      <c r="AB808" s="3">
        <v>50.094099999999997</v>
      </c>
      <c r="AC808" s="4">
        <f t="shared" si="46"/>
        <v>6.7482431513691026</v>
      </c>
      <c r="AD808" s="3">
        <v>3.8961000000000001</v>
      </c>
      <c r="AE808" s="3">
        <v>3</v>
      </c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3" t="s">
        <v>480</v>
      </c>
      <c r="AV808" s="3" t="s">
        <v>178</v>
      </c>
      <c r="AW808" s="3" t="s">
        <v>378</v>
      </c>
      <c r="AX808" s="4"/>
      <c r="AY808" s="3" t="s">
        <v>75</v>
      </c>
      <c r="AZ808" s="3" t="s">
        <v>76</v>
      </c>
      <c r="BA808" s="3" t="s">
        <v>77</v>
      </c>
      <c r="BB808" s="3">
        <v>38.772174</v>
      </c>
      <c r="BC808" s="3">
        <v>-75.976927000000003</v>
      </c>
      <c r="BD808" s="3">
        <v>5</v>
      </c>
      <c r="BE808" s="3" t="s">
        <v>484</v>
      </c>
    </row>
    <row r="809" spans="1:57" ht="12.75">
      <c r="A809" s="3" t="s">
        <v>230</v>
      </c>
      <c r="B809" s="3" t="s">
        <v>260</v>
      </c>
      <c r="C809" s="3" t="s">
        <v>473</v>
      </c>
      <c r="D809" s="3" t="s">
        <v>474</v>
      </c>
      <c r="E809" s="3" t="s">
        <v>475</v>
      </c>
      <c r="F809" s="3">
        <v>2003</v>
      </c>
      <c r="G809" s="2" t="s">
        <v>93</v>
      </c>
      <c r="H809" s="3" t="s">
        <v>94</v>
      </c>
      <c r="I809" s="3" t="s">
        <v>476</v>
      </c>
      <c r="J809" s="3" t="s">
        <v>96</v>
      </c>
      <c r="K809" s="3" t="s">
        <v>144</v>
      </c>
      <c r="L809" s="3">
        <v>1999</v>
      </c>
      <c r="M809" s="3" t="s">
        <v>489</v>
      </c>
      <c r="N809" s="3" t="s">
        <v>131</v>
      </c>
      <c r="O809" s="3">
        <v>40</v>
      </c>
      <c r="P809" s="3" t="s">
        <v>82</v>
      </c>
      <c r="Q809" s="3" t="s">
        <v>83</v>
      </c>
      <c r="R809" s="4"/>
      <c r="S809" s="3" t="s">
        <v>134</v>
      </c>
      <c r="T809" s="3" t="s">
        <v>135</v>
      </c>
      <c r="U809" s="3" t="s">
        <v>84</v>
      </c>
      <c r="V809" s="3" t="s">
        <v>72</v>
      </c>
      <c r="W809" s="3">
        <v>50.558199999999999</v>
      </c>
      <c r="X809" s="4">
        <f t="shared" si="45"/>
        <v>1.5806695669873572</v>
      </c>
      <c r="Y809" s="3">
        <v>0.91259999999999997</v>
      </c>
      <c r="Z809" s="4"/>
      <c r="AA809" s="3">
        <v>3</v>
      </c>
      <c r="AB809" s="3">
        <v>27.701000000000001</v>
      </c>
      <c r="AC809" s="4">
        <f t="shared" si="46"/>
        <v>8.072049583593996</v>
      </c>
      <c r="AD809" s="3">
        <v>4.6604000000000001</v>
      </c>
      <c r="AE809" s="3">
        <v>3</v>
      </c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3" t="s">
        <v>480</v>
      </c>
      <c r="AV809" s="3" t="s">
        <v>178</v>
      </c>
      <c r="AW809" s="3" t="s">
        <v>378</v>
      </c>
      <c r="AX809" s="4"/>
      <c r="AY809" s="3" t="s">
        <v>75</v>
      </c>
      <c r="AZ809" s="3" t="s">
        <v>76</v>
      </c>
      <c r="BA809" s="3" t="s">
        <v>77</v>
      </c>
      <c r="BB809" s="3">
        <v>38.772174</v>
      </c>
      <c r="BC809" s="3">
        <v>-75.976927000000003</v>
      </c>
      <c r="BD809" s="3">
        <v>20</v>
      </c>
      <c r="BE809" s="3" t="s">
        <v>481</v>
      </c>
    </row>
    <row r="810" spans="1:57" ht="12.75">
      <c r="A810" s="3" t="s">
        <v>230</v>
      </c>
      <c r="B810" s="3" t="s">
        <v>260</v>
      </c>
      <c r="C810" s="3" t="s">
        <v>473</v>
      </c>
      <c r="D810" s="3" t="s">
        <v>474</v>
      </c>
      <c r="E810" s="3" t="s">
        <v>475</v>
      </c>
      <c r="F810" s="3">
        <v>2003</v>
      </c>
      <c r="G810" s="2" t="s">
        <v>93</v>
      </c>
      <c r="H810" s="3" t="s">
        <v>94</v>
      </c>
      <c r="I810" s="3" t="s">
        <v>476</v>
      </c>
      <c r="J810" s="3" t="s">
        <v>96</v>
      </c>
      <c r="K810" s="3" t="s">
        <v>144</v>
      </c>
      <c r="L810" s="3">
        <v>1999</v>
      </c>
      <c r="M810" s="3" t="s">
        <v>489</v>
      </c>
      <c r="N810" s="3" t="s">
        <v>131</v>
      </c>
      <c r="O810" s="3">
        <v>40</v>
      </c>
      <c r="P810" s="3" t="s">
        <v>82</v>
      </c>
      <c r="Q810" s="3" t="s">
        <v>83</v>
      </c>
      <c r="R810" s="4"/>
      <c r="S810" s="3" t="s">
        <v>134</v>
      </c>
      <c r="T810" s="3" t="s">
        <v>135</v>
      </c>
      <c r="U810" s="3" t="s">
        <v>84</v>
      </c>
      <c r="V810" s="3" t="s">
        <v>72</v>
      </c>
      <c r="W810" s="3">
        <v>34.542400000000001</v>
      </c>
      <c r="X810" s="4">
        <f t="shared" si="45"/>
        <v>12.813019054071525</v>
      </c>
      <c r="Y810" s="3">
        <v>7.3975999999999997</v>
      </c>
      <c r="Z810" s="4"/>
      <c r="AA810" s="3">
        <v>3</v>
      </c>
      <c r="AB810" s="3">
        <v>27.701000000000001</v>
      </c>
      <c r="AC810" s="4">
        <f t="shared" si="46"/>
        <v>8.072049583593996</v>
      </c>
      <c r="AD810" s="3">
        <v>4.6604000000000001</v>
      </c>
      <c r="AE810" s="3">
        <v>3</v>
      </c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3" t="s">
        <v>480</v>
      </c>
      <c r="AV810" s="3" t="s">
        <v>178</v>
      </c>
      <c r="AW810" s="3" t="s">
        <v>378</v>
      </c>
      <c r="AX810" s="4"/>
      <c r="AY810" s="3" t="s">
        <v>75</v>
      </c>
      <c r="AZ810" s="3" t="s">
        <v>76</v>
      </c>
      <c r="BA810" s="3" t="s">
        <v>77</v>
      </c>
      <c r="BB810" s="3">
        <v>38.772174</v>
      </c>
      <c r="BC810" s="3">
        <v>-75.976927000000003</v>
      </c>
      <c r="BD810" s="3">
        <v>5</v>
      </c>
      <c r="BE810" s="3" t="s">
        <v>481</v>
      </c>
    </row>
    <row r="811" spans="1:57" ht="12.75">
      <c r="A811" s="3" t="s">
        <v>230</v>
      </c>
      <c r="B811" s="3" t="s">
        <v>260</v>
      </c>
      <c r="C811" s="3" t="s">
        <v>473</v>
      </c>
      <c r="D811" s="3" t="s">
        <v>474</v>
      </c>
      <c r="E811" s="3" t="s">
        <v>475</v>
      </c>
      <c r="F811" s="3">
        <v>2003</v>
      </c>
      <c r="G811" s="2" t="s">
        <v>93</v>
      </c>
      <c r="H811" s="3" t="s">
        <v>94</v>
      </c>
      <c r="I811" s="3" t="s">
        <v>476</v>
      </c>
      <c r="J811" s="3" t="s">
        <v>96</v>
      </c>
      <c r="K811" s="3" t="s">
        <v>144</v>
      </c>
      <c r="L811" s="3">
        <v>1999</v>
      </c>
      <c r="M811" s="3" t="s">
        <v>489</v>
      </c>
      <c r="N811" s="3" t="s">
        <v>131</v>
      </c>
      <c r="O811" s="3">
        <v>45</v>
      </c>
      <c r="P811" s="3" t="s">
        <v>82</v>
      </c>
      <c r="Q811" s="3" t="s">
        <v>83</v>
      </c>
      <c r="R811" s="4"/>
      <c r="S811" s="3" t="s">
        <v>134</v>
      </c>
      <c r="T811" s="3" t="s">
        <v>135</v>
      </c>
      <c r="U811" s="3" t="s">
        <v>84</v>
      </c>
      <c r="V811" s="3" t="s">
        <v>72</v>
      </c>
      <c r="W811" s="3">
        <v>45.668900000000001</v>
      </c>
      <c r="X811" s="4">
        <f t="shared" si="45"/>
        <v>5.800464949467413</v>
      </c>
      <c r="Y811" s="3">
        <v>3.3489</v>
      </c>
      <c r="Z811" s="4"/>
      <c r="AA811" s="3">
        <v>3</v>
      </c>
      <c r="AB811" s="3">
        <v>50.7239</v>
      </c>
      <c r="AC811" s="4">
        <f t="shared" si="46"/>
        <v>8.3822598832295814</v>
      </c>
      <c r="AD811" s="3">
        <v>4.8395000000000001</v>
      </c>
      <c r="AE811" s="3">
        <v>3</v>
      </c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3" t="s">
        <v>480</v>
      </c>
      <c r="AV811" s="3" t="s">
        <v>178</v>
      </c>
      <c r="AW811" s="3" t="s">
        <v>378</v>
      </c>
      <c r="AX811" s="4"/>
      <c r="AY811" s="3" t="s">
        <v>75</v>
      </c>
      <c r="AZ811" s="3" t="s">
        <v>76</v>
      </c>
      <c r="BA811" s="3" t="s">
        <v>77</v>
      </c>
      <c r="BB811" s="3">
        <v>38.772174</v>
      </c>
      <c r="BC811" s="3">
        <v>-75.976927000000003</v>
      </c>
      <c r="BD811" s="3">
        <v>20</v>
      </c>
      <c r="BE811" s="3" t="s">
        <v>484</v>
      </c>
    </row>
    <row r="812" spans="1:57" ht="12.75">
      <c r="A812" s="3" t="s">
        <v>230</v>
      </c>
      <c r="B812" s="3" t="s">
        <v>260</v>
      </c>
      <c r="C812" s="3" t="s">
        <v>473</v>
      </c>
      <c r="D812" s="3" t="s">
        <v>474</v>
      </c>
      <c r="E812" s="3" t="s">
        <v>475</v>
      </c>
      <c r="F812" s="3">
        <v>2003</v>
      </c>
      <c r="G812" s="2" t="s">
        <v>93</v>
      </c>
      <c r="H812" s="3" t="s">
        <v>94</v>
      </c>
      <c r="I812" s="3" t="s">
        <v>476</v>
      </c>
      <c r="J812" s="3" t="s">
        <v>96</v>
      </c>
      <c r="K812" s="3" t="s">
        <v>144</v>
      </c>
      <c r="L812" s="3">
        <v>1999</v>
      </c>
      <c r="M812" s="3" t="s">
        <v>489</v>
      </c>
      <c r="N812" s="3" t="s">
        <v>131</v>
      </c>
      <c r="O812" s="3">
        <v>45</v>
      </c>
      <c r="P812" s="3" t="s">
        <v>82</v>
      </c>
      <c r="Q812" s="3" t="s">
        <v>83</v>
      </c>
      <c r="R812" s="4"/>
      <c r="S812" s="3" t="s">
        <v>134</v>
      </c>
      <c r="T812" s="3" t="s">
        <v>135</v>
      </c>
      <c r="U812" s="3" t="s">
        <v>84</v>
      </c>
      <c r="V812" s="3" t="s">
        <v>72</v>
      </c>
      <c r="W812" s="3">
        <v>24.081299999999999</v>
      </c>
      <c r="X812" s="4">
        <f t="shared" si="45"/>
        <v>2.3756808876614719</v>
      </c>
      <c r="Y812" s="3">
        <v>1.3715999999999999</v>
      </c>
      <c r="Z812" s="4"/>
      <c r="AA812" s="3">
        <v>3</v>
      </c>
      <c r="AB812" s="3">
        <v>50.7239</v>
      </c>
      <c r="AC812" s="4">
        <f t="shared" si="46"/>
        <v>8.3822598832295814</v>
      </c>
      <c r="AD812" s="3">
        <v>4.8395000000000001</v>
      </c>
      <c r="AE812" s="3">
        <v>3</v>
      </c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3" t="s">
        <v>480</v>
      </c>
      <c r="AV812" s="3" t="s">
        <v>178</v>
      </c>
      <c r="AW812" s="3" t="s">
        <v>378</v>
      </c>
      <c r="AX812" s="4"/>
      <c r="AY812" s="3" t="s">
        <v>75</v>
      </c>
      <c r="AZ812" s="3" t="s">
        <v>76</v>
      </c>
      <c r="BA812" s="3" t="s">
        <v>77</v>
      </c>
      <c r="BB812" s="3">
        <v>38.772174</v>
      </c>
      <c r="BC812" s="3">
        <v>-75.976927000000003</v>
      </c>
      <c r="BD812" s="3">
        <v>5</v>
      </c>
      <c r="BE812" s="3" t="s">
        <v>484</v>
      </c>
    </row>
    <row r="813" spans="1:57" ht="12.75">
      <c r="A813" s="3" t="s">
        <v>230</v>
      </c>
      <c r="B813" s="3" t="s">
        <v>260</v>
      </c>
      <c r="C813" s="3" t="s">
        <v>473</v>
      </c>
      <c r="D813" s="3" t="s">
        <v>474</v>
      </c>
      <c r="E813" s="3" t="s">
        <v>475</v>
      </c>
      <c r="F813" s="3">
        <v>2003</v>
      </c>
      <c r="G813" s="2" t="s">
        <v>93</v>
      </c>
      <c r="H813" s="3" t="s">
        <v>94</v>
      </c>
      <c r="I813" s="3" t="s">
        <v>476</v>
      </c>
      <c r="J813" s="3" t="s">
        <v>96</v>
      </c>
      <c r="K813" s="3" t="s">
        <v>144</v>
      </c>
      <c r="L813" s="3">
        <v>1999</v>
      </c>
      <c r="M813" s="3" t="s">
        <v>489</v>
      </c>
      <c r="N813" s="3" t="s">
        <v>131</v>
      </c>
      <c r="O813" s="3">
        <v>40</v>
      </c>
      <c r="P813" s="3" t="s">
        <v>82</v>
      </c>
      <c r="Q813" s="3" t="s">
        <v>83</v>
      </c>
      <c r="R813" s="4"/>
      <c r="S813" s="3" t="s">
        <v>134</v>
      </c>
      <c r="T813" s="3" t="s">
        <v>135</v>
      </c>
      <c r="U813" s="3" t="s">
        <v>84</v>
      </c>
      <c r="V813" s="3" t="s">
        <v>72</v>
      </c>
      <c r="W813" s="3">
        <v>50.558199999999999</v>
      </c>
      <c r="X813" s="4">
        <f t="shared" si="45"/>
        <v>1.5806695669873572</v>
      </c>
      <c r="Y813" s="3">
        <v>0.91259999999999997</v>
      </c>
      <c r="Z813" s="4"/>
      <c r="AA813" s="3">
        <v>3</v>
      </c>
      <c r="AB813" s="3">
        <v>48.551400000000001</v>
      </c>
      <c r="AC813" s="4">
        <f t="shared" si="46"/>
        <v>11.697578333997168</v>
      </c>
      <c r="AD813" s="3">
        <v>6.7535999999999996</v>
      </c>
      <c r="AE813" s="3">
        <v>3</v>
      </c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3" t="s">
        <v>480</v>
      </c>
      <c r="AV813" s="3" t="s">
        <v>178</v>
      </c>
      <c r="AW813" s="3" t="s">
        <v>378</v>
      </c>
      <c r="AX813" s="4"/>
      <c r="AY813" s="3" t="s">
        <v>75</v>
      </c>
      <c r="AZ813" s="3" t="s">
        <v>76</v>
      </c>
      <c r="BA813" s="3" t="s">
        <v>77</v>
      </c>
      <c r="BB813" s="3">
        <v>38.772174</v>
      </c>
      <c r="BC813" s="3">
        <v>-75.976927000000003</v>
      </c>
      <c r="BD813" s="3">
        <v>20</v>
      </c>
      <c r="BE813" s="3" t="s">
        <v>484</v>
      </c>
    </row>
    <row r="814" spans="1:57" ht="12.75">
      <c r="A814" s="3" t="s">
        <v>230</v>
      </c>
      <c r="B814" s="3" t="s">
        <v>260</v>
      </c>
      <c r="C814" s="3" t="s">
        <v>473</v>
      </c>
      <c r="D814" s="3" t="s">
        <v>474</v>
      </c>
      <c r="E814" s="3" t="s">
        <v>475</v>
      </c>
      <c r="F814" s="3">
        <v>2003</v>
      </c>
      <c r="G814" s="2" t="s">
        <v>93</v>
      </c>
      <c r="H814" s="3" t="s">
        <v>94</v>
      </c>
      <c r="I814" s="3" t="s">
        <v>476</v>
      </c>
      <c r="J814" s="3" t="s">
        <v>96</v>
      </c>
      <c r="K814" s="3" t="s">
        <v>144</v>
      </c>
      <c r="L814" s="3">
        <v>1999</v>
      </c>
      <c r="M814" s="3" t="s">
        <v>489</v>
      </c>
      <c r="N814" s="3" t="s">
        <v>131</v>
      </c>
      <c r="O814" s="3">
        <v>40</v>
      </c>
      <c r="P814" s="3" t="s">
        <v>82</v>
      </c>
      <c r="Q814" s="3" t="s">
        <v>83</v>
      </c>
      <c r="R814" s="4"/>
      <c r="S814" s="3" t="s">
        <v>134</v>
      </c>
      <c r="T814" s="3" t="s">
        <v>135</v>
      </c>
      <c r="U814" s="3" t="s">
        <v>84</v>
      </c>
      <c r="V814" s="3" t="s">
        <v>72</v>
      </c>
      <c r="W814" s="3">
        <v>34.542400000000001</v>
      </c>
      <c r="X814" s="4">
        <f t="shared" si="45"/>
        <v>12.813019054071525</v>
      </c>
      <c r="Y814" s="3">
        <v>7.3975999999999997</v>
      </c>
      <c r="Z814" s="4"/>
      <c r="AA814" s="3">
        <v>3</v>
      </c>
      <c r="AB814" s="3">
        <v>48.551400000000001</v>
      </c>
      <c r="AC814" s="4">
        <f t="shared" si="46"/>
        <v>11.697578333997168</v>
      </c>
      <c r="AD814" s="3">
        <v>6.7535999999999996</v>
      </c>
      <c r="AE814" s="3">
        <v>3</v>
      </c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3" t="s">
        <v>480</v>
      </c>
      <c r="AV814" s="3" t="s">
        <v>178</v>
      </c>
      <c r="AW814" s="3" t="s">
        <v>378</v>
      </c>
      <c r="AX814" s="4"/>
      <c r="AY814" s="3" t="s">
        <v>75</v>
      </c>
      <c r="AZ814" s="3" t="s">
        <v>76</v>
      </c>
      <c r="BA814" s="3" t="s">
        <v>77</v>
      </c>
      <c r="BB814" s="3">
        <v>38.772174</v>
      </c>
      <c r="BC814" s="3">
        <v>-75.976927000000003</v>
      </c>
      <c r="BD814" s="3">
        <v>5</v>
      </c>
      <c r="BE814" s="3" t="s">
        <v>484</v>
      </c>
    </row>
    <row r="815" spans="1:57" ht="12.75">
      <c r="A815" s="3" t="s">
        <v>230</v>
      </c>
      <c r="B815" s="3" t="s">
        <v>260</v>
      </c>
      <c r="C815" s="3" t="s">
        <v>473</v>
      </c>
      <c r="D815" s="3" t="s">
        <v>474</v>
      </c>
      <c r="E815" s="3" t="s">
        <v>475</v>
      </c>
      <c r="F815" s="3">
        <v>2003</v>
      </c>
      <c r="G815" s="2" t="s">
        <v>93</v>
      </c>
      <c r="H815" s="3" t="s">
        <v>94</v>
      </c>
      <c r="I815" s="3" t="s">
        <v>476</v>
      </c>
      <c r="J815" s="3" t="s">
        <v>96</v>
      </c>
      <c r="K815" s="3" t="s">
        <v>144</v>
      </c>
      <c r="L815" s="3">
        <v>1999</v>
      </c>
      <c r="M815" s="3" t="s">
        <v>490</v>
      </c>
      <c r="N815" s="3" t="s">
        <v>182</v>
      </c>
      <c r="O815" s="4"/>
      <c r="P815" s="3" t="s">
        <v>118</v>
      </c>
      <c r="Q815" s="3" t="s">
        <v>160</v>
      </c>
      <c r="R815" s="4"/>
      <c r="S815" s="3" t="s">
        <v>69</v>
      </c>
      <c r="T815" s="3" t="s">
        <v>101</v>
      </c>
      <c r="U815" s="3" t="s">
        <v>84</v>
      </c>
      <c r="V815" s="3" t="s">
        <v>72</v>
      </c>
      <c r="W815" s="3">
        <v>6392.6279999999997</v>
      </c>
      <c r="X815" s="4">
        <f t="shared" si="45"/>
        <v>1925.2891343762681</v>
      </c>
      <c r="Y815" s="3">
        <v>1111.5662</v>
      </c>
      <c r="Z815" s="4"/>
      <c r="AA815" s="3">
        <v>3</v>
      </c>
      <c r="AB815" s="3">
        <v>2033.4672</v>
      </c>
      <c r="AC815" s="4">
        <f t="shared" si="46"/>
        <v>396.44373998693681</v>
      </c>
      <c r="AD815" s="3">
        <v>228.8869</v>
      </c>
      <c r="AE815" s="3">
        <v>3</v>
      </c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3" t="s">
        <v>480</v>
      </c>
      <c r="AV815" s="3" t="s">
        <v>178</v>
      </c>
      <c r="AW815" s="3" t="s">
        <v>378</v>
      </c>
      <c r="AX815" s="4"/>
      <c r="AY815" s="3" t="s">
        <v>75</v>
      </c>
      <c r="AZ815" s="3" t="s">
        <v>76</v>
      </c>
      <c r="BA815" s="3" t="s">
        <v>77</v>
      </c>
      <c r="BB815" s="3">
        <v>38.772174</v>
      </c>
      <c r="BC815" s="3">
        <v>-75.976927000000003</v>
      </c>
      <c r="BD815" s="3">
        <v>20</v>
      </c>
      <c r="BE815" s="3" t="s">
        <v>481</v>
      </c>
    </row>
    <row r="816" spans="1:57" ht="12.75">
      <c r="A816" s="3" t="s">
        <v>230</v>
      </c>
      <c r="B816" s="3" t="s">
        <v>260</v>
      </c>
      <c r="C816" s="3" t="s">
        <v>473</v>
      </c>
      <c r="D816" s="3" t="s">
        <v>474</v>
      </c>
      <c r="E816" s="3" t="s">
        <v>475</v>
      </c>
      <c r="F816" s="3">
        <v>2003</v>
      </c>
      <c r="G816" s="2" t="s">
        <v>93</v>
      </c>
      <c r="H816" s="3" t="s">
        <v>94</v>
      </c>
      <c r="I816" s="3" t="s">
        <v>476</v>
      </c>
      <c r="J816" s="3" t="s">
        <v>96</v>
      </c>
      <c r="K816" s="3" t="s">
        <v>144</v>
      </c>
      <c r="L816" s="3">
        <v>1999</v>
      </c>
      <c r="M816" s="3" t="s">
        <v>490</v>
      </c>
      <c r="N816" s="3" t="s">
        <v>182</v>
      </c>
      <c r="O816" s="4"/>
      <c r="P816" s="3" t="s">
        <v>118</v>
      </c>
      <c r="Q816" s="3" t="s">
        <v>160</v>
      </c>
      <c r="R816" s="4"/>
      <c r="S816" s="3" t="s">
        <v>69</v>
      </c>
      <c r="T816" s="3" t="s">
        <v>101</v>
      </c>
      <c r="U816" s="3" t="s">
        <v>84</v>
      </c>
      <c r="V816" s="3" t="s">
        <v>72</v>
      </c>
      <c r="W816" s="3">
        <v>1792.1714999999999</v>
      </c>
      <c r="X816" s="4">
        <f t="shared" si="45"/>
        <v>800.35175292909173</v>
      </c>
      <c r="Y816" s="3">
        <v>462.08330000000001</v>
      </c>
      <c r="Z816" s="4"/>
      <c r="AA816" s="3">
        <v>3</v>
      </c>
      <c r="AB816" s="3">
        <v>2033.4672</v>
      </c>
      <c r="AC816" s="4">
        <f t="shared" si="46"/>
        <v>396.44373998693681</v>
      </c>
      <c r="AD816" s="3">
        <v>228.8869</v>
      </c>
      <c r="AE816" s="3">
        <v>3</v>
      </c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3" t="s">
        <v>480</v>
      </c>
      <c r="AV816" s="3" t="s">
        <v>178</v>
      </c>
      <c r="AW816" s="3" t="s">
        <v>378</v>
      </c>
      <c r="AX816" s="4"/>
      <c r="AY816" s="3" t="s">
        <v>75</v>
      </c>
      <c r="AZ816" s="3" t="s">
        <v>76</v>
      </c>
      <c r="BA816" s="3" t="s">
        <v>77</v>
      </c>
      <c r="BB816" s="3">
        <v>38.772174</v>
      </c>
      <c r="BC816" s="3">
        <v>-75.976927000000003</v>
      </c>
      <c r="BD816" s="3">
        <v>5</v>
      </c>
      <c r="BE816" s="3" t="s">
        <v>481</v>
      </c>
    </row>
    <row r="817" spans="1:57" ht="12.75">
      <c r="A817" s="3" t="s">
        <v>230</v>
      </c>
      <c r="B817" s="3" t="s">
        <v>260</v>
      </c>
      <c r="C817" s="3" t="s">
        <v>473</v>
      </c>
      <c r="D817" s="3" t="s">
        <v>474</v>
      </c>
      <c r="E817" s="3" t="s">
        <v>475</v>
      </c>
      <c r="F817" s="3">
        <v>2003</v>
      </c>
      <c r="G817" s="2" t="s">
        <v>93</v>
      </c>
      <c r="H817" s="3" t="s">
        <v>94</v>
      </c>
      <c r="I817" s="3" t="s">
        <v>476</v>
      </c>
      <c r="J817" s="3" t="s">
        <v>96</v>
      </c>
      <c r="K817" s="3" t="s">
        <v>144</v>
      </c>
      <c r="L817" s="3">
        <v>1999</v>
      </c>
      <c r="M817" s="3" t="s">
        <v>490</v>
      </c>
      <c r="N817" s="3" t="s">
        <v>182</v>
      </c>
      <c r="O817" s="4"/>
      <c r="P817" s="3" t="s">
        <v>118</v>
      </c>
      <c r="Q817" s="3" t="s">
        <v>160</v>
      </c>
      <c r="R817" s="4"/>
      <c r="S817" s="3" t="s">
        <v>69</v>
      </c>
      <c r="T817" s="3" t="s">
        <v>101</v>
      </c>
      <c r="U817" s="3" t="s">
        <v>84</v>
      </c>
      <c r="V817" s="3" t="s">
        <v>72</v>
      </c>
      <c r="W817" s="3">
        <v>6392.6279999999997</v>
      </c>
      <c r="X817" s="4">
        <f t="shared" si="45"/>
        <v>1925.2891343762681</v>
      </c>
      <c r="Y817" s="3">
        <v>1111.5662</v>
      </c>
      <c r="Z817" s="4"/>
      <c r="AA817" s="3">
        <v>3</v>
      </c>
      <c r="AB817" s="3">
        <v>1641.8112000000001</v>
      </c>
      <c r="AC817" s="4">
        <f t="shared" si="46"/>
        <v>485.6422781157649</v>
      </c>
      <c r="AD817" s="3">
        <v>280.38569999999999</v>
      </c>
      <c r="AE817" s="3">
        <v>3</v>
      </c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3" t="s">
        <v>480</v>
      </c>
      <c r="AV817" s="3" t="s">
        <v>178</v>
      </c>
      <c r="AW817" s="3" t="s">
        <v>378</v>
      </c>
      <c r="AX817" s="4"/>
      <c r="AY817" s="3" t="s">
        <v>75</v>
      </c>
      <c r="AZ817" s="3" t="s">
        <v>76</v>
      </c>
      <c r="BA817" s="3" t="s">
        <v>77</v>
      </c>
      <c r="BB817" s="3">
        <v>38.772174</v>
      </c>
      <c r="BC817" s="3">
        <v>-75.976927000000003</v>
      </c>
      <c r="BD817" s="3">
        <v>20</v>
      </c>
      <c r="BE817" s="3" t="s">
        <v>484</v>
      </c>
    </row>
    <row r="818" spans="1:57" ht="12.75">
      <c r="A818" s="3" t="s">
        <v>230</v>
      </c>
      <c r="B818" s="3" t="s">
        <v>260</v>
      </c>
      <c r="C818" s="3" t="s">
        <v>473</v>
      </c>
      <c r="D818" s="3" t="s">
        <v>474</v>
      </c>
      <c r="E818" s="3" t="s">
        <v>475</v>
      </c>
      <c r="F818" s="3">
        <v>2003</v>
      </c>
      <c r="G818" s="2" t="s">
        <v>93</v>
      </c>
      <c r="H818" s="3" t="s">
        <v>94</v>
      </c>
      <c r="I818" s="3" t="s">
        <v>476</v>
      </c>
      <c r="J818" s="3" t="s">
        <v>96</v>
      </c>
      <c r="K818" s="3" t="s">
        <v>144</v>
      </c>
      <c r="L818" s="3">
        <v>1999</v>
      </c>
      <c r="M818" s="3" t="s">
        <v>490</v>
      </c>
      <c r="N818" s="3" t="s">
        <v>182</v>
      </c>
      <c r="O818" s="4"/>
      <c r="P818" s="3" t="s">
        <v>118</v>
      </c>
      <c r="Q818" s="3" t="s">
        <v>160</v>
      </c>
      <c r="R818" s="4"/>
      <c r="S818" s="3" t="s">
        <v>69</v>
      </c>
      <c r="T818" s="3" t="s">
        <v>101</v>
      </c>
      <c r="U818" s="3" t="s">
        <v>84</v>
      </c>
      <c r="V818" s="3" t="s">
        <v>72</v>
      </c>
      <c r="W818" s="3">
        <v>1792.1714999999999</v>
      </c>
      <c r="X818" s="4">
        <f t="shared" si="45"/>
        <v>800.35175292909173</v>
      </c>
      <c r="Y818" s="3">
        <v>462.08330000000001</v>
      </c>
      <c r="Z818" s="4"/>
      <c r="AA818" s="3">
        <v>3</v>
      </c>
      <c r="AB818" s="3">
        <v>1641.8112000000001</v>
      </c>
      <c r="AC818" s="4">
        <f t="shared" si="46"/>
        <v>485.6422781157649</v>
      </c>
      <c r="AD818" s="3">
        <v>280.38569999999999</v>
      </c>
      <c r="AE818" s="3">
        <v>3</v>
      </c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3" t="s">
        <v>480</v>
      </c>
      <c r="AV818" s="3" t="s">
        <v>178</v>
      </c>
      <c r="AW818" s="3" t="s">
        <v>378</v>
      </c>
      <c r="AX818" s="4"/>
      <c r="AY818" s="3" t="s">
        <v>75</v>
      </c>
      <c r="AZ818" s="3" t="s">
        <v>76</v>
      </c>
      <c r="BA818" s="3" t="s">
        <v>77</v>
      </c>
      <c r="BB818" s="3">
        <v>38.772174</v>
      </c>
      <c r="BC818" s="3">
        <v>-75.976927000000003</v>
      </c>
      <c r="BD818" s="3">
        <v>5</v>
      </c>
      <c r="BE818" s="3" t="s">
        <v>484</v>
      </c>
    </row>
    <row r="819" spans="1:57" ht="12.75">
      <c r="A819" s="3" t="s">
        <v>230</v>
      </c>
      <c r="B819" s="3" t="s">
        <v>260</v>
      </c>
      <c r="C819" s="3" t="s">
        <v>473</v>
      </c>
      <c r="D819" s="3" t="s">
        <v>474</v>
      </c>
      <c r="E819" s="3" t="s">
        <v>475</v>
      </c>
      <c r="F819" s="3">
        <v>2003</v>
      </c>
      <c r="G819" s="2" t="s">
        <v>93</v>
      </c>
      <c r="H819" s="3" t="s">
        <v>94</v>
      </c>
      <c r="I819" s="3" t="s">
        <v>476</v>
      </c>
      <c r="J819" s="3" t="s">
        <v>96</v>
      </c>
      <c r="K819" s="3" t="s">
        <v>144</v>
      </c>
      <c r="L819" s="3">
        <v>1999</v>
      </c>
      <c r="M819" s="3" t="s">
        <v>491</v>
      </c>
      <c r="N819" s="3" t="s">
        <v>182</v>
      </c>
      <c r="O819" s="4"/>
      <c r="P819" s="3" t="s">
        <v>118</v>
      </c>
      <c r="Q819" s="3" t="s">
        <v>160</v>
      </c>
      <c r="R819" s="4"/>
      <c r="S819" s="3" t="s">
        <v>69</v>
      </c>
      <c r="T819" s="3" t="s">
        <v>101</v>
      </c>
      <c r="U819" s="3" t="s">
        <v>84</v>
      </c>
      <c r="V819" s="3" t="s">
        <v>72</v>
      </c>
      <c r="W819" s="3">
        <v>1712.9658999999999</v>
      </c>
      <c r="X819" s="4">
        <f t="shared" si="45"/>
        <v>420.68431065410556</v>
      </c>
      <c r="Y819" s="3">
        <v>242.88220000000001</v>
      </c>
      <c r="Z819" s="4"/>
      <c r="AA819" s="3">
        <v>3</v>
      </c>
      <c r="AB819" s="3">
        <v>1730.3561999999999</v>
      </c>
      <c r="AC819" s="4">
        <f t="shared" si="46"/>
        <v>881.78620010791155</v>
      </c>
      <c r="AD819" s="3">
        <v>509.09949999999998</v>
      </c>
      <c r="AE819" s="3">
        <v>3</v>
      </c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3" t="s">
        <v>480</v>
      </c>
      <c r="AV819" s="3" t="s">
        <v>178</v>
      </c>
      <c r="AW819" s="3" t="s">
        <v>378</v>
      </c>
      <c r="AX819" s="4"/>
      <c r="AY819" s="3" t="s">
        <v>75</v>
      </c>
      <c r="AZ819" s="3" t="s">
        <v>76</v>
      </c>
      <c r="BA819" s="3" t="s">
        <v>77</v>
      </c>
      <c r="BB819" s="3">
        <v>38.772174</v>
      </c>
      <c r="BC819" s="3">
        <v>-75.976927000000003</v>
      </c>
      <c r="BD819" s="3">
        <v>5</v>
      </c>
      <c r="BE819" s="3" t="s">
        <v>481</v>
      </c>
    </row>
    <row r="820" spans="1:57" ht="12.75">
      <c r="A820" s="3" t="s">
        <v>230</v>
      </c>
      <c r="B820" s="3" t="s">
        <v>260</v>
      </c>
      <c r="C820" s="3" t="s">
        <v>473</v>
      </c>
      <c r="D820" s="3" t="s">
        <v>474</v>
      </c>
      <c r="E820" s="3" t="s">
        <v>475</v>
      </c>
      <c r="F820" s="3">
        <v>2003</v>
      </c>
      <c r="G820" s="2" t="s">
        <v>93</v>
      </c>
      <c r="H820" s="3" t="s">
        <v>94</v>
      </c>
      <c r="I820" s="3" t="s">
        <v>476</v>
      </c>
      <c r="J820" s="3" t="s">
        <v>96</v>
      </c>
      <c r="K820" s="3" t="s">
        <v>144</v>
      </c>
      <c r="L820" s="3">
        <v>1999</v>
      </c>
      <c r="M820" s="3" t="s">
        <v>491</v>
      </c>
      <c r="N820" s="3" t="s">
        <v>182</v>
      </c>
      <c r="O820" s="4"/>
      <c r="P820" s="3" t="s">
        <v>118</v>
      </c>
      <c r="Q820" s="3" t="s">
        <v>160</v>
      </c>
      <c r="R820" s="4"/>
      <c r="S820" s="3" t="s">
        <v>69</v>
      </c>
      <c r="T820" s="3" t="s">
        <v>101</v>
      </c>
      <c r="U820" s="3" t="s">
        <v>84</v>
      </c>
      <c r="V820" s="3" t="s">
        <v>72</v>
      </c>
      <c r="W820" s="3">
        <v>3651.7424999999998</v>
      </c>
      <c r="X820" s="4">
        <f t="shared" si="45"/>
        <v>1099.8926195900533</v>
      </c>
      <c r="Y820" s="3">
        <v>635.02329999999995</v>
      </c>
      <c r="Z820" s="4"/>
      <c r="AA820" s="3">
        <v>3</v>
      </c>
      <c r="AB820" s="3">
        <v>395.8338</v>
      </c>
      <c r="AC820" s="4">
        <f t="shared" si="46"/>
        <v>178.0253781543519</v>
      </c>
      <c r="AD820" s="3">
        <v>102.783</v>
      </c>
      <c r="AE820" s="3">
        <v>3</v>
      </c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3" t="s">
        <v>480</v>
      </c>
      <c r="AV820" s="3" t="s">
        <v>178</v>
      </c>
      <c r="AW820" s="3" t="s">
        <v>378</v>
      </c>
      <c r="AX820" s="4"/>
      <c r="AY820" s="3" t="s">
        <v>75</v>
      </c>
      <c r="AZ820" s="3" t="s">
        <v>76</v>
      </c>
      <c r="BA820" s="3" t="s">
        <v>77</v>
      </c>
      <c r="BB820" s="3">
        <v>38.772174</v>
      </c>
      <c r="BC820" s="3">
        <v>-75.976927000000003</v>
      </c>
      <c r="BD820" s="3">
        <v>20</v>
      </c>
      <c r="BE820" s="3" t="s">
        <v>484</v>
      </c>
    </row>
    <row r="821" spans="1:57" ht="12.75">
      <c r="A821" s="3" t="s">
        <v>230</v>
      </c>
      <c r="B821" s="3" t="s">
        <v>260</v>
      </c>
      <c r="C821" s="3" t="s">
        <v>473</v>
      </c>
      <c r="D821" s="3" t="s">
        <v>474</v>
      </c>
      <c r="E821" s="3" t="s">
        <v>475</v>
      </c>
      <c r="F821" s="3">
        <v>2003</v>
      </c>
      <c r="G821" s="2" t="s">
        <v>93</v>
      </c>
      <c r="H821" s="3" t="s">
        <v>94</v>
      </c>
      <c r="I821" s="3" t="s">
        <v>476</v>
      </c>
      <c r="J821" s="3" t="s">
        <v>96</v>
      </c>
      <c r="K821" s="3" t="s">
        <v>144</v>
      </c>
      <c r="L821" s="3">
        <v>1999</v>
      </c>
      <c r="M821" s="3" t="s">
        <v>491</v>
      </c>
      <c r="N821" s="3" t="s">
        <v>182</v>
      </c>
      <c r="O821" s="4"/>
      <c r="P821" s="3" t="s">
        <v>118</v>
      </c>
      <c r="Q821" s="3" t="s">
        <v>160</v>
      </c>
      <c r="R821" s="4"/>
      <c r="S821" s="3" t="s">
        <v>69</v>
      </c>
      <c r="T821" s="3" t="s">
        <v>101</v>
      </c>
      <c r="U821" s="3" t="s">
        <v>84</v>
      </c>
      <c r="V821" s="3" t="s">
        <v>72</v>
      </c>
      <c r="W821" s="3">
        <v>1712.9658999999999</v>
      </c>
      <c r="X821" s="4">
        <f t="shared" si="45"/>
        <v>420.68431065410556</v>
      </c>
      <c r="Y821" s="3">
        <v>242.88220000000001</v>
      </c>
      <c r="Z821" s="4"/>
      <c r="AA821" s="3">
        <v>3</v>
      </c>
      <c r="AB821" s="3">
        <v>395.8338</v>
      </c>
      <c r="AC821" s="4">
        <f t="shared" si="46"/>
        <v>178.0253781543519</v>
      </c>
      <c r="AD821" s="3">
        <v>102.783</v>
      </c>
      <c r="AE821" s="3">
        <v>3</v>
      </c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3" t="s">
        <v>480</v>
      </c>
      <c r="AV821" s="3" t="s">
        <v>178</v>
      </c>
      <c r="AW821" s="3" t="s">
        <v>378</v>
      </c>
      <c r="AX821" s="4"/>
      <c r="AY821" s="3" t="s">
        <v>75</v>
      </c>
      <c r="AZ821" s="3" t="s">
        <v>76</v>
      </c>
      <c r="BA821" s="3" t="s">
        <v>77</v>
      </c>
      <c r="BB821" s="3">
        <v>38.772174</v>
      </c>
      <c r="BC821" s="3">
        <v>-75.976927000000003</v>
      </c>
      <c r="BD821" s="3">
        <v>5</v>
      </c>
      <c r="BE821" s="3" t="s">
        <v>484</v>
      </c>
    </row>
    <row r="822" spans="1:57" ht="12.75">
      <c r="A822" s="3" t="s">
        <v>230</v>
      </c>
      <c r="B822" s="3" t="s">
        <v>260</v>
      </c>
      <c r="C822" s="3" t="s">
        <v>473</v>
      </c>
      <c r="D822" s="3" t="s">
        <v>474</v>
      </c>
      <c r="E822" s="3" t="s">
        <v>475</v>
      </c>
      <c r="F822" s="3">
        <v>2003</v>
      </c>
      <c r="G822" s="2" t="s">
        <v>93</v>
      </c>
      <c r="H822" s="3" t="s">
        <v>94</v>
      </c>
      <c r="I822" s="3" t="s">
        <v>476</v>
      </c>
      <c r="J822" s="3" t="s">
        <v>96</v>
      </c>
      <c r="K822" s="3" t="s">
        <v>144</v>
      </c>
      <c r="L822" s="3">
        <v>1999</v>
      </c>
      <c r="M822" s="3" t="s">
        <v>491</v>
      </c>
      <c r="N822" s="3" t="s">
        <v>182</v>
      </c>
      <c r="O822" s="4"/>
      <c r="P822" s="3" t="s">
        <v>118</v>
      </c>
      <c r="Q822" s="3" t="s">
        <v>160</v>
      </c>
      <c r="R822" s="4"/>
      <c r="S822" s="3" t="s">
        <v>69</v>
      </c>
      <c r="T822" s="3" t="s">
        <v>101</v>
      </c>
      <c r="U822" s="3" t="s">
        <v>84</v>
      </c>
      <c r="V822" s="3" t="s">
        <v>72</v>
      </c>
      <c r="W822" s="3">
        <v>3651.7424999999998</v>
      </c>
      <c r="X822" s="4">
        <f t="shared" si="45"/>
        <v>1099.8926195900533</v>
      </c>
      <c r="Y822" s="3">
        <v>635.02329999999995</v>
      </c>
      <c r="Z822" s="4"/>
      <c r="AA822" s="3">
        <v>3</v>
      </c>
      <c r="AB822" s="3">
        <v>1730.3561999999999</v>
      </c>
      <c r="AC822" s="4">
        <f t="shared" si="46"/>
        <v>881.78620010791155</v>
      </c>
      <c r="AD822" s="3">
        <v>509.09949999999998</v>
      </c>
      <c r="AE822" s="3">
        <v>3</v>
      </c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3" t="s">
        <v>480</v>
      </c>
      <c r="AV822" s="3" t="s">
        <v>178</v>
      </c>
      <c r="AW822" s="3" t="s">
        <v>378</v>
      </c>
      <c r="AX822" s="4"/>
      <c r="AY822" s="3" t="s">
        <v>75</v>
      </c>
      <c r="AZ822" s="3" t="s">
        <v>76</v>
      </c>
      <c r="BA822" s="3" t="s">
        <v>77</v>
      </c>
      <c r="BB822" s="3">
        <v>38.772174</v>
      </c>
      <c r="BC822" s="3">
        <v>-75.976927000000003</v>
      </c>
      <c r="BD822" s="3">
        <v>20</v>
      </c>
      <c r="BE822" s="3" t="s">
        <v>481</v>
      </c>
    </row>
    <row r="823" spans="1:57" ht="12.75">
      <c r="A823" s="3" t="s">
        <v>230</v>
      </c>
      <c r="B823" s="3" t="s">
        <v>260</v>
      </c>
      <c r="C823" s="3" t="s">
        <v>473</v>
      </c>
      <c r="D823" s="3" t="s">
        <v>474</v>
      </c>
      <c r="E823" s="3" t="s">
        <v>475</v>
      </c>
      <c r="F823" s="3">
        <v>2003</v>
      </c>
      <c r="G823" s="2" t="s">
        <v>93</v>
      </c>
      <c r="H823" s="3" t="s">
        <v>94</v>
      </c>
      <c r="I823" s="3" t="s">
        <v>476</v>
      </c>
      <c r="J823" s="3" t="s">
        <v>96</v>
      </c>
      <c r="K823" s="3" t="s">
        <v>144</v>
      </c>
      <c r="L823" s="3">
        <v>1999</v>
      </c>
      <c r="M823" s="3" t="s">
        <v>168</v>
      </c>
      <c r="N823" s="3" t="s">
        <v>131</v>
      </c>
      <c r="O823" s="3" t="s">
        <v>485</v>
      </c>
      <c r="P823" s="3" t="s">
        <v>132</v>
      </c>
      <c r="Q823" s="3" t="s">
        <v>169</v>
      </c>
      <c r="R823" s="4"/>
      <c r="S823" s="3" t="s">
        <v>134</v>
      </c>
      <c r="T823" s="3" t="s">
        <v>135</v>
      </c>
      <c r="U823" s="3" t="s">
        <v>84</v>
      </c>
      <c r="V823" s="3" t="s">
        <v>72</v>
      </c>
      <c r="W823" s="3">
        <v>75.5</v>
      </c>
      <c r="X823" s="4"/>
      <c r="Y823" s="4"/>
      <c r="Z823" s="4"/>
      <c r="AA823" s="4"/>
      <c r="AB823" s="3">
        <v>80.400000000000006</v>
      </c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3" t="s">
        <v>480</v>
      </c>
      <c r="AV823" s="3" t="s">
        <v>178</v>
      </c>
      <c r="AW823" s="3" t="s">
        <v>378</v>
      </c>
      <c r="AX823" s="4"/>
      <c r="AY823" s="3" t="s">
        <v>75</v>
      </c>
      <c r="AZ823" s="3" t="s">
        <v>76</v>
      </c>
      <c r="BA823" s="3" t="s">
        <v>77</v>
      </c>
      <c r="BB823" s="3">
        <v>38.772174</v>
      </c>
      <c r="BC823" s="3">
        <v>-75.976927000000003</v>
      </c>
      <c r="BD823" s="3">
        <v>20</v>
      </c>
      <c r="BE823" s="3" t="s">
        <v>484</v>
      </c>
    </row>
    <row r="824" spans="1:57" ht="12.75">
      <c r="A824" s="3" t="s">
        <v>230</v>
      </c>
      <c r="B824" s="3" t="s">
        <v>260</v>
      </c>
      <c r="C824" s="3" t="s">
        <v>473</v>
      </c>
      <c r="D824" s="3" t="s">
        <v>474</v>
      </c>
      <c r="E824" s="3" t="s">
        <v>475</v>
      </c>
      <c r="F824" s="3">
        <v>2003</v>
      </c>
      <c r="G824" s="2" t="s">
        <v>93</v>
      </c>
      <c r="H824" s="3" t="s">
        <v>94</v>
      </c>
      <c r="I824" s="3" t="s">
        <v>476</v>
      </c>
      <c r="J824" s="3" t="s">
        <v>96</v>
      </c>
      <c r="K824" s="3" t="s">
        <v>144</v>
      </c>
      <c r="L824" s="3">
        <v>1999</v>
      </c>
      <c r="M824" s="3" t="s">
        <v>168</v>
      </c>
      <c r="N824" s="3" t="s">
        <v>131</v>
      </c>
      <c r="O824" s="10">
        <v>43595</v>
      </c>
      <c r="P824" s="3" t="s">
        <v>132</v>
      </c>
      <c r="Q824" s="3" t="s">
        <v>169</v>
      </c>
      <c r="R824" s="4"/>
      <c r="S824" s="3" t="s">
        <v>134</v>
      </c>
      <c r="T824" s="3" t="s">
        <v>135</v>
      </c>
      <c r="U824" s="3" t="s">
        <v>84</v>
      </c>
      <c r="V824" s="3" t="s">
        <v>72</v>
      </c>
      <c r="W824" s="3">
        <v>70.099999999999994</v>
      </c>
      <c r="X824" s="4"/>
      <c r="Y824" s="4"/>
      <c r="Z824" s="4"/>
      <c r="AA824" s="4"/>
      <c r="AB824" s="3">
        <v>76.400000000000006</v>
      </c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3" t="s">
        <v>480</v>
      </c>
      <c r="AV824" s="3" t="s">
        <v>178</v>
      </c>
      <c r="AW824" s="3" t="s">
        <v>378</v>
      </c>
      <c r="AX824" s="4"/>
      <c r="AY824" s="3" t="s">
        <v>75</v>
      </c>
      <c r="AZ824" s="3" t="s">
        <v>76</v>
      </c>
      <c r="BA824" s="3" t="s">
        <v>77</v>
      </c>
      <c r="BB824" s="3">
        <v>38.772174</v>
      </c>
      <c r="BC824" s="3">
        <v>-75.976927000000003</v>
      </c>
      <c r="BD824" s="3">
        <v>20</v>
      </c>
      <c r="BE824" s="3" t="s">
        <v>484</v>
      </c>
    </row>
    <row r="825" spans="1:57" ht="12.75">
      <c r="A825" s="3" t="s">
        <v>230</v>
      </c>
      <c r="B825" s="3" t="s">
        <v>260</v>
      </c>
      <c r="C825" s="3" t="s">
        <v>473</v>
      </c>
      <c r="D825" s="3" t="s">
        <v>474</v>
      </c>
      <c r="E825" s="3" t="s">
        <v>475</v>
      </c>
      <c r="F825" s="3">
        <v>2003</v>
      </c>
      <c r="G825" s="2" t="s">
        <v>93</v>
      </c>
      <c r="H825" s="3" t="s">
        <v>94</v>
      </c>
      <c r="I825" s="3" t="s">
        <v>476</v>
      </c>
      <c r="J825" s="3" t="s">
        <v>96</v>
      </c>
      <c r="K825" s="3" t="s">
        <v>144</v>
      </c>
      <c r="L825" s="3">
        <v>1999</v>
      </c>
      <c r="M825" s="3" t="s">
        <v>168</v>
      </c>
      <c r="N825" s="3" t="s">
        <v>131</v>
      </c>
      <c r="O825" s="10">
        <v>43758</v>
      </c>
      <c r="P825" s="3" t="s">
        <v>132</v>
      </c>
      <c r="Q825" s="3" t="s">
        <v>169</v>
      </c>
      <c r="R825" s="4"/>
      <c r="S825" s="3" t="s">
        <v>134</v>
      </c>
      <c r="T825" s="3" t="s">
        <v>135</v>
      </c>
      <c r="U825" s="3" t="s">
        <v>84</v>
      </c>
      <c r="V825" s="3" t="s">
        <v>72</v>
      </c>
      <c r="W825" s="3">
        <v>68.099999999999994</v>
      </c>
      <c r="X825" s="4"/>
      <c r="Y825" s="4"/>
      <c r="Z825" s="4"/>
      <c r="AA825" s="4"/>
      <c r="AB825" s="3">
        <v>73.099999999999994</v>
      </c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3" t="s">
        <v>480</v>
      </c>
      <c r="AV825" s="3" t="s">
        <v>178</v>
      </c>
      <c r="AW825" s="3" t="s">
        <v>378</v>
      </c>
      <c r="AX825" s="4"/>
      <c r="AY825" s="3" t="s">
        <v>75</v>
      </c>
      <c r="AZ825" s="3" t="s">
        <v>76</v>
      </c>
      <c r="BA825" s="3" t="s">
        <v>77</v>
      </c>
      <c r="BB825" s="3">
        <v>38.772174</v>
      </c>
      <c r="BC825" s="3">
        <v>-75.976927000000003</v>
      </c>
      <c r="BD825" s="3">
        <v>20</v>
      </c>
      <c r="BE825" s="3" t="s">
        <v>484</v>
      </c>
    </row>
    <row r="826" spans="1:57" ht="12.75">
      <c r="A826" s="3" t="s">
        <v>230</v>
      </c>
      <c r="B826" s="3" t="s">
        <v>260</v>
      </c>
      <c r="C826" s="3" t="s">
        <v>473</v>
      </c>
      <c r="D826" s="3" t="s">
        <v>474</v>
      </c>
      <c r="E826" s="3" t="s">
        <v>475</v>
      </c>
      <c r="F826" s="3">
        <v>2003</v>
      </c>
      <c r="G826" s="2" t="s">
        <v>93</v>
      </c>
      <c r="H826" s="3" t="s">
        <v>94</v>
      </c>
      <c r="I826" s="3" t="s">
        <v>476</v>
      </c>
      <c r="J826" s="3" t="s">
        <v>96</v>
      </c>
      <c r="K826" s="3" t="s">
        <v>144</v>
      </c>
      <c r="L826" s="3">
        <v>1999</v>
      </c>
      <c r="M826" s="3" t="s">
        <v>168</v>
      </c>
      <c r="N826" s="3" t="s">
        <v>131</v>
      </c>
      <c r="O826" s="3" t="s">
        <v>486</v>
      </c>
      <c r="P826" s="3" t="s">
        <v>132</v>
      </c>
      <c r="Q826" s="3" t="s">
        <v>169</v>
      </c>
      <c r="R826" s="4"/>
      <c r="S826" s="3" t="s">
        <v>134</v>
      </c>
      <c r="T826" s="3" t="s">
        <v>135</v>
      </c>
      <c r="U826" s="3" t="s">
        <v>84</v>
      </c>
      <c r="V826" s="3" t="s">
        <v>72</v>
      </c>
      <c r="W826" s="3">
        <v>71.3</v>
      </c>
      <c r="X826" s="4"/>
      <c r="Y826" s="4"/>
      <c r="Z826" s="4"/>
      <c r="AA826" s="4"/>
      <c r="AB826" s="3">
        <v>77.599999999999994</v>
      </c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3" t="s">
        <v>480</v>
      </c>
      <c r="AV826" s="3" t="s">
        <v>178</v>
      </c>
      <c r="AW826" s="3" t="s">
        <v>378</v>
      </c>
      <c r="AX826" s="4"/>
      <c r="AY826" s="3" t="s">
        <v>75</v>
      </c>
      <c r="AZ826" s="3" t="s">
        <v>76</v>
      </c>
      <c r="BA826" s="3" t="s">
        <v>77</v>
      </c>
      <c r="BB826" s="3">
        <v>38.772174</v>
      </c>
      <c r="BC826" s="3">
        <v>-75.976927000000003</v>
      </c>
      <c r="BD826" s="3">
        <v>20</v>
      </c>
      <c r="BE826" s="3" t="s">
        <v>484</v>
      </c>
    </row>
    <row r="827" spans="1:57" ht="12.75">
      <c r="A827" s="3" t="s">
        <v>230</v>
      </c>
      <c r="B827" s="3" t="s">
        <v>260</v>
      </c>
      <c r="C827" s="3" t="s">
        <v>473</v>
      </c>
      <c r="D827" s="3" t="s">
        <v>474</v>
      </c>
      <c r="E827" s="3" t="s">
        <v>475</v>
      </c>
      <c r="F827" s="3">
        <v>2003</v>
      </c>
      <c r="G827" s="2" t="s">
        <v>93</v>
      </c>
      <c r="H827" s="3" t="s">
        <v>94</v>
      </c>
      <c r="I827" s="3" t="s">
        <v>476</v>
      </c>
      <c r="J827" s="3" t="s">
        <v>96</v>
      </c>
      <c r="K827" s="3" t="s">
        <v>144</v>
      </c>
      <c r="L827" s="3">
        <v>1999</v>
      </c>
      <c r="M827" s="3" t="s">
        <v>168</v>
      </c>
      <c r="N827" s="3" t="s">
        <v>131</v>
      </c>
      <c r="O827" s="3" t="s">
        <v>487</v>
      </c>
      <c r="P827" s="3" t="s">
        <v>132</v>
      </c>
      <c r="Q827" s="3" t="s">
        <v>169</v>
      </c>
      <c r="R827" s="4"/>
      <c r="S827" s="3" t="s">
        <v>134</v>
      </c>
      <c r="T827" s="3" t="s">
        <v>135</v>
      </c>
      <c r="U827" s="3" t="s">
        <v>84</v>
      </c>
      <c r="V827" s="3" t="s">
        <v>72</v>
      </c>
      <c r="W827" s="3">
        <v>69.599999999999994</v>
      </c>
      <c r="X827" s="4"/>
      <c r="Y827" s="4"/>
      <c r="Z827" s="4"/>
      <c r="AA827" s="4"/>
      <c r="AB827" s="3">
        <v>84.5</v>
      </c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3" t="s">
        <v>480</v>
      </c>
      <c r="AV827" s="3" t="s">
        <v>178</v>
      </c>
      <c r="AW827" s="3" t="s">
        <v>378</v>
      </c>
      <c r="AX827" s="4"/>
      <c r="AY827" s="3" t="s">
        <v>75</v>
      </c>
      <c r="AZ827" s="3" t="s">
        <v>76</v>
      </c>
      <c r="BA827" s="3" t="s">
        <v>77</v>
      </c>
      <c r="BB827" s="3">
        <v>38.772174</v>
      </c>
      <c r="BC827" s="3">
        <v>-75.976927000000003</v>
      </c>
      <c r="BD827" s="3">
        <v>20</v>
      </c>
      <c r="BE827" s="3" t="s">
        <v>484</v>
      </c>
    </row>
    <row r="828" spans="1:57" ht="12.75">
      <c r="A828" s="3" t="s">
        <v>230</v>
      </c>
      <c r="B828" s="3" t="s">
        <v>260</v>
      </c>
      <c r="C828" s="3" t="s">
        <v>473</v>
      </c>
      <c r="D828" s="3" t="s">
        <v>474</v>
      </c>
      <c r="E828" s="3" t="s">
        <v>475</v>
      </c>
      <c r="F828" s="3">
        <v>2003</v>
      </c>
      <c r="G828" s="2" t="s">
        <v>93</v>
      </c>
      <c r="H828" s="3" t="s">
        <v>94</v>
      </c>
      <c r="I828" s="3" t="s">
        <v>476</v>
      </c>
      <c r="J828" s="3" t="s">
        <v>96</v>
      </c>
      <c r="K828" s="3" t="s">
        <v>144</v>
      </c>
      <c r="L828" s="3">
        <v>1999</v>
      </c>
      <c r="M828" s="3" t="s">
        <v>168</v>
      </c>
      <c r="N828" s="3" t="s">
        <v>131</v>
      </c>
      <c r="O828" s="3" t="s">
        <v>485</v>
      </c>
      <c r="P828" s="3" t="s">
        <v>132</v>
      </c>
      <c r="Q828" s="3" t="s">
        <v>169</v>
      </c>
      <c r="R828" s="4"/>
      <c r="S828" s="3" t="s">
        <v>134</v>
      </c>
      <c r="T828" s="3" t="s">
        <v>135</v>
      </c>
      <c r="U828" s="3" t="s">
        <v>84</v>
      </c>
      <c r="V828" s="3" t="s">
        <v>72</v>
      </c>
      <c r="W828" s="3">
        <v>75.5</v>
      </c>
      <c r="X828" s="4"/>
      <c r="Y828" s="4"/>
      <c r="Z828" s="4"/>
      <c r="AA828" s="4"/>
      <c r="AB828" s="3">
        <v>67.3</v>
      </c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3" t="s">
        <v>480</v>
      </c>
      <c r="AV828" s="3" t="s">
        <v>178</v>
      </c>
      <c r="AW828" s="3" t="s">
        <v>378</v>
      </c>
      <c r="AX828" s="4"/>
      <c r="AY828" s="3" t="s">
        <v>75</v>
      </c>
      <c r="AZ828" s="3" t="s">
        <v>76</v>
      </c>
      <c r="BA828" s="3" t="s">
        <v>77</v>
      </c>
      <c r="BB828" s="3">
        <v>38.772174</v>
      </c>
      <c r="BC828" s="3">
        <v>-75.976927000000003</v>
      </c>
      <c r="BD828" s="3">
        <v>20</v>
      </c>
      <c r="BE828" s="3" t="s">
        <v>481</v>
      </c>
    </row>
    <row r="829" spans="1:57" ht="12.75">
      <c r="A829" s="3" t="s">
        <v>230</v>
      </c>
      <c r="B829" s="3" t="s">
        <v>260</v>
      </c>
      <c r="C829" s="3" t="s">
        <v>473</v>
      </c>
      <c r="D829" s="3" t="s">
        <v>474</v>
      </c>
      <c r="E829" s="3" t="s">
        <v>475</v>
      </c>
      <c r="F829" s="3">
        <v>2003</v>
      </c>
      <c r="G829" s="2" t="s">
        <v>93</v>
      </c>
      <c r="H829" s="3" t="s">
        <v>94</v>
      </c>
      <c r="I829" s="3" t="s">
        <v>476</v>
      </c>
      <c r="J829" s="3" t="s">
        <v>96</v>
      </c>
      <c r="K829" s="3" t="s">
        <v>144</v>
      </c>
      <c r="L829" s="3">
        <v>1999</v>
      </c>
      <c r="M829" s="3" t="s">
        <v>168</v>
      </c>
      <c r="N829" s="3" t="s">
        <v>131</v>
      </c>
      <c r="O829" s="10">
        <v>43595</v>
      </c>
      <c r="P829" s="3" t="s">
        <v>132</v>
      </c>
      <c r="Q829" s="3" t="s">
        <v>169</v>
      </c>
      <c r="R829" s="4"/>
      <c r="S829" s="3" t="s">
        <v>134</v>
      </c>
      <c r="T829" s="3" t="s">
        <v>135</v>
      </c>
      <c r="U829" s="3" t="s">
        <v>84</v>
      </c>
      <c r="V829" s="3" t="s">
        <v>72</v>
      </c>
      <c r="W829" s="3">
        <v>70.099999999999994</v>
      </c>
      <c r="X829" s="4"/>
      <c r="Y829" s="4"/>
      <c r="Z829" s="4"/>
      <c r="AA829" s="4"/>
      <c r="AB829" s="3">
        <v>68.8</v>
      </c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3" t="s">
        <v>480</v>
      </c>
      <c r="AV829" s="3" t="s">
        <v>178</v>
      </c>
      <c r="AW829" s="3" t="s">
        <v>378</v>
      </c>
      <c r="AX829" s="4"/>
      <c r="AY829" s="3" t="s">
        <v>75</v>
      </c>
      <c r="AZ829" s="3" t="s">
        <v>76</v>
      </c>
      <c r="BA829" s="3" t="s">
        <v>77</v>
      </c>
      <c r="BB829" s="3">
        <v>38.772174</v>
      </c>
      <c r="BC829" s="3">
        <v>-75.976927000000003</v>
      </c>
      <c r="BD829" s="3">
        <v>20</v>
      </c>
      <c r="BE829" s="3" t="s">
        <v>481</v>
      </c>
    </row>
    <row r="830" spans="1:57" ht="12.75">
      <c r="A830" s="3" t="s">
        <v>230</v>
      </c>
      <c r="B830" s="3" t="s">
        <v>260</v>
      </c>
      <c r="C830" s="3" t="s">
        <v>473</v>
      </c>
      <c r="D830" s="3" t="s">
        <v>474</v>
      </c>
      <c r="E830" s="3" t="s">
        <v>475</v>
      </c>
      <c r="F830" s="3">
        <v>2003</v>
      </c>
      <c r="G830" s="2" t="s">
        <v>93</v>
      </c>
      <c r="H830" s="3" t="s">
        <v>94</v>
      </c>
      <c r="I830" s="3" t="s">
        <v>476</v>
      </c>
      <c r="J830" s="3" t="s">
        <v>96</v>
      </c>
      <c r="K830" s="3" t="s">
        <v>144</v>
      </c>
      <c r="L830" s="3">
        <v>1999</v>
      </c>
      <c r="M830" s="3" t="s">
        <v>168</v>
      </c>
      <c r="N830" s="3" t="s">
        <v>131</v>
      </c>
      <c r="O830" s="10">
        <v>43758</v>
      </c>
      <c r="P830" s="3" t="s">
        <v>132</v>
      </c>
      <c r="Q830" s="3" t="s">
        <v>169</v>
      </c>
      <c r="R830" s="4"/>
      <c r="S830" s="3" t="s">
        <v>134</v>
      </c>
      <c r="T830" s="3" t="s">
        <v>135</v>
      </c>
      <c r="U830" s="3" t="s">
        <v>84</v>
      </c>
      <c r="V830" s="3" t="s">
        <v>72</v>
      </c>
      <c r="W830" s="3">
        <v>68.099999999999994</v>
      </c>
      <c r="X830" s="4"/>
      <c r="Y830" s="4"/>
      <c r="Z830" s="4"/>
      <c r="AA830" s="4"/>
      <c r="AB830" s="3">
        <v>71.8</v>
      </c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3" t="s">
        <v>480</v>
      </c>
      <c r="AV830" s="3" t="s">
        <v>178</v>
      </c>
      <c r="AW830" s="3" t="s">
        <v>378</v>
      </c>
      <c r="AX830" s="4"/>
      <c r="AY830" s="3" t="s">
        <v>75</v>
      </c>
      <c r="AZ830" s="3" t="s">
        <v>76</v>
      </c>
      <c r="BA830" s="3" t="s">
        <v>77</v>
      </c>
      <c r="BB830" s="3">
        <v>38.772174</v>
      </c>
      <c r="BC830" s="3">
        <v>-75.976927000000003</v>
      </c>
      <c r="BD830" s="3">
        <v>20</v>
      </c>
      <c r="BE830" s="3" t="s">
        <v>481</v>
      </c>
    </row>
    <row r="831" spans="1:57" ht="12.75">
      <c r="A831" s="3" t="s">
        <v>230</v>
      </c>
      <c r="B831" s="3" t="s">
        <v>260</v>
      </c>
      <c r="C831" s="3" t="s">
        <v>473</v>
      </c>
      <c r="D831" s="3" t="s">
        <v>474</v>
      </c>
      <c r="E831" s="3" t="s">
        <v>475</v>
      </c>
      <c r="F831" s="3">
        <v>2003</v>
      </c>
      <c r="G831" s="2" t="s">
        <v>93</v>
      </c>
      <c r="H831" s="3" t="s">
        <v>94</v>
      </c>
      <c r="I831" s="3" t="s">
        <v>476</v>
      </c>
      <c r="J831" s="3" t="s">
        <v>96</v>
      </c>
      <c r="K831" s="3" t="s">
        <v>144</v>
      </c>
      <c r="L831" s="3">
        <v>1999</v>
      </c>
      <c r="M831" s="3" t="s">
        <v>168</v>
      </c>
      <c r="N831" s="3" t="s">
        <v>131</v>
      </c>
      <c r="O831" s="3" t="s">
        <v>486</v>
      </c>
      <c r="P831" s="3" t="s">
        <v>132</v>
      </c>
      <c r="Q831" s="3" t="s">
        <v>169</v>
      </c>
      <c r="R831" s="4"/>
      <c r="S831" s="3" t="s">
        <v>134</v>
      </c>
      <c r="T831" s="3" t="s">
        <v>135</v>
      </c>
      <c r="U831" s="3" t="s">
        <v>84</v>
      </c>
      <c r="V831" s="3" t="s">
        <v>72</v>
      </c>
      <c r="W831" s="3">
        <v>71.3</v>
      </c>
      <c r="X831" s="4"/>
      <c r="Y831" s="4"/>
      <c r="Z831" s="4"/>
      <c r="AA831" s="4"/>
      <c r="AB831" s="3">
        <v>79.099999999999994</v>
      </c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3" t="s">
        <v>480</v>
      </c>
      <c r="AV831" s="3" t="s">
        <v>178</v>
      </c>
      <c r="AW831" s="3" t="s">
        <v>378</v>
      </c>
      <c r="AX831" s="4"/>
      <c r="AY831" s="3" t="s">
        <v>75</v>
      </c>
      <c r="AZ831" s="3" t="s">
        <v>76</v>
      </c>
      <c r="BA831" s="3" t="s">
        <v>77</v>
      </c>
      <c r="BB831" s="3">
        <v>38.772174</v>
      </c>
      <c r="BC831" s="3">
        <v>-75.976927000000003</v>
      </c>
      <c r="BD831" s="3">
        <v>20</v>
      </c>
      <c r="BE831" s="3" t="s">
        <v>481</v>
      </c>
    </row>
    <row r="832" spans="1:57" ht="12.75">
      <c r="A832" s="3" t="s">
        <v>230</v>
      </c>
      <c r="B832" s="3" t="s">
        <v>260</v>
      </c>
      <c r="C832" s="3" t="s">
        <v>473</v>
      </c>
      <c r="D832" s="3" t="s">
        <v>474</v>
      </c>
      <c r="E832" s="3" t="s">
        <v>475</v>
      </c>
      <c r="F832" s="3">
        <v>2003</v>
      </c>
      <c r="G832" s="2" t="s">
        <v>93</v>
      </c>
      <c r="H832" s="3" t="s">
        <v>94</v>
      </c>
      <c r="I832" s="3" t="s">
        <v>476</v>
      </c>
      <c r="J832" s="3" t="s">
        <v>96</v>
      </c>
      <c r="K832" s="3" t="s">
        <v>144</v>
      </c>
      <c r="L832" s="3">
        <v>1999</v>
      </c>
      <c r="M832" s="3" t="s">
        <v>168</v>
      </c>
      <c r="N832" s="3" t="s">
        <v>131</v>
      </c>
      <c r="O832" s="3" t="s">
        <v>487</v>
      </c>
      <c r="P832" s="3" t="s">
        <v>132</v>
      </c>
      <c r="Q832" s="3" t="s">
        <v>169</v>
      </c>
      <c r="R832" s="4"/>
      <c r="S832" s="3" t="s">
        <v>134</v>
      </c>
      <c r="T832" s="3" t="s">
        <v>135</v>
      </c>
      <c r="U832" s="3" t="s">
        <v>84</v>
      </c>
      <c r="V832" s="3" t="s">
        <v>72</v>
      </c>
      <c r="W832" s="3">
        <v>69.599999999999994</v>
      </c>
      <c r="X832" s="4"/>
      <c r="Y832" s="4"/>
      <c r="Z832" s="4"/>
      <c r="AA832" s="4"/>
      <c r="AB832" s="3">
        <v>81.900000000000006</v>
      </c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3" t="s">
        <v>480</v>
      </c>
      <c r="AV832" s="3" t="s">
        <v>178</v>
      </c>
      <c r="AW832" s="3" t="s">
        <v>378</v>
      </c>
      <c r="AX832" s="4"/>
      <c r="AY832" s="3" t="s">
        <v>75</v>
      </c>
      <c r="AZ832" s="3" t="s">
        <v>76</v>
      </c>
      <c r="BA832" s="3" t="s">
        <v>77</v>
      </c>
      <c r="BB832" s="3">
        <v>38.772174</v>
      </c>
      <c r="BC832" s="3">
        <v>-75.976927000000003</v>
      </c>
      <c r="BD832" s="3">
        <v>20</v>
      </c>
      <c r="BE832" s="3" t="s">
        <v>481</v>
      </c>
    </row>
    <row r="833" spans="1:57" ht="12.75">
      <c r="A833" s="3" t="s">
        <v>230</v>
      </c>
      <c r="B833" s="3" t="s">
        <v>260</v>
      </c>
      <c r="C833" s="3" t="s">
        <v>473</v>
      </c>
      <c r="D833" s="3" t="s">
        <v>474</v>
      </c>
      <c r="E833" s="3" t="s">
        <v>475</v>
      </c>
      <c r="F833" s="3">
        <v>2003</v>
      </c>
      <c r="G833" s="2" t="s">
        <v>93</v>
      </c>
      <c r="H833" s="3" t="s">
        <v>94</v>
      </c>
      <c r="I833" s="3" t="s">
        <v>476</v>
      </c>
      <c r="J833" s="3" t="s">
        <v>96</v>
      </c>
      <c r="K833" s="3" t="s">
        <v>144</v>
      </c>
      <c r="L833" s="3">
        <v>1999</v>
      </c>
      <c r="M833" s="3" t="s">
        <v>168</v>
      </c>
      <c r="N833" s="3" t="s">
        <v>131</v>
      </c>
      <c r="O833" s="3" t="s">
        <v>485</v>
      </c>
      <c r="P833" s="3" t="s">
        <v>132</v>
      </c>
      <c r="Q833" s="3" t="s">
        <v>169</v>
      </c>
      <c r="R833" s="4"/>
      <c r="S833" s="3" t="s">
        <v>134</v>
      </c>
      <c r="T833" s="3" t="s">
        <v>135</v>
      </c>
      <c r="U833" s="3" t="s">
        <v>84</v>
      </c>
      <c r="V833" s="3" t="s">
        <v>72</v>
      </c>
      <c r="W833" s="3">
        <v>78.8</v>
      </c>
      <c r="X833" s="4"/>
      <c r="Y833" s="4"/>
      <c r="Z833" s="4"/>
      <c r="AA833" s="4"/>
      <c r="AB833" s="3">
        <v>80.400000000000006</v>
      </c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3" t="s">
        <v>480</v>
      </c>
      <c r="AV833" s="3" t="s">
        <v>178</v>
      </c>
      <c r="AW833" s="3" t="s">
        <v>378</v>
      </c>
      <c r="AX833" s="4"/>
      <c r="AY833" s="3" t="s">
        <v>75</v>
      </c>
      <c r="AZ833" s="3" t="s">
        <v>76</v>
      </c>
      <c r="BA833" s="3" t="s">
        <v>77</v>
      </c>
      <c r="BB833" s="3">
        <v>38.772174</v>
      </c>
      <c r="BC833" s="3">
        <v>-75.976927000000003</v>
      </c>
      <c r="BD833" s="3">
        <v>5</v>
      </c>
      <c r="BE833" s="3" t="s">
        <v>484</v>
      </c>
    </row>
    <row r="834" spans="1:57" ht="12.75">
      <c r="A834" s="3" t="s">
        <v>230</v>
      </c>
      <c r="B834" s="3" t="s">
        <v>260</v>
      </c>
      <c r="C834" s="3" t="s">
        <v>473</v>
      </c>
      <c r="D834" s="3" t="s">
        <v>474</v>
      </c>
      <c r="E834" s="3" t="s">
        <v>475</v>
      </c>
      <c r="F834" s="3">
        <v>2003</v>
      </c>
      <c r="G834" s="2" t="s">
        <v>93</v>
      </c>
      <c r="H834" s="3" t="s">
        <v>94</v>
      </c>
      <c r="I834" s="3" t="s">
        <v>476</v>
      </c>
      <c r="J834" s="3" t="s">
        <v>96</v>
      </c>
      <c r="K834" s="3" t="s">
        <v>144</v>
      </c>
      <c r="L834" s="3">
        <v>1999</v>
      </c>
      <c r="M834" s="3" t="s">
        <v>168</v>
      </c>
      <c r="N834" s="3" t="s">
        <v>131</v>
      </c>
      <c r="O834" s="10">
        <v>43595</v>
      </c>
      <c r="P834" s="3" t="s">
        <v>132</v>
      </c>
      <c r="Q834" s="3" t="s">
        <v>169</v>
      </c>
      <c r="R834" s="4"/>
      <c r="S834" s="3" t="s">
        <v>134</v>
      </c>
      <c r="T834" s="3" t="s">
        <v>135</v>
      </c>
      <c r="U834" s="3" t="s">
        <v>84</v>
      </c>
      <c r="V834" s="3" t="s">
        <v>72</v>
      </c>
      <c r="W834" s="3">
        <v>78.5</v>
      </c>
      <c r="X834" s="4"/>
      <c r="Y834" s="4"/>
      <c r="Z834" s="4"/>
      <c r="AA834" s="4"/>
      <c r="AB834" s="3">
        <v>76.400000000000006</v>
      </c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3" t="s">
        <v>480</v>
      </c>
      <c r="AV834" s="3" t="s">
        <v>178</v>
      </c>
      <c r="AW834" s="3" t="s">
        <v>378</v>
      </c>
      <c r="AX834" s="4"/>
      <c r="AY834" s="3" t="s">
        <v>75</v>
      </c>
      <c r="AZ834" s="3" t="s">
        <v>76</v>
      </c>
      <c r="BA834" s="3" t="s">
        <v>77</v>
      </c>
      <c r="BB834" s="3">
        <v>38.772174</v>
      </c>
      <c r="BC834" s="3">
        <v>-75.976927000000003</v>
      </c>
      <c r="BD834" s="3">
        <v>5</v>
      </c>
      <c r="BE834" s="3" t="s">
        <v>484</v>
      </c>
    </row>
    <row r="835" spans="1:57" ht="12.75">
      <c r="A835" s="3" t="s">
        <v>230</v>
      </c>
      <c r="B835" s="3" t="s">
        <v>260</v>
      </c>
      <c r="C835" s="3" t="s">
        <v>473</v>
      </c>
      <c r="D835" s="3" t="s">
        <v>474</v>
      </c>
      <c r="E835" s="3" t="s">
        <v>475</v>
      </c>
      <c r="F835" s="3">
        <v>2003</v>
      </c>
      <c r="G835" s="2" t="s">
        <v>93</v>
      </c>
      <c r="H835" s="3" t="s">
        <v>94</v>
      </c>
      <c r="I835" s="3" t="s">
        <v>476</v>
      </c>
      <c r="J835" s="3" t="s">
        <v>96</v>
      </c>
      <c r="K835" s="3" t="s">
        <v>144</v>
      </c>
      <c r="L835" s="3">
        <v>1999</v>
      </c>
      <c r="M835" s="3" t="s">
        <v>168</v>
      </c>
      <c r="N835" s="3" t="s">
        <v>131</v>
      </c>
      <c r="O835" s="10">
        <v>43758</v>
      </c>
      <c r="P835" s="3" t="s">
        <v>132</v>
      </c>
      <c r="Q835" s="3" t="s">
        <v>169</v>
      </c>
      <c r="R835" s="4"/>
      <c r="S835" s="3" t="s">
        <v>134</v>
      </c>
      <c r="T835" s="3" t="s">
        <v>135</v>
      </c>
      <c r="U835" s="3" t="s">
        <v>84</v>
      </c>
      <c r="V835" s="3" t="s">
        <v>72</v>
      </c>
      <c r="W835" s="3">
        <v>80.2</v>
      </c>
      <c r="X835" s="4"/>
      <c r="Y835" s="4"/>
      <c r="Z835" s="4"/>
      <c r="AA835" s="4"/>
      <c r="AB835" s="3">
        <v>73.099999999999994</v>
      </c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3" t="s">
        <v>480</v>
      </c>
      <c r="AV835" s="3" t="s">
        <v>178</v>
      </c>
      <c r="AW835" s="3" t="s">
        <v>378</v>
      </c>
      <c r="AX835" s="4"/>
      <c r="AY835" s="3" t="s">
        <v>75</v>
      </c>
      <c r="AZ835" s="3" t="s">
        <v>76</v>
      </c>
      <c r="BA835" s="3" t="s">
        <v>77</v>
      </c>
      <c r="BB835" s="3">
        <v>38.772174</v>
      </c>
      <c r="BC835" s="3">
        <v>-75.976927000000003</v>
      </c>
      <c r="BD835" s="3">
        <v>5</v>
      </c>
      <c r="BE835" s="3" t="s">
        <v>484</v>
      </c>
    </row>
    <row r="836" spans="1:57" ht="12.75">
      <c r="A836" s="3" t="s">
        <v>230</v>
      </c>
      <c r="B836" s="3" t="s">
        <v>260</v>
      </c>
      <c r="C836" s="3" t="s">
        <v>473</v>
      </c>
      <c r="D836" s="3" t="s">
        <v>474</v>
      </c>
      <c r="E836" s="3" t="s">
        <v>475</v>
      </c>
      <c r="F836" s="3">
        <v>2003</v>
      </c>
      <c r="G836" s="2" t="s">
        <v>93</v>
      </c>
      <c r="H836" s="3" t="s">
        <v>94</v>
      </c>
      <c r="I836" s="3" t="s">
        <v>476</v>
      </c>
      <c r="J836" s="3" t="s">
        <v>96</v>
      </c>
      <c r="K836" s="3" t="s">
        <v>144</v>
      </c>
      <c r="L836" s="3">
        <v>1999</v>
      </c>
      <c r="M836" s="3" t="s">
        <v>168</v>
      </c>
      <c r="N836" s="3" t="s">
        <v>131</v>
      </c>
      <c r="O836" s="3" t="s">
        <v>486</v>
      </c>
      <c r="P836" s="3" t="s">
        <v>132</v>
      </c>
      <c r="Q836" s="3" t="s">
        <v>169</v>
      </c>
      <c r="R836" s="4"/>
      <c r="S836" s="3" t="s">
        <v>134</v>
      </c>
      <c r="T836" s="3" t="s">
        <v>135</v>
      </c>
      <c r="U836" s="3" t="s">
        <v>84</v>
      </c>
      <c r="V836" s="3" t="s">
        <v>72</v>
      </c>
      <c r="W836" s="3">
        <v>85.7</v>
      </c>
      <c r="X836" s="4"/>
      <c r="Y836" s="4"/>
      <c r="Z836" s="4"/>
      <c r="AA836" s="4"/>
      <c r="AB836" s="3">
        <v>77.599999999999994</v>
      </c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3" t="s">
        <v>480</v>
      </c>
      <c r="AV836" s="3" t="s">
        <v>178</v>
      </c>
      <c r="AW836" s="3" t="s">
        <v>378</v>
      </c>
      <c r="AX836" s="4"/>
      <c r="AY836" s="3" t="s">
        <v>75</v>
      </c>
      <c r="AZ836" s="3" t="s">
        <v>76</v>
      </c>
      <c r="BA836" s="3" t="s">
        <v>77</v>
      </c>
      <c r="BB836" s="3">
        <v>38.772174</v>
      </c>
      <c r="BC836" s="3">
        <v>-75.976927000000003</v>
      </c>
      <c r="BD836" s="3">
        <v>5</v>
      </c>
      <c r="BE836" s="3" t="s">
        <v>484</v>
      </c>
    </row>
    <row r="837" spans="1:57" ht="12.75">
      <c r="A837" s="3" t="s">
        <v>230</v>
      </c>
      <c r="B837" s="3" t="s">
        <v>260</v>
      </c>
      <c r="C837" s="3" t="s">
        <v>473</v>
      </c>
      <c r="D837" s="3" t="s">
        <v>474</v>
      </c>
      <c r="E837" s="3" t="s">
        <v>475</v>
      </c>
      <c r="F837" s="3">
        <v>2003</v>
      </c>
      <c r="G837" s="2" t="s">
        <v>93</v>
      </c>
      <c r="H837" s="3" t="s">
        <v>94</v>
      </c>
      <c r="I837" s="3" t="s">
        <v>476</v>
      </c>
      <c r="J837" s="3" t="s">
        <v>96</v>
      </c>
      <c r="K837" s="3" t="s">
        <v>144</v>
      </c>
      <c r="L837" s="3">
        <v>1999</v>
      </c>
      <c r="M837" s="3" t="s">
        <v>168</v>
      </c>
      <c r="N837" s="3" t="s">
        <v>131</v>
      </c>
      <c r="O837" s="3" t="s">
        <v>487</v>
      </c>
      <c r="P837" s="3" t="s">
        <v>132</v>
      </c>
      <c r="Q837" s="3" t="s">
        <v>169</v>
      </c>
      <c r="R837" s="4"/>
      <c r="S837" s="3" t="s">
        <v>134</v>
      </c>
      <c r="T837" s="3" t="s">
        <v>135</v>
      </c>
      <c r="U837" s="3" t="s">
        <v>84</v>
      </c>
      <c r="V837" s="3" t="s">
        <v>72</v>
      </c>
      <c r="W837" s="3">
        <v>86.1</v>
      </c>
      <c r="X837" s="4"/>
      <c r="Y837" s="4"/>
      <c r="Z837" s="4"/>
      <c r="AA837" s="4"/>
      <c r="AB837" s="3">
        <v>84.5</v>
      </c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3" t="s">
        <v>480</v>
      </c>
      <c r="AV837" s="3" t="s">
        <v>178</v>
      </c>
      <c r="AW837" s="3" t="s">
        <v>378</v>
      </c>
      <c r="AX837" s="4"/>
      <c r="AY837" s="3" t="s">
        <v>75</v>
      </c>
      <c r="AZ837" s="3" t="s">
        <v>76</v>
      </c>
      <c r="BA837" s="3" t="s">
        <v>77</v>
      </c>
      <c r="BB837" s="3">
        <v>38.772174</v>
      </c>
      <c r="BC837" s="3">
        <v>-75.976927000000003</v>
      </c>
      <c r="BD837" s="3">
        <v>5</v>
      </c>
      <c r="BE837" s="3" t="s">
        <v>484</v>
      </c>
    </row>
    <row r="838" spans="1:57" ht="12.75">
      <c r="A838" s="3" t="s">
        <v>230</v>
      </c>
      <c r="B838" s="3" t="s">
        <v>260</v>
      </c>
      <c r="C838" s="3" t="s">
        <v>473</v>
      </c>
      <c r="D838" s="3" t="s">
        <v>474</v>
      </c>
      <c r="E838" s="3" t="s">
        <v>475</v>
      </c>
      <c r="F838" s="3">
        <v>2003</v>
      </c>
      <c r="G838" s="2" t="s">
        <v>93</v>
      </c>
      <c r="H838" s="3" t="s">
        <v>94</v>
      </c>
      <c r="I838" s="3" t="s">
        <v>476</v>
      </c>
      <c r="J838" s="3" t="s">
        <v>96</v>
      </c>
      <c r="K838" s="3" t="s">
        <v>144</v>
      </c>
      <c r="L838" s="3">
        <v>1999</v>
      </c>
      <c r="M838" s="3" t="s">
        <v>168</v>
      </c>
      <c r="N838" s="3" t="s">
        <v>131</v>
      </c>
      <c r="O838" s="3" t="s">
        <v>485</v>
      </c>
      <c r="P838" s="3" t="s">
        <v>132</v>
      </c>
      <c r="Q838" s="3" t="s">
        <v>169</v>
      </c>
      <c r="R838" s="4"/>
      <c r="S838" s="3" t="s">
        <v>134</v>
      </c>
      <c r="T838" s="3" t="s">
        <v>135</v>
      </c>
      <c r="U838" s="3" t="s">
        <v>84</v>
      </c>
      <c r="V838" s="3" t="s">
        <v>72</v>
      </c>
      <c r="W838" s="3">
        <v>78.8</v>
      </c>
      <c r="X838" s="4"/>
      <c r="Y838" s="4"/>
      <c r="Z838" s="4"/>
      <c r="AA838" s="4"/>
      <c r="AB838" s="3">
        <v>67.3</v>
      </c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3" t="s">
        <v>480</v>
      </c>
      <c r="AV838" s="3" t="s">
        <v>178</v>
      </c>
      <c r="AW838" s="3" t="s">
        <v>378</v>
      </c>
      <c r="AX838" s="4"/>
      <c r="AY838" s="3" t="s">
        <v>75</v>
      </c>
      <c r="AZ838" s="3" t="s">
        <v>76</v>
      </c>
      <c r="BA838" s="3" t="s">
        <v>77</v>
      </c>
      <c r="BB838" s="3">
        <v>38.772174</v>
      </c>
      <c r="BC838" s="3">
        <v>-75.976927000000003</v>
      </c>
      <c r="BD838" s="3">
        <v>5</v>
      </c>
      <c r="BE838" s="3" t="s">
        <v>481</v>
      </c>
    </row>
    <row r="839" spans="1:57" ht="12.75">
      <c r="A839" s="3" t="s">
        <v>230</v>
      </c>
      <c r="B839" s="3" t="s">
        <v>260</v>
      </c>
      <c r="C839" s="3" t="s">
        <v>473</v>
      </c>
      <c r="D839" s="3" t="s">
        <v>474</v>
      </c>
      <c r="E839" s="3" t="s">
        <v>475</v>
      </c>
      <c r="F839" s="3">
        <v>2003</v>
      </c>
      <c r="G839" s="2" t="s">
        <v>93</v>
      </c>
      <c r="H839" s="3" t="s">
        <v>94</v>
      </c>
      <c r="I839" s="3" t="s">
        <v>476</v>
      </c>
      <c r="J839" s="3" t="s">
        <v>96</v>
      </c>
      <c r="K839" s="3" t="s">
        <v>144</v>
      </c>
      <c r="L839" s="3">
        <v>1999</v>
      </c>
      <c r="M839" s="3" t="s">
        <v>168</v>
      </c>
      <c r="N839" s="3" t="s">
        <v>131</v>
      </c>
      <c r="O839" s="10">
        <v>43595</v>
      </c>
      <c r="P839" s="3" t="s">
        <v>132</v>
      </c>
      <c r="Q839" s="3" t="s">
        <v>169</v>
      </c>
      <c r="R839" s="4"/>
      <c r="S839" s="3" t="s">
        <v>134</v>
      </c>
      <c r="T839" s="3" t="s">
        <v>135</v>
      </c>
      <c r="U839" s="3" t="s">
        <v>84</v>
      </c>
      <c r="V839" s="3" t="s">
        <v>72</v>
      </c>
      <c r="W839" s="3">
        <v>78.5</v>
      </c>
      <c r="X839" s="4"/>
      <c r="Y839" s="4"/>
      <c r="Z839" s="4"/>
      <c r="AA839" s="4"/>
      <c r="AB839" s="3">
        <v>68.8</v>
      </c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3" t="s">
        <v>480</v>
      </c>
      <c r="AV839" s="3" t="s">
        <v>178</v>
      </c>
      <c r="AW839" s="3" t="s">
        <v>378</v>
      </c>
      <c r="AX839" s="4"/>
      <c r="AY839" s="3" t="s">
        <v>75</v>
      </c>
      <c r="AZ839" s="3" t="s">
        <v>76</v>
      </c>
      <c r="BA839" s="3" t="s">
        <v>77</v>
      </c>
      <c r="BB839" s="3">
        <v>38.772174</v>
      </c>
      <c r="BC839" s="3">
        <v>-75.976927000000003</v>
      </c>
      <c r="BD839" s="3">
        <v>5</v>
      </c>
      <c r="BE839" s="3" t="s">
        <v>481</v>
      </c>
    </row>
    <row r="840" spans="1:57" ht="12.75">
      <c r="A840" s="3" t="s">
        <v>230</v>
      </c>
      <c r="B840" s="3" t="s">
        <v>260</v>
      </c>
      <c r="C840" s="3" t="s">
        <v>473</v>
      </c>
      <c r="D840" s="3" t="s">
        <v>474</v>
      </c>
      <c r="E840" s="3" t="s">
        <v>475</v>
      </c>
      <c r="F840" s="3">
        <v>2003</v>
      </c>
      <c r="G840" s="2" t="s">
        <v>93</v>
      </c>
      <c r="H840" s="3" t="s">
        <v>94</v>
      </c>
      <c r="I840" s="3" t="s">
        <v>476</v>
      </c>
      <c r="J840" s="3" t="s">
        <v>96</v>
      </c>
      <c r="K840" s="3" t="s">
        <v>144</v>
      </c>
      <c r="L840" s="3">
        <v>1999</v>
      </c>
      <c r="M840" s="3" t="s">
        <v>168</v>
      </c>
      <c r="N840" s="3" t="s">
        <v>131</v>
      </c>
      <c r="O840" s="10">
        <v>43758</v>
      </c>
      <c r="P840" s="3" t="s">
        <v>132</v>
      </c>
      <c r="Q840" s="3" t="s">
        <v>169</v>
      </c>
      <c r="R840" s="4"/>
      <c r="S840" s="3" t="s">
        <v>134</v>
      </c>
      <c r="T840" s="3" t="s">
        <v>135</v>
      </c>
      <c r="U840" s="3" t="s">
        <v>84</v>
      </c>
      <c r="V840" s="3" t="s">
        <v>72</v>
      </c>
      <c r="W840" s="3">
        <v>80.2</v>
      </c>
      <c r="X840" s="4"/>
      <c r="Y840" s="4"/>
      <c r="Z840" s="4"/>
      <c r="AA840" s="4"/>
      <c r="AB840" s="3">
        <v>71.8</v>
      </c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3" t="s">
        <v>480</v>
      </c>
      <c r="AV840" s="3" t="s">
        <v>178</v>
      </c>
      <c r="AW840" s="3" t="s">
        <v>378</v>
      </c>
      <c r="AX840" s="4"/>
      <c r="AY840" s="3" t="s">
        <v>75</v>
      </c>
      <c r="AZ840" s="3" t="s">
        <v>76</v>
      </c>
      <c r="BA840" s="3" t="s">
        <v>77</v>
      </c>
      <c r="BB840" s="3">
        <v>38.772174</v>
      </c>
      <c r="BC840" s="3">
        <v>-75.976927000000003</v>
      </c>
      <c r="BD840" s="3">
        <v>5</v>
      </c>
      <c r="BE840" s="3" t="s">
        <v>481</v>
      </c>
    </row>
    <row r="841" spans="1:57" ht="12.75">
      <c r="A841" s="3" t="s">
        <v>230</v>
      </c>
      <c r="B841" s="3" t="s">
        <v>260</v>
      </c>
      <c r="C841" s="3" t="s">
        <v>473</v>
      </c>
      <c r="D841" s="3" t="s">
        <v>474</v>
      </c>
      <c r="E841" s="3" t="s">
        <v>475</v>
      </c>
      <c r="F841" s="3">
        <v>2003</v>
      </c>
      <c r="G841" s="2" t="s">
        <v>93</v>
      </c>
      <c r="H841" s="3" t="s">
        <v>94</v>
      </c>
      <c r="I841" s="3" t="s">
        <v>476</v>
      </c>
      <c r="J841" s="3" t="s">
        <v>96</v>
      </c>
      <c r="K841" s="3" t="s">
        <v>144</v>
      </c>
      <c r="L841" s="3">
        <v>1999</v>
      </c>
      <c r="M841" s="3" t="s">
        <v>168</v>
      </c>
      <c r="N841" s="3" t="s">
        <v>131</v>
      </c>
      <c r="O841" s="3" t="s">
        <v>486</v>
      </c>
      <c r="P841" s="3" t="s">
        <v>132</v>
      </c>
      <c r="Q841" s="3" t="s">
        <v>169</v>
      </c>
      <c r="R841" s="4"/>
      <c r="S841" s="3" t="s">
        <v>134</v>
      </c>
      <c r="T841" s="3" t="s">
        <v>135</v>
      </c>
      <c r="U841" s="3" t="s">
        <v>84</v>
      </c>
      <c r="V841" s="3" t="s">
        <v>72</v>
      </c>
      <c r="W841" s="3">
        <v>85.7</v>
      </c>
      <c r="X841" s="4"/>
      <c r="Y841" s="4"/>
      <c r="Z841" s="4"/>
      <c r="AA841" s="4"/>
      <c r="AB841" s="3">
        <v>79.099999999999994</v>
      </c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3" t="s">
        <v>480</v>
      </c>
      <c r="AV841" s="3" t="s">
        <v>178</v>
      </c>
      <c r="AW841" s="3" t="s">
        <v>378</v>
      </c>
      <c r="AX841" s="4"/>
      <c r="AY841" s="3" t="s">
        <v>75</v>
      </c>
      <c r="AZ841" s="3" t="s">
        <v>76</v>
      </c>
      <c r="BA841" s="3" t="s">
        <v>77</v>
      </c>
      <c r="BB841" s="3">
        <v>38.772174</v>
      </c>
      <c r="BC841" s="3">
        <v>-75.976927000000003</v>
      </c>
      <c r="BD841" s="3">
        <v>5</v>
      </c>
      <c r="BE841" s="3" t="s">
        <v>481</v>
      </c>
    </row>
    <row r="842" spans="1:57" ht="12.75">
      <c r="A842" s="3" t="s">
        <v>230</v>
      </c>
      <c r="B842" s="3" t="s">
        <v>260</v>
      </c>
      <c r="C842" s="3" t="s">
        <v>473</v>
      </c>
      <c r="D842" s="3" t="s">
        <v>474</v>
      </c>
      <c r="E842" s="3" t="s">
        <v>475</v>
      </c>
      <c r="F842" s="3">
        <v>2003</v>
      </c>
      <c r="G842" s="2" t="s">
        <v>93</v>
      </c>
      <c r="H842" s="3" t="s">
        <v>94</v>
      </c>
      <c r="I842" s="3" t="s">
        <v>476</v>
      </c>
      <c r="J842" s="3" t="s">
        <v>96</v>
      </c>
      <c r="K842" s="3" t="s">
        <v>144</v>
      </c>
      <c r="L842" s="3">
        <v>1999</v>
      </c>
      <c r="M842" s="3" t="s">
        <v>168</v>
      </c>
      <c r="N842" s="3" t="s">
        <v>131</v>
      </c>
      <c r="O842" s="3" t="s">
        <v>487</v>
      </c>
      <c r="P842" s="3" t="s">
        <v>132</v>
      </c>
      <c r="Q842" s="3" t="s">
        <v>169</v>
      </c>
      <c r="R842" s="4"/>
      <c r="S842" s="3" t="s">
        <v>134</v>
      </c>
      <c r="T842" s="3" t="s">
        <v>135</v>
      </c>
      <c r="U842" s="3" t="s">
        <v>84</v>
      </c>
      <c r="V842" s="3" t="s">
        <v>72</v>
      </c>
      <c r="W842" s="3">
        <v>86.1</v>
      </c>
      <c r="X842" s="4"/>
      <c r="Y842" s="4"/>
      <c r="Z842" s="4"/>
      <c r="AA842" s="4"/>
      <c r="AB842" s="3">
        <v>81.900000000000006</v>
      </c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3" t="s">
        <v>480</v>
      </c>
      <c r="AV842" s="3" t="s">
        <v>178</v>
      </c>
      <c r="AW842" s="3" t="s">
        <v>378</v>
      </c>
      <c r="AX842" s="4"/>
      <c r="AY842" s="3" t="s">
        <v>75</v>
      </c>
      <c r="AZ842" s="3" t="s">
        <v>76</v>
      </c>
      <c r="BA842" s="3" t="s">
        <v>77</v>
      </c>
      <c r="BB842" s="3">
        <v>38.772174</v>
      </c>
      <c r="BC842" s="3">
        <v>-75.976927000000003</v>
      </c>
      <c r="BD842" s="3">
        <v>5</v>
      </c>
      <c r="BE842" s="3" t="s">
        <v>481</v>
      </c>
    </row>
    <row r="843" spans="1:57" ht="12.75">
      <c r="A843" s="3" t="s">
        <v>108</v>
      </c>
      <c r="B843" s="4"/>
      <c r="C843" s="3" t="s">
        <v>492</v>
      </c>
      <c r="D843" s="2" t="s">
        <v>493</v>
      </c>
      <c r="E843" s="3" t="s">
        <v>494</v>
      </c>
      <c r="F843" s="3">
        <v>2016</v>
      </c>
      <c r="G843" s="2" t="s">
        <v>61</v>
      </c>
      <c r="H843" s="3" t="s">
        <v>112</v>
      </c>
      <c r="I843" s="3" t="s">
        <v>113</v>
      </c>
      <c r="J843" s="3" t="s">
        <v>114</v>
      </c>
      <c r="K843" s="3" t="s">
        <v>449</v>
      </c>
      <c r="L843" s="3">
        <v>2011</v>
      </c>
      <c r="M843" s="3" t="s">
        <v>495</v>
      </c>
      <c r="N843" s="3" t="s">
        <v>496</v>
      </c>
      <c r="O843" s="3"/>
      <c r="P843" s="3" t="s">
        <v>118</v>
      </c>
      <c r="Q843" s="3" t="s">
        <v>142</v>
      </c>
      <c r="R843" s="5"/>
      <c r="S843" s="3" t="s">
        <v>69</v>
      </c>
      <c r="T843" s="3" t="s">
        <v>70</v>
      </c>
      <c r="U843" s="3" t="s">
        <v>71</v>
      </c>
      <c r="V843" s="3" t="s">
        <v>72</v>
      </c>
      <c r="W843" s="3">
        <v>11.2469</v>
      </c>
      <c r="X843" s="4">
        <f t="shared" ref="X843:X858" si="47">ABS(Y843)*(SQRT(AA843))</f>
        <v>1.2457134702651329</v>
      </c>
      <c r="Y843" s="3">
        <v>0.55710000000000004</v>
      </c>
      <c r="Z843" s="4"/>
      <c r="AA843" s="3">
        <v>5</v>
      </c>
      <c r="AB843" s="3">
        <v>1.4379999999999999</v>
      </c>
      <c r="AC843" s="4">
        <f t="shared" ref="AC843:AC856" si="48">AD843*(SQRT(AE843))</f>
        <v>0.14690966612173617</v>
      </c>
      <c r="AD843" s="3">
        <v>6.5699999999999995E-2</v>
      </c>
      <c r="AE843" s="3">
        <v>5</v>
      </c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3" t="s">
        <v>177</v>
      </c>
      <c r="AV843" s="3" t="s">
        <v>178</v>
      </c>
      <c r="AW843" s="4"/>
      <c r="AX843" s="4"/>
      <c r="AY843" s="2" t="s">
        <v>122</v>
      </c>
      <c r="AZ843" s="3" t="s">
        <v>76</v>
      </c>
      <c r="BA843" s="3" t="s">
        <v>77</v>
      </c>
      <c r="BB843" s="3">
        <f t="shared" ref="BB843:BB856" si="49">AVERAGE(31.41666667, 31.63333333)</f>
        <v>31.524999999999999</v>
      </c>
      <c r="BC843" s="3">
        <f t="shared" ref="BC843:BC856" si="50">AVERAGE(121.83333333, 122.08333333)</f>
        <v>121.95833333</v>
      </c>
      <c r="BD843" s="4"/>
      <c r="BE843" s="3" t="s">
        <v>497</v>
      </c>
    </row>
    <row r="844" spans="1:57" ht="12.75">
      <c r="A844" s="3" t="s">
        <v>108</v>
      </c>
      <c r="B844" s="4"/>
      <c r="C844" s="3" t="s">
        <v>492</v>
      </c>
      <c r="D844" s="2" t="s">
        <v>493</v>
      </c>
      <c r="E844" s="3" t="s">
        <v>494</v>
      </c>
      <c r="F844" s="3">
        <v>2016</v>
      </c>
      <c r="G844" s="2" t="s">
        <v>61</v>
      </c>
      <c r="H844" s="3" t="s">
        <v>112</v>
      </c>
      <c r="I844" s="3" t="s">
        <v>113</v>
      </c>
      <c r="J844" s="3" t="s">
        <v>114</v>
      </c>
      <c r="K844" s="3" t="s">
        <v>449</v>
      </c>
      <c r="L844" s="3">
        <v>2011</v>
      </c>
      <c r="M844" s="3" t="s">
        <v>495</v>
      </c>
      <c r="N844" s="3" t="s">
        <v>496</v>
      </c>
      <c r="O844" s="3"/>
      <c r="P844" s="3" t="s">
        <v>118</v>
      </c>
      <c r="Q844" s="3" t="s">
        <v>142</v>
      </c>
      <c r="R844" s="5"/>
      <c r="S844" s="3" t="s">
        <v>69</v>
      </c>
      <c r="T844" s="3" t="s">
        <v>70</v>
      </c>
      <c r="U844" s="3" t="s">
        <v>71</v>
      </c>
      <c r="V844" s="3" t="s">
        <v>72</v>
      </c>
      <c r="W844" s="3">
        <v>9.0630000000000006</v>
      </c>
      <c r="X844" s="4">
        <f t="shared" si="47"/>
        <v>1.1748301153783896</v>
      </c>
      <c r="Y844" s="3">
        <v>0.52539999999999998</v>
      </c>
      <c r="Z844" s="4"/>
      <c r="AA844" s="3">
        <v>5</v>
      </c>
      <c r="AB844" s="3">
        <v>1.7513000000000001</v>
      </c>
      <c r="AC844" s="4">
        <f t="shared" si="48"/>
        <v>0.58741505768919478</v>
      </c>
      <c r="AD844" s="3">
        <v>0.26269999999999999</v>
      </c>
      <c r="AE844" s="3">
        <v>5</v>
      </c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3" t="s">
        <v>177</v>
      </c>
      <c r="AV844" s="3" t="s">
        <v>178</v>
      </c>
      <c r="AW844" s="4"/>
      <c r="AX844" s="4"/>
      <c r="AY844" s="2" t="s">
        <v>122</v>
      </c>
      <c r="AZ844" s="3" t="s">
        <v>76</v>
      </c>
      <c r="BA844" s="3" t="s">
        <v>77</v>
      </c>
      <c r="BB844" s="3">
        <f t="shared" si="49"/>
        <v>31.524999999999999</v>
      </c>
      <c r="BC844" s="3">
        <f t="shared" si="50"/>
        <v>121.95833333</v>
      </c>
      <c r="BD844" s="4"/>
      <c r="BE844" s="3" t="s">
        <v>498</v>
      </c>
    </row>
    <row r="845" spans="1:57" ht="12.75">
      <c r="A845" s="3" t="s">
        <v>108</v>
      </c>
      <c r="B845" s="4"/>
      <c r="C845" s="3" t="s">
        <v>492</v>
      </c>
      <c r="D845" s="2" t="s">
        <v>493</v>
      </c>
      <c r="E845" s="3" t="s">
        <v>494</v>
      </c>
      <c r="F845" s="3">
        <v>2016</v>
      </c>
      <c r="G845" s="2" t="s">
        <v>61</v>
      </c>
      <c r="H845" s="3" t="s">
        <v>112</v>
      </c>
      <c r="I845" s="3" t="s">
        <v>113</v>
      </c>
      <c r="J845" s="3" t="s">
        <v>96</v>
      </c>
      <c r="K845" s="3" t="s">
        <v>273</v>
      </c>
      <c r="L845" s="3">
        <v>2011</v>
      </c>
      <c r="M845" s="3" t="s">
        <v>495</v>
      </c>
      <c r="N845" s="3" t="s">
        <v>496</v>
      </c>
      <c r="O845" s="3"/>
      <c r="P845" s="3" t="s">
        <v>118</v>
      </c>
      <c r="Q845" s="3" t="s">
        <v>142</v>
      </c>
      <c r="R845" s="5"/>
      <c r="S845" s="3" t="s">
        <v>69</v>
      </c>
      <c r="T845" s="3" t="s">
        <v>70</v>
      </c>
      <c r="U845" s="3" t="s">
        <v>71</v>
      </c>
      <c r="V845" s="3" t="s">
        <v>72</v>
      </c>
      <c r="W845" s="3">
        <v>16.704799999999999</v>
      </c>
      <c r="X845" s="4">
        <f t="shared" si="47"/>
        <v>1.0784555855481486</v>
      </c>
      <c r="Y845" s="3">
        <v>0.48230000000000001</v>
      </c>
      <c r="Z845" s="4"/>
      <c r="AA845" s="3">
        <v>5</v>
      </c>
      <c r="AB845" s="3">
        <v>16.064299999999999</v>
      </c>
      <c r="AC845" s="4">
        <f t="shared" si="48"/>
        <v>0.81124546223692373</v>
      </c>
      <c r="AD845" s="3">
        <v>0.36280000000000001</v>
      </c>
      <c r="AE845" s="3">
        <v>5</v>
      </c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3" t="s">
        <v>177</v>
      </c>
      <c r="AV845" s="3" t="s">
        <v>178</v>
      </c>
      <c r="AW845" s="3" t="s">
        <v>121</v>
      </c>
      <c r="AX845" s="4"/>
      <c r="AY845" s="2" t="s">
        <v>122</v>
      </c>
      <c r="AZ845" s="3" t="s">
        <v>76</v>
      </c>
      <c r="BA845" s="3" t="s">
        <v>77</v>
      </c>
      <c r="BB845" s="3">
        <f t="shared" si="49"/>
        <v>31.524999999999999</v>
      </c>
      <c r="BC845" s="3">
        <f t="shared" si="50"/>
        <v>121.95833333</v>
      </c>
      <c r="BD845" s="4">
        <f t="shared" ref="BD845:BD846" si="51">2011-1995</f>
        <v>16</v>
      </c>
      <c r="BE845" s="3" t="s">
        <v>497</v>
      </c>
    </row>
    <row r="846" spans="1:57" ht="12.75">
      <c r="A846" s="3" t="s">
        <v>108</v>
      </c>
      <c r="B846" s="4"/>
      <c r="C846" s="3" t="s">
        <v>492</v>
      </c>
      <c r="D846" s="2" t="s">
        <v>493</v>
      </c>
      <c r="E846" s="3" t="s">
        <v>494</v>
      </c>
      <c r="F846" s="3">
        <v>2016</v>
      </c>
      <c r="G846" s="2" t="s">
        <v>61</v>
      </c>
      <c r="H846" s="3" t="s">
        <v>112</v>
      </c>
      <c r="I846" s="3" t="s">
        <v>113</v>
      </c>
      <c r="J846" s="3" t="s">
        <v>96</v>
      </c>
      <c r="K846" s="3" t="s">
        <v>273</v>
      </c>
      <c r="L846" s="3">
        <v>2011</v>
      </c>
      <c r="M846" s="3" t="s">
        <v>495</v>
      </c>
      <c r="N846" s="3" t="s">
        <v>496</v>
      </c>
      <c r="O846" s="3"/>
      <c r="P846" s="3" t="s">
        <v>118</v>
      </c>
      <c r="Q846" s="3" t="s">
        <v>142</v>
      </c>
      <c r="R846" s="5"/>
      <c r="S846" s="3" t="s">
        <v>69</v>
      </c>
      <c r="T846" s="3" t="s">
        <v>70</v>
      </c>
      <c r="U846" s="3" t="s">
        <v>71</v>
      </c>
      <c r="V846" s="3" t="s">
        <v>72</v>
      </c>
      <c r="W846" s="3">
        <v>9.9368999999999996</v>
      </c>
      <c r="X846" s="4">
        <f t="shared" si="47"/>
        <v>1.7436858088543361</v>
      </c>
      <c r="Y846" s="3">
        <v>0.77980000000000005</v>
      </c>
      <c r="Z846" s="4"/>
      <c r="AA846" s="3">
        <v>5</v>
      </c>
      <c r="AB846" s="3">
        <v>9.1769999999999996</v>
      </c>
      <c r="AC846" s="4">
        <f t="shared" si="48"/>
        <v>0.81281070982117354</v>
      </c>
      <c r="AD846" s="3">
        <v>0.36349999999999999</v>
      </c>
      <c r="AE846" s="3">
        <v>5</v>
      </c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3" t="s">
        <v>177</v>
      </c>
      <c r="AV846" s="3" t="s">
        <v>178</v>
      </c>
      <c r="AW846" s="3" t="s">
        <v>121</v>
      </c>
      <c r="AX846" s="4"/>
      <c r="AY846" s="2" t="s">
        <v>122</v>
      </c>
      <c r="AZ846" s="3" t="s">
        <v>76</v>
      </c>
      <c r="BA846" s="3" t="s">
        <v>77</v>
      </c>
      <c r="BB846" s="3">
        <f t="shared" si="49"/>
        <v>31.524999999999999</v>
      </c>
      <c r="BC846" s="3">
        <f t="shared" si="50"/>
        <v>121.95833333</v>
      </c>
      <c r="BD846" s="4">
        <f t="shared" si="51"/>
        <v>16</v>
      </c>
      <c r="BE846" s="3" t="s">
        <v>499</v>
      </c>
    </row>
    <row r="847" spans="1:57" ht="12.75">
      <c r="A847" s="3" t="s">
        <v>108</v>
      </c>
      <c r="B847" s="4"/>
      <c r="C847" s="3" t="s">
        <v>492</v>
      </c>
      <c r="D847" s="2" t="s">
        <v>493</v>
      </c>
      <c r="E847" s="3" t="s">
        <v>494</v>
      </c>
      <c r="F847" s="3">
        <v>2016</v>
      </c>
      <c r="G847" s="2" t="s">
        <v>61</v>
      </c>
      <c r="H847" s="3" t="s">
        <v>112</v>
      </c>
      <c r="I847" s="3" t="s">
        <v>113</v>
      </c>
      <c r="J847" s="3" t="s">
        <v>114</v>
      </c>
      <c r="K847" s="3" t="s">
        <v>449</v>
      </c>
      <c r="L847" s="3">
        <v>2011</v>
      </c>
      <c r="M847" s="3" t="s">
        <v>495</v>
      </c>
      <c r="N847" s="3" t="s">
        <v>496</v>
      </c>
      <c r="O847" s="3"/>
      <c r="P847" s="3" t="s">
        <v>118</v>
      </c>
      <c r="Q847" s="3" t="s">
        <v>142</v>
      </c>
      <c r="R847" s="5"/>
      <c r="S847" s="3" t="s">
        <v>69</v>
      </c>
      <c r="T847" s="3" t="s">
        <v>70</v>
      </c>
      <c r="U847" s="3" t="s">
        <v>71</v>
      </c>
      <c r="V847" s="3" t="s">
        <v>72</v>
      </c>
      <c r="W847" s="3">
        <v>6.8566000000000003</v>
      </c>
      <c r="X847" s="4">
        <f t="shared" si="47"/>
        <v>1.2430301886921331</v>
      </c>
      <c r="Y847" s="3">
        <v>0.55589999999999995</v>
      </c>
      <c r="Z847" s="4"/>
      <c r="AA847" s="3">
        <v>5</v>
      </c>
      <c r="AB847" s="3">
        <v>2.4508000000000001</v>
      </c>
      <c r="AC847" s="4">
        <f t="shared" si="48"/>
        <v>0.83293532161867168</v>
      </c>
      <c r="AD847" s="3">
        <v>0.3725</v>
      </c>
      <c r="AE847" s="3">
        <v>5</v>
      </c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3" t="s">
        <v>177</v>
      </c>
      <c r="AV847" s="3" t="s">
        <v>178</v>
      </c>
      <c r="AW847" s="4"/>
      <c r="AX847" s="4"/>
      <c r="AY847" s="2" t="s">
        <v>122</v>
      </c>
      <c r="AZ847" s="3" t="s">
        <v>76</v>
      </c>
      <c r="BA847" s="3" t="s">
        <v>77</v>
      </c>
      <c r="BB847" s="3">
        <f t="shared" si="49"/>
        <v>31.524999999999999</v>
      </c>
      <c r="BC847" s="3">
        <f t="shared" si="50"/>
        <v>121.95833333</v>
      </c>
      <c r="BD847" s="4"/>
      <c r="BE847" s="3" t="s">
        <v>499</v>
      </c>
    </row>
    <row r="848" spans="1:57" ht="15" customHeight="1">
      <c r="A848" s="3" t="s">
        <v>108</v>
      </c>
      <c r="B848" s="4"/>
      <c r="C848" s="3" t="s">
        <v>492</v>
      </c>
      <c r="D848" s="2" t="s">
        <v>493</v>
      </c>
      <c r="E848" s="3" t="s">
        <v>494</v>
      </c>
      <c r="F848" s="3">
        <v>2016</v>
      </c>
      <c r="G848" s="2" t="s">
        <v>61</v>
      </c>
      <c r="H848" s="3" t="s">
        <v>112</v>
      </c>
      <c r="I848" s="3" t="s">
        <v>113</v>
      </c>
      <c r="J848" s="3" t="s">
        <v>96</v>
      </c>
      <c r="K848" s="3" t="s">
        <v>126</v>
      </c>
      <c r="L848" s="3">
        <v>2011</v>
      </c>
      <c r="M848" s="3" t="s">
        <v>495</v>
      </c>
      <c r="N848" s="3" t="s">
        <v>496</v>
      </c>
      <c r="O848" s="3"/>
      <c r="P848" s="3" t="s">
        <v>118</v>
      </c>
      <c r="Q848" s="3" t="s">
        <v>142</v>
      </c>
      <c r="R848" s="5"/>
      <c r="S848" s="3" t="s">
        <v>69</v>
      </c>
      <c r="T848" s="3" t="s">
        <v>70</v>
      </c>
      <c r="U848" s="3" t="s">
        <v>71</v>
      </c>
      <c r="V848" s="3" t="s">
        <v>72</v>
      </c>
      <c r="W848" s="3">
        <v>29.039100000000001</v>
      </c>
      <c r="X848" s="4">
        <f t="shared" si="47"/>
        <v>0.98096302172915772</v>
      </c>
      <c r="Y848" s="3">
        <v>0.43869999999999998</v>
      </c>
      <c r="Z848" s="4"/>
      <c r="AA848" s="3">
        <v>5</v>
      </c>
      <c r="AB848" s="3">
        <v>29.3005</v>
      </c>
      <c r="AC848" s="4">
        <f t="shared" si="48"/>
        <v>0.84858779746117019</v>
      </c>
      <c r="AD848" s="3">
        <v>0.3795</v>
      </c>
      <c r="AE848" s="3">
        <v>5</v>
      </c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3" t="s">
        <v>177</v>
      </c>
      <c r="AV848" s="3" t="s">
        <v>178</v>
      </c>
      <c r="AW848" s="3" t="s">
        <v>121</v>
      </c>
      <c r="AX848" s="4"/>
      <c r="AY848" s="2" t="s">
        <v>122</v>
      </c>
      <c r="AZ848" s="3" t="s">
        <v>76</v>
      </c>
      <c r="BA848" s="3" t="s">
        <v>77</v>
      </c>
      <c r="BB848" s="3">
        <f t="shared" si="49"/>
        <v>31.524999999999999</v>
      </c>
      <c r="BC848" s="3">
        <f t="shared" si="50"/>
        <v>121.95833333</v>
      </c>
      <c r="BD848" s="4">
        <f t="shared" ref="BD848:BD850" si="52">2011-1995</f>
        <v>16</v>
      </c>
      <c r="BE848" s="3" t="s">
        <v>497</v>
      </c>
    </row>
    <row r="849" spans="1:57" ht="12.75">
      <c r="A849" s="3" t="s">
        <v>108</v>
      </c>
      <c r="B849" s="4"/>
      <c r="C849" s="3" t="s">
        <v>492</v>
      </c>
      <c r="D849" s="2" t="s">
        <v>493</v>
      </c>
      <c r="E849" s="3" t="s">
        <v>494</v>
      </c>
      <c r="F849" s="3">
        <v>2016</v>
      </c>
      <c r="G849" s="2" t="s">
        <v>61</v>
      </c>
      <c r="H849" s="3" t="s">
        <v>112</v>
      </c>
      <c r="I849" s="3" t="s">
        <v>113</v>
      </c>
      <c r="J849" s="3" t="s">
        <v>96</v>
      </c>
      <c r="K849" s="3" t="s">
        <v>126</v>
      </c>
      <c r="L849" s="3">
        <v>2011</v>
      </c>
      <c r="M849" s="3" t="s">
        <v>495</v>
      </c>
      <c r="N849" s="3" t="s">
        <v>496</v>
      </c>
      <c r="O849" s="3"/>
      <c r="P849" s="3" t="s">
        <v>118</v>
      </c>
      <c r="Q849" s="3" t="s">
        <v>142</v>
      </c>
      <c r="R849" s="5"/>
      <c r="S849" s="3" t="s">
        <v>69</v>
      </c>
      <c r="T849" s="3" t="s">
        <v>70</v>
      </c>
      <c r="U849" s="3" t="s">
        <v>71</v>
      </c>
      <c r="V849" s="3" t="s">
        <v>72</v>
      </c>
      <c r="W849" s="3">
        <v>11.1303</v>
      </c>
      <c r="X849" s="4">
        <f t="shared" si="47"/>
        <v>0.99885156554915611</v>
      </c>
      <c r="Y849" s="3">
        <v>0.44669999999999999</v>
      </c>
      <c r="Z849" s="4"/>
      <c r="AA849" s="3">
        <v>5</v>
      </c>
      <c r="AB849" s="3">
        <v>11.020799999999999</v>
      </c>
      <c r="AC849" s="4">
        <f t="shared" si="48"/>
        <v>0.89867572015716546</v>
      </c>
      <c r="AD849" s="3">
        <v>0.40189999999999998</v>
      </c>
      <c r="AE849" s="3">
        <v>5</v>
      </c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3" t="s">
        <v>177</v>
      </c>
      <c r="AV849" s="3" t="s">
        <v>178</v>
      </c>
      <c r="AW849" s="3" t="s">
        <v>121</v>
      </c>
      <c r="AX849" s="4"/>
      <c r="AY849" s="2" t="s">
        <v>122</v>
      </c>
      <c r="AZ849" s="3" t="s">
        <v>76</v>
      </c>
      <c r="BA849" s="3" t="s">
        <v>77</v>
      </c>
      <c r="BB849" s="3">
        <f t="shared" si="49"/>
        <v>31.524999999999999</v>
      </c>
      <c r="BC849" s="3">
        <f t="shared" si="50"/>
        <v>121.95833333</v>
      </c>
      <c r="BD849" s="4">
        <f t="shared" si="52"/>
        <v>16</v>
      </c>
      <c r="BE849" s="3" t="s">
        <v>498</v>
      </c>
    </row>
    <row r="850" spans="1:57" ht="12.75">
      <c r="A850" s="3" t="s">
        <v>108</v>
      </c>
      <c r="B850" s="4"/>
      <c r="C850" s="3" t="s">
        <v>492</v>
      </c>
      <c r="D850" s="2" t="s">
        <v>493</v>
      </c>
      <c r="E850" s="3" t="s">
        <v>494</v>
      </c>
      <c r="F850" s="3">
        <v>2016</v>
      </c>
      <c r="G850" s="2" t="s">
        <v>61</v>
      </c>
      <c r="H850" s="3" t="s">
        <v>112</v>
      </c>
      <c r="I850" s="3" t="s">
        <v>113</v>
      </c>
      <c r="J850" s="3" t="s">
        <v>96</v>
      </c>
      <c r="K850" s="3" t="s">
        <v>126</v>
      </c>
      <c r="L850" s="3">
        <v>2011</v>
      </c>
      <c r="M850" s="3" t="s">
        <v>495</v>
      </c>
      <c r="N850" s="3" t="s">
        <v>496</v>
      </c>
      <c r="O850" s="3"/>
      <c r="P850" s="3" t="s">
        <v>118</v>
      </c>
      <c r="Q850" s="3" t="s">
        <v>142</v>
      </c>
      <c r="R850" s="5"/>
      <c r="S850" s="3" t="s">
        <v>69</v>
      </c>
      <c r="T850" s="3" t="s">
        <v>70</v>
      </c>
      <c r="U850" s="3" t="s">
        <v>71</v>
      </c>
      <c r="V850" s="3" t="s">
        <v>72</v>
      </c>
      <c r="W850" s="3">
        <v>8.2835000000000001</v>
      </c>
      <c r="X850" s="4">
        <f t="shared" si="47"/>
        <v>1.2510800334111325</v>
      </c>
      <c r="Y850" s="3">
        <v>0.5595</v>
      </c>
      <c r="Z850" s="4"/>
      <c r="AA850" s="3">
        <v>5</v>
      </c>
      <c r="AB850" s="3">
        <v>8.4219000000000008</v>
      </c>
      <c r="AC850" s="4">
        <f t="shared" si="48"/>
        <v>0.97671449257190823</v>
      </c>
      <c r="AD850" s="3">
        <v>0.43680000000000002</v>
      </c>
      <c r="AE850" s="3">
        <v>5</v>
      </c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3" t="s">
        <v>177</v>
      </c>
      <c r="AV850" s="3" t="s">
        <v>178</v>
      </c>
      <c r="AW850" s="3" t="s">
        <v>121</v>
      </c>
      <c r="AX850" s="4"/>
      <c r="AY850" s="2" t="s">
        <v>122</v>
      </c>
      <c r="AZ850" s="3" t="s">
        <v>76</v>
      </c>
      <c r="BA850" s="3" t="s">
        <v>77</v>
      </c>
      <c r="BB850" s="3">
        <f t="shared" si="49"/>
        <v>31.524999999999999</v>
      </c>
      <c r="BC850" s="3">
        <f t="shared" si="50"/>
        <v>121.95833333</v>
      </c>
      <c r="BD850" s="4">
        <f t="shared" si="52"/>
        <v>16</v>
      </c>
      <c r="BE850" s="3" t="s">
        <v>499</v>
      </c>
    </row>
    <row r="851" spans="1:57" ht="12.75">
      <c r="A851" s="3" t="s">
        <v>108</v>
      </c>
      <c r="B851" s="4"/>
      <c r="C851" s="3" t="s">
        <v>492</v>
      </c>
      <c r="D851" s="2" t="s">
        <v>493</v>
      </c>
      <c r="E851" s="3" t="s">
        <v>494</v>
      </c>
      <c r="F851" s="3">
        <v>2016</v>
      </c>
      <c r="G851" s="2" t="s">
        <v>61</v>
      </c>
      <c r="H851" s="3" t="s">
        <v>112</v>
      </c>
      <c r="I851" s="3" t="s">
        <v>113</v>
      </c>
      <c r="J851" s="3" t="s">
        <v>114</v>
      </c>
      <c r="K851" s="3" t="s">
        <v>449</v>
      </c>
      <c r="L851" s="3">
        <v>2011</v>
      </c>
      <c r="M851" s="3" t="s">
        <v>495</v>
      </c>
      <c r="N851" s="3" t="s">
        <v>496</v>
      </c>
      <c r="O851" s="3"/>
      <c r="P851" s="3" t="s">
        <v>118</v>
      </c>
      <c r="Q851" s="3" t="s">
        <v>142</v>
      </c>
      <c r="R851" s="5"/>
      <c r="S851" s="3" t="s">
        <v>69</v>
      </c>
      <c r="T851" s="3" t="s">
        <v>70</v>
      </c>
      <c r="U851" s="3" t="s">
        <v>71</v>
      </c>
      <c r="V851" s="3" t="s">
        <v>72</v>
      </c>
      <c r="W851" s="3">
        <v>8.8003999999999998</v>
      </c>
      <c r="X851" s="4">
        <f t="shared" si="47"/>
        <v>0.78307100572042643</v>
      </c>
      <c r="Y851" s="3">
        <v>0.35020000000000001</v>
      </c>
      <c r="Z851" s="4"/>
      <c r="AA851" s="3">
        <v>5</v>
      </c>
      <c r="AB851" s="3">
        <v>2.3643000000000001</v>
      </c>
      <c r="AC851" s="4">
        <f t="shared" si="48"/>
        <v>1.1748301153783896</v>
      </c>
      <c r="AD851" s="3">
        <v>0.52539999999999998</v>
      </c>
      <c r="AE851" s="3">
        <v>5</v>
      </c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3" t="s">
        <v>177</v>
      </c>
      <c r="AV851" s="3" t="s">
        <v>178</v>
      </c>
      <c r="AW851" s="4"/>
      <c r="AX851" s="4"/>
      <c r="AY851" s="2" t="s">
        <v>122</v>
      </c>
      <c r="AZ851" s="3" t="s">
        <v>76</v>
      </c>
      <c r="BA851" s="3" t="s">
        <v>77</v>
      </c>
      <c r="BB851" s="3">
        <f t="shared" si="49"/>
        <v>31.524999999999999</v>
      </c>
      <c r="BC851" s="3">
        <f t="shared" si="50"/>
        <v>121.95833333</v>
      </c>
      <c r="BD851" s="4"/>
      <c r="BE851" s="3" t="s">
        <v>500</v>
      </c>
    </row>
    <row r="852" spans="1:57" ht="12.75">
      <c r="A852" s="3" t="s">
        <v>108</v>
      </c>
      <c r="B852" s="4"/>
      <c r="C852" s="3" t="s">
        <v>492</v>
      </c>
      <c r="D852" s="2" t="s">
        <v>493</v>
      </c>
      <c r="E852" s="3" t="s">
        <v>494</v>
      </c>
      <c r="F852" s="3">
        <v>2016</v>
      </c>
      <c r="G852" s="2" t="s">
        <v>61</v>
      </c>
      <c r="H852" s="3" t="s">
        <v>112</v>
      </c>
      <c r="I852" s="3" t="s">
        <v>113</v>
      </c>
      <c r="J852" s="3" t="s">
        <v>96</v>
      </c>
      <c r="K852" s="3" t="s">
        <v>273</v>
      </c>
      <c r="L852" s="3">
        <v>2011</v>
      </c>
      <c r="M852" s="3" t="s">
        <v>495</v>
      </c>
      <c r="N852" s="3" t="s">
        <v>496</v>
      </c>
      <c r="O852" s="3"/>
      <c r="P852" s="3" t="s">
        <v>118</v>
      </c>
      <c r="Q852" s="3" t="s">
        <v>142</v>
      </c>
      <c r="R852" s="5"/>
      <c r="S852" s="3" t="s">
        <v>69</v>
      </c>
      <c r="T852" s="3" t="s">
        <v>70</v>
      </c>
      <c r="U852" s="3" t="s">
        <v>71</v>
      </c>
      <c r="V852" s="3" t="s">
        <v>72</v>
      </c>
      <c r="W852" s="3">
        <v>14.6846</v>
      </c>
      <c r="X852" s="4">
        <f t="shared" si="47"/>
        <v>1.1759481493671395</v>
      </c>
      <c r="Y852" s="3">
        <v>0.52590000000000003</v>
      </c>
      <c r="Z852" s="4"/>
      <c r="AA852" s="3">
        <v>5</v>
      </c>
      <c r="AB852" s="3">
        <v>15.3926</v>
      </c>
      <c r="AC852" s="4">
        <f t="shared" si="48"/>
        <v>1.2716518588041303</v>
      </c>
      <c r="AD852" s="3">
        <v>0.56869999999999998</v>
      </c>
      <c r="AE852" s="3">
        <v>5</v>
      </c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3" t="s">
        <v>177</v>
      </c>
      <c r="AV852" s="3" t="s">
        <v>178</v>
      </c>
      <c r="AW852" s="3" t="s">
        <v>121</v>
      </c>
      <c r="AX852" s="4"/>
      <c r="AY852" s="2" t="s">
        <v>122</v>
      </c>
      <c r="AZ852" s="3" t="s">
        <v>76</v>
      </c>
      <c r="BA852" s="3" t="s">
        <v>77</v>
      </c>
      <c r="BB852" s="3">
        <f t="shared" si="49"/>
        <v>31.524999999999999</v>
      </c>
      <c r="BC852" s="3">
        <f t="shared" si="50"/>
        <v>121.95833333</v>
      </c>
      <c r="BD852" s="4">
        <f t="shared" ref="BD852:BD856" si="53">2011-1995</f>
        <v>16</v>
      </c>
      <c r="BE852" s="3" t="s">
        <v>500</v>
      </c>
    </row>
    <row r="853" spans="1:57" ht="12.75">
      <c r="A853" s="3" t="s">
        <v>108</v>
      </c>
      <c r="B853" s="4"/>
      <c r="C853" s="3" t="s">
        <v>492</v>
      </c>
      <c r="D853" s="2" t="s">
        <v>493</v>
      </c>
      <c r="E853" s="3" t="s">
        <v>494</v>
      </c>
      <c r="F853" s="3">
        <v>2016</v>
      </c>
      <c r="G853" s="2" t="s">
        <v>61</v>
      </c>
      <c r="H853" s="3" t="s">
        <v>112</v>
      </c>
      <c r="I853" s="3" t="s">
        <v>113</v>
      </c>
      <c r="J853" s="3" t="s">
        <v>96</v>
      </c>
      <c r="K853" s="3" t="s">
        <v>273</v>
      </c>
      <c r="L853" s="3">
        <v>2011</v>
      </c>
      <c r="M853" s="3" t="s">
        <v>495</v>
      </c>
      <c r="N853" s="3" t="s">
        <v>496</v>
      </c>
      <c r="O853" s="3"/>
      <c r="P853" s="3" t="s">
        <v>118</v>
      </c>
      <c r="Q853" s="3" t="s">
        <v>142</v>
      </c>
      <c r="R853" s="5"/>
      <c r="S853" s="3" t="s">
        <v>69</v>
      </c>
      <c r="T853" s="3" t="s">
        <v>70</v>
      </c>
      <c r="U853" s="3" t="s">
        <v>71</v>
      </c>
      <c r="V853" s="3" t="s">
        <v>72</v>
      </c>
      <c r="W853" s="3">
        <v>9.9594000000000005</v>
      </c>
      <c r="X853" s="4">
        <f t="shared" si="47"/>
        <v>1.3698152430163713</v>
      </c>
      <c r="Y853" s="3">
        <v>0.61260000000000003</v>
      </c>
      <c r="Z853" s="4"/>
      <c r="AA853" s="3">
        <v>5</v>
      </c>
      <c r="AB853" s="3">
        <v>9.4907000000000004</v>
      </c>
      <c r="AC853" s="4">
        <f t="shared" si="48"/>
        <v>1.7600091050900846</v>
      </c>
      <c r="AD853" s="3">
        <v>0.78710000000000002</v>
      </c>
      <c r="AE853" s="3">
        <v>5</v>
      </c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3" t="s">
        <v>177</v>
      </c>
      <c r="AV853" s="3" t="s">
        <v>178</v>
      </c>
      <c r="AW853" s="3" t="s">
        <v>121</v>
      </c>
      <c r="AX853" s="4"/>
      <c r="AY853" s="2" t="s">
        <v>122</v>
      </c>
      <c r="AZ853" s="3" t="s">
        <v>76</v>
      </c>
      <c r="BA853" s="3" t="s">
        <v>77</v>
      </c>
      <c r="BB853" s="3">
        <f t="shared" si="49"/>
        <v>31.524999999999999</v>
      </c>
      <c r="BC853" s="3">
        <f t="shared" si="50"/>
        <v>121.95833333</v>
      </c>
      <c r="BD853" s="4">
        <f t="shared" si="53"/>
        <v>16</v>
      </c>
      <c r="BE853" s="3" t="s">
        <v>498</v>
      </c>
    </row>
    <row r="854" spans="1:57" ht="12.75">
      <c r="A854" s="3" t="s">
        <v>108</v>
      </c>
      <c r="B854" s="4"/>
      <c r="C854" s="3" t="s">
        <v>492</v>
      </c>
      <c r="D854" s="2" t="s">
        <v>493</v>
      </c>
      <c r="E854" s="3" t="s">
        <v>494</v>
      </c>
      <c r="F854" s="3">
        <v>2016</v>
      </c>
      <c r="G854" s="2" t="s">
        <v>61</v>
      </c>
      <c r="H854" s="3" t="s">
        <v>112</v>
      </c>
      <c r="I854" s="3" t="s">
        <v>113</v>
      </c>
      <c r="J854" s="3" t="s">
        <v>96</v>
      </c>
      <c r="K854" s="3" t="s">
        <v>126</v>
      </c>
      <c r="L854" s="3">
        <v>2011</v>
      </c>
      <c r="M854" s="3" t="s">
        <v>495</v>
      </c>
      <c r="N854" s="3" t="s">
        <v>496</v>
      </c>
      <c r="O854" s="3"/>
      <c r="P854" s="3" t="s">
        <v>118</v>
      </c>
      <c r="Q854" s="3" t="s">
        <v>142</v>
      </c>
      <c r="R854" s="5"/>
      <c r="S854" s="3" t="s">
        <v>69</v>
      </c>
      <c r="T854" s="3" t="s">
        <v>70</v>
      </c>
      <c r="U854" s="3" t="s">
        <v>71</v>
      </c>
      <c r="V854" s="3" t="s">
        <v>72</v>
      </c>
      <c r="W854" s="3">
        <v>22.069400000000002</v>
      </c>
      <c r="X854" s="4">
        <f t="shared" si="47"/>
        <v>1.8899246545828223</v>
      </c>
      <c r="Y854" s="3">
        <v>0.84519999999999995</v>
      </c>
      <c r="Z854" s="4"/>
      <c r="AA854" s="3">
        <v>5</v>
      </c>
      <c r="AB854" s="3">
        <v>22.180399999999999</v>
      </c>
      <c r="AC854" s="4">
        <f t="shared" si="48"/>
        <v>2.2810129438475357</v>
      </c>
      <c r="AD854" s="3">
        <v>1.0201</v>
      </c>
      <c r="AE854" s="3">
        <v>5</v>
      </c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3" t="s">
        <v>177</v>
      </c>
      <c r="AV854" s="3" t="s">
        <v>178</v>
      </c>
      <c r="AW854" s="3" t="s">
        <v>121</v>
      </c>
      <c r="AX854" s="4"/>
      <c r="AY854" s="2" t="s">
        <v>122</v>
      </c>
      <c r="AZ854" s="3" t="s">
        <v>76</v>
      </c>
      <c r="BA854" s="3" t="s">
        <v>77</v>
      </c>
      <c r="BB854" s="3">
        <f t="shared" si="49"/>
        <v>31.524999999999999</v>
      </c>
      <c r="BC854" s="3">
        <f t="shared" si="50"/>
        <v>121.95833333</v>
      </c>
      <c r="BD854" s="4">
        <f t="shared" si="53"/>
        <v>16</v>
      </c>
      <c r="BE854" s="3" t="s">
        <v>500</v>
      </c>
    </row>
    <row r="855" spans="1:57" ht="12.75">
      <c r="A855" s="3" t="s">
        <v>108</v>
      </c>
      <c r="B855" s="4"/>
      <c r="C855" s="3" t="s">
        <v>492</v>
      </c>
      <c r="D855" s="2" t="s">
        <v>493</v>
      </c>
      <c r="E855" s="3" t="s">
        <v>494</v>
      </c>
      <c r="F855" s="3">
        <v>2016</v>
      </c>
      <c r="G855" s="2" t="s">
        <v>61</v>
      </c>
      <c r="H855" s="3" t="s">
        <v>112</v>
      </c>
      <c r="I855" s="3" t="s">
        <v>113</v>
      </c>
      <c r="J855" s="3" t="s">
        <v>96</v>
      </c>
      <c r="K855" s="3" t="s">
        <v>273</v>
      </c>
      <c r="L855" s="3">
        <v>2011</v>
      </c>
      <c r="M855" s="3" t="s">
        <v>80</v>
      </c>
      <c r="N855" s="3" t="s">
        <v>81</v>
      </c>
      <c r="O855" s="3"/>
      <c r="P855" s="3" t="s">
        <v>82</v>
      </c>
      <c r="Q855" s="3" t="s">
        <v>83</v>
      </c>
      <c r="R855" s="4"/>
      <c r="S855" s="3" t="s">
        <v>69</v>
      </c>
      <c r="T855" s="3" t="s">
        <v>70</v>
      </c>
      <c r="U855" s="3" t="s">
        <v>84</v>
      </c>
      <c r="V855" s="3" t="s">
        <v>72</v>
      </c>
      <c r="W855" s="3">
        <v>-22.038900000000002</v>
      </c>
      <c r="X855" s="4">
        <f t="shared" si="47"/>
        <v>5.2265852906080088</v>
      </c>
      <c r="Y855" s="3">
        <v>1.1687000000000001</v>
      </c>
      <c r="Z855" s="4"/>
      <c r="AA855" s="3">
        <v>20</v>
      </c>
      <c r="AB855" s="3">
        <v>-26.000900000000001</v>
      </c>
      <c r="AC855" s="4">
        <f t="shared" si="48"/>
        <v>4.3902958670230872</v>
      </c>
      <c r="AD855" s="3">
        <v>0.98170000000000002</v>
      </c>
      <c r="AE855" s="3">
        <v>20</v>
      </c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3" t="s">
        <v>177</v>
      </c>
      <c r="AV855" s="3" t="s">
        <v>178</v>
      </c>
      <c r="AW855" s="3" t="s">
        <v>121</v>
      </c>
      <c r="AX855" s="4"/>
      <c r="AY855" s="2" t="s">
        <v>122</v>
      </c>
      <c r="AZ855" s="3" t="s">
        <v>76</v>
      </c>
      <c r="BA855" s="3" t="s">
        <v>77</v>
      </c>
      <c r="BB855" s="3">
        <f t="shared" si="49"/>
        <v>31.524999999999999</v>
      </c>
      <c r="BC855" s="3">
        <f t="shared" si="50"/>
        <v>121.95833333</v>
      </c>
      <c r="BD855" s="4">
        <f t="shared" si="53"/>
        <v>16</v>
      </c>
      <c r="BE855" s="3" t="s">
        <v>501</v>
      </c>
    </row>
    <row r="856" spans="1:57" ht="12.75">
      <c r="A856" s="3" t="s">
        <v>108</v>
      </c>
      <c r="B856" s="4"/>
      <c r="C856" s="3" t="s">
        <v>492</v>
      </c>
      <c r="D856" s="2" t="s">
        <v>493</v>
      </c>
      <c r="E856" s="3" t="s">
        <v>494</v>
      </c>
      <c r="F856" s="3">
        <v>2016</v>
      </c>
      <c r="G856" s="2" t="s">
        <v>61</v>
      </c>
      <c r="H856" s="3" t="s">
        <v>112</v>
      </c>
      <c r="I856" s="3" t="s">
        <v>113</v>
      </c>
      <c r="J856" s="3" t="s">
        <v>96</v>
      </c>
      <c r="K856" s="3" t="s">
        <v>126</v>
      </c>
      <c r="L856" s="3">
        <v>2011</v>
      </c>
      <c r="M856" s="3" t="s">
        <v>80</v>
      </c>
      <c r="N856" s="3" t="s">
        <v>81</v>
      </c>
      <c r="O856" s="3"/>
      <c r="P856" s="3" t="s">
        <v>82</v>
      </c>
      <c r="Q856" s="3" t="s">
        <v>83</v>
      </c>
      <c r="R856" s="4"/>
      <c r="S856" s="3" t="s">
        <v>69</v>
      </c>
      <c r="T856" s="3" t="s">
        <v>70</v>
      </c>
      <c r="U856" s="3" t="s">
        <v>84</v>
      </c>
      <c r="V856" s="3" t="s">
        <v>72</v>
      </c>
      <c r="W856" s="3">
        <v>-14.161300000000001</v>
      </c>
      <c r="X856" s="4">
        <f t="shared" si="47"/>
        <v>11.67549559547688</v>
      </c>
      <c r="Y856" s="3">
        <v>1.5073000000000001</v>
      </c>
      <c r="Z856" s="4"/>
      <c r="AA856" s="3">
        <v>60</v>
      </c>
      <c r="AB856" s="3">
        <v>-25.3703</v>
      </c>
      <c r="AC856" s="4">
        <f t="shared" si="48"/>
        <v>10.227774420664547</v>
      </c>
      <c r="AD856" s="3">
        <v>1.3204</v>
      </c>
      <c r="AE856" s="3">
        <v>60</v>
      </c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3" t="s">
        <v>177</v>
      </c>
      <c r="AV856" s="3" t="s">
        <v>178</v>
      </c>
      <c r="AW856" s="3" t="s">
        <v>121</v>
      </c>
      <c r="AX856" s="4"/>
      <c r="AY856" s="2" t="s">
        <v>122</v>
      </c>
      <c r="AZ856" s="3" t="s">
        <v>76</v>
      </c>
      <c r="BA856" s="3" t="s">
        <v>77</v>
      </c>
      <c r="BB856" s="3">
        <f t="shared" si="49"/>
        <v>31.524999999999999</v>
      </c>
      <c r="BC856" s="3">
        <f t="shared" si="50"/>
        <v>121.95833333</v>
      </c>
      <c r="BD856" s="4">
        <f t="shared" si="53"/>
        <v>16</v>
      </c>
      <c r="BE856" s="3" t="s">
        <v>501</v>
      </c>
    </row>
    <row r="857" spans="1:57" ht="12.75">
      <c r="A857" s="2" t="s">
        <v>280</v>
      </c>
      <c r="B857" s="2" t="s">
        <v>57</v>
      </c>
      <c r="C857" s="2" t="s">
        <v>502</v>
      </c>
      <c r="D857" s="2" t="s">
        <v>503</v>
      </c>
      <c r="E857" s="2" t="s">
        <v>504</v>
      </c>
      <c r="F857" s="2">
        <v>2008</v>
      </c>
      <c r="G857" s="2" t="s">
        <v>61</v>
      </c>
      <c r="H857" s="2" t="s">
        <v>112</v>
      </c>
      <c r="I857" s="3" t="s">
        <v>125</v>
      </c>
      <c r="J857" s="5"/>
      <c r="K857" s="5"/>
      <c r="L857" s="2">
        <v>2006</v>
      </c>
      <c r="M857" s="3" t="s">
        <v>80</v>
      </c>
      <c r="N857" s="2" t="s">
        <v>81</v>
      </c>
      <c r="O857" s="2"/>
      <c r="P857" s="2" t="s">
        <v>82</v>
      </c>
      <c r="Q857" s="3" t="s">
        <v>505</v>
      </c>
      <c r="R857" s="5"/>
      <c r="S857" s="3" t="s">
        <v>69</v>
      </c>
      <c r="T857" s="2" t="s">
        <v>101</v>
      </c>
      <c r="U857" s="2" t="s">
        <v>71</v>
      </c>
      <c r="V857" s="2" t="s">
        <v>72</v>
      </c>
      <c r="W857" s="2">
        <v>0.5</v>
      </c>
      <c r="X857" s="4">
        <f t="shared" si="47"/>
        <v>0.26457513110645908</v>
      </c>
      <c r="Y857" s="2">
        <v>0.1</v>
      </c>
      <c r="Z857" s="5"/>
      <c r="AA857" s="2">
        <v>7</v>
      </c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2" t="s">
        <v>74</v>
      </c>
      <c r="AV857" s="3" t="s">
        <v>74</v>
      </c>
      <c r="AW857" s="2" t="s">
        <v>127</v>
      </c>
      <c r="AX857" s="2">
        <v>31200</v>
      </c>
      <c r="AY857" s="2" t="s">
        <v>122</v>
      </c>
      <c r="AZ857" s="3" t="s">
        <v>76</v>
      </c>
      <c r="BA857" s="3" t="s">
        <v>77</v>
      </c>
      <c r="BB857" s="2">
        <v>31.1</v>
      </c>
      <c r="BC857" s="2">
        <v>121.80500000000001</v>
      </c>
      <c r="BD857" s="2">
        <v>9</v>
      </c>
      <c r="BE857" s="5"/>
    </row>
    <row r="858" spans="1:57" ht="12.75">
      <c r="A858" s="2" t="s">
        <v>280</v>
      </c>
      <c r="B858" s="2" t="s">
        <v>57</v>
      </c>
      <c r="C858" s="2" t="s">
        <v>502</v>
      </c>
      <c r="D858" s="2" t="s">
        <v>503</v>
      </c>
      <c r="E858" s="2" t="s">
        <v>504</v>
      </c>
      <c r="F858" s="2">
        <v>2008</v>
      </c>
      <c r="G858" s="2" t="s">
        <v>61</v>
      </c>
      <c r="H858" s="2" t="s">
        <v>112</v>
      </c>
      <c r="I858" s="3" t="s">
        <v>125</v>
      </c>
      <c r="J858" s="5"/>
      <c r="K858" s="5"/>
      <c r="L858" s="2">
        <v>2006</v>
      </c>
      <c r="M858" s="3" t="s">
        <v>85</v>
      </c>
      <c r="N858" s="2" t="s">
        <v>81</v>
      </c>
      <c r="O858" s="2"/>
      <c r="P858" s="3" t="s">
        <v>86</v>
      </c>
      <c r="Q858" s="3" t="s">
        <v>87</v>
      </c>
      <c r="R858" s="5"/>
      <c r="S858" s="3" t="s">
        <v>69</v>
      </c>
      <c r="T858" s="2" t="s">
        <v>101</v>
      </c>
      <c r="U858" s="3" t="s">
        <v>71</v>
      </c>
      <c r="V858" s="2" t="s">
        <v>72</v>
      </c>
      <c r="W858" s="2">
        <v>2.2000000000000002</v>
      </c>
      <c r="X858" s="4">
        <f t="shared" si="47"/>
        <v>0.79372539331937719</v>
      </c>
      <c r="Y858" s="2">
        <v>0.3</v>
      </c>
      <c r="Z858" s="5"/>
      <c r="AA858" s="2">
        <v>7</v>
      </c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2" t="s">
        <v>74</v>
      </c>
      <c r="AV858" s="3" t="s">
        <v>74</v>
      </c>
      <c r="AW858" s="2" t="s">
        <v>127</v>
      </c>
      <c r="AX858" s="2">
        <v>31200</v>
      </c>
      <c r="AY858" s="2" t="s">
        <v>122</v>
      </c>
      <c r="AZ858" s="3" t="s">
        <v>76</v>
      </c>
      <c r="BA858" s="3" t="s">
        <v>77</v>
      </c>
      <c r="BB858" s="2">
        <v>31.1</v>
      </c>
      <c r="BC858" s="2">
        <v>121.80500000000001</v>
      </c>
      <c r="BD858" s="2">
        <v>9</v>
      </c>
      <c r="BE858" s="5"/>
    </row>
    <row r="859" spans="1:57" ht="12.75">
      <c r="A859" s="2" t="s">
        <v>280</v>
      </c>
      <c r="B859" s="9" t="s">
        <v>230</v>
      </c>
      <c r="C859" s="2" t="s">
        <v>506</v>
      </c>
      <c r="D859" s="6" t="s">
        <v>507</v>
      </c>
      <c r="E859" s="2" t="s">
        <v>508</v>
      </c>
      <c r="F859" s="9">
        <v>2014</v>
      </c>
      <c r="G859" s="2" t="s">
        <v>61</v>
      </c>
      <c r="H859" s="9" t="s">
        <v>174</v>
      </c>
      <c r="I859" s="2" t="s">
        <v>509</v>
      </c>
      <c r="J859" s="2" t="s">
        <v>96</v>
      </c>
      <c r="K859" s="2" t="s">
        <v>144</v>
      </c>
      <c r="L859" s="2">
        <v>2006</v>
      </c>
      <c r="M859" s="2" t="s">
        <v>510</v>
      </c>
      <c r="N859" s="2" t="s">
        <v>511</v>
      </c>
      <c r="O859" s="2"/>
      <c r="P859" s="2" t="s">
        <v>163</v>
      </c>
      <c r="Q859" s="5"/>
      <c r="R859" s="5"/>
      <c r="S859" s="3" t="s">
        <v>69</v>
      </c>
      <c r="T859" s="2" t="s">
        <v>101</v>
      </c>
      <c r="U859" s="3" t="s">
        <v>71</v>
      </c>
      <c r="V859" s="2" t="s">
        <v>72</v>
      </c>
      <c r="W859" s="5"/>
      <c r="X859" s="5"/>
      <c r="Y859" s="5"/>
      <c r="Z859" s="5"/>
      <c r="AA859" s="2"/>
      <c r="AB859" s="5"/>
      <c r="AC859" s="5"/>
      <c r="AD859" s="5"/>
      <c r="AE859" s="5"/>
      <c r="AF859" s="5"/>
      <c r="AG859" s="5"/>
      <c r="AH859" s="5"/>
      <c r="AI859" s="5"/>
      <c r="AJ859" s="2"/>
      <c r="AK859" s="5"/>
      <c r="AL859" s="2"/>
      <c r="AM859" s="5"/>
      <c r="AN859" s="5"/>
      <c r="AO859" s="5"/>
      <c r="AP859" s="5"/>
      <c r="AQ859" s="5"/>
      <c r="AR859" s="5"/>
      <c r="AS859" s="5"/>
      <c r="AT859" s="5"/>
      <c r="AU859" s="2" t="s">
        <v>177</v>
      </c>
      <c r="AV859" s="3" t="s">
        <v>178</v>
      </c>
      <c r="AW859" s="2" t="s">
        <v>102</v>
      </c>
      <c r="AX859" s="2">
        <v>374</v>
      </c>
      <c r="AY859" s="2" t="s">
        <v>179</v>
      </c>
      <c r="AZ859" s="3" t="s">
        <v>76</v>
      </c>
      <c r="BA859" s="3" t="s">
        <v>180</v>
      </c>
      <c r="BB859" s="2">
        <v>-41.3</v>
      </c>
      <c r="BC859" s="5"/>
      <c r="BD859" s="2">
        <v>86</v>
      </c>
      <c r="BE859" s="5"/>
    </row>
    <row r="860" spans="1:57" ht="12.75">
      <c r="A860" s="3" t="s">
        <v>230</v>
      </c>
      <c r="B860" s="4"/>
      <c r="C860" s="3" t="s">
        <v>512</v>
      </c>
      <c r="D860" s="6" t="s">
        <v>513</v>
      </c>
      <c r="E860" s="3" t="s">
        <v>508</v>
      </c>
      <c r="F860" s="3">
        <v>2015</v>
      </c>
      <c r="G860" s="2" t="s">
        <v>61</v>
      </c>
      <c r="H860" s="3" t="s">
        <v>174</v>
      </c>
      <c r="I860" s="3" t="s">
        <v>509</v>
      </c>
      <c r="J860" s="4"/>
      <c r="K860" s="4"/>
      <c r="L860" s="4"/>
      <c r="M860" s="3" t="s">
        <v>514</v>
      </c>
      <c r="N860" s="3"/>
      <c r="O860" s="3"/>
      <c r="P860" s="3" t="s">
        <v>163</v>
      </c>
      <c r="Q860" s="3"/>
      <c r="R860" s="4"/>
      <c r="S860" s="3" t="s">
        <v>134</v>
      </c>
      <c r="T860" s="3" t="s">
        <v>135</v>
      </c>
      <c r="U860" s="3" t="s">
        <v>84</v>
      </c>
      <c r="V860" s="3" t="s">
        <v>72</v>
      </c>
      <c r="W860" s="3">
        <v>0.151</v>
      </c>
      <c r="X860" s="4">
        <f t="shared" ref="X860:X861" si="54">ABS(Y860)*(SQRT(AA860))</f>
        <v>1.2340194487932514</v>
      </c>
      <c r="Y860" s="3">
        <v>0.158</v>
      </c>
      <c r="Z860" s="4"/>
      <c r="AA860" s="3">
        <v>61</v>
      </c>
      <c r="AB860" s="4"/>
      <c r="AC860" s="4"/>
      <c r="AD860" s="4"/>
      <c r="AE860" s="4"/>
      <c r="AF860" s="4"/>
      <c r="AG860" s="4"/>
      <c r="AH860" s="4"/>
      <c r="AI860" s="4"/>
      <c r="AJ860" s="3">
        <v>1.266</v>
      </c>
      <c r="AK860" s="4">
        <f t="shared" ref="AK860:AK861" si="55">ABS(AL860)*(SQRT(AM860))</f>
        <v>1.4815488517089135</v>
      </c>
      <c r="AL860" s="3">
        <v>0.18099999999999999</v>
      </c>
      <c r="AM860" s="3">
        <v>67</v>
      </c>
      <c r="AN860" s="4"/>
      <c r="AO860" s="4"/>
      <c r="AP860" s="4"/>
      <c r="AQ860" s="4"/>
      <c r="AR860" s="3" t="s">
        <v>515</v>
      </c>
      <c r="AS860" s="3">
        <v>0</v>
      </c>
      <c r="AT860" s="3">
        <v>6</v>
      </c>
      <c r="AU860" s="3" t="s">
        <v>74</v>
      </c>
      <c r="AV860" s="3" t="s">
        <v>74</v>
      </c>
      <c r="AW860" s="3"/>
      <c r="AX860" s="3">
        <v>374</v>
      </c>
      <c r="AY860" s="3" t="s">
        <v>516</v>
      </c>
      <c r="AZ860" s="3" t="s">
        <v>76</v>
      </c>
      <c r="BA860" s="3" t="s">
        <v>180</v>
      </c>
      <c r="BB860" s="3">
        <v>-41.265000000000001</v>
      </c>
      <c r="BC860" s="3">
        <v>146.969167</v>
      </c>
      <c r="BD860" s="4"/>
      <c r="BE860" s="4"/>
    </row>
    <row r="861" spans="1:57" ht="12.75">
      <c r="A861" s="3" t="s">
        <v>230</v>
      </c>
      <c r="B861" s="4"/>
      <c r="C861" s="3" t="s">
        <v>512</v>
      </c>
      <c r="D861" s="6" t="s">
        <v>513</v>
      </c>
      <c r="E861" s="3" t="s">
        <v>508</v>
      </c>
      <c r="F861" s="3">
        <v>2015</v>
      </c>
      <c r="G861" s="2" t="s">
        <v>61</v>
      </c>
      <c r="H861" s="3" t="s">
        <v>174</v>
      </c>
      <c r="I861" s="3" t="s">
        <v>517</v>
      </c>
      <c r="J861" s="4"/>
      <c r="K861" s="4"/>
      <c r="L861" s="4"/>
      <c r="M861" s="3" t="s">
        <v>514</v>
      </c>
      <c r="N861" s="3"/>
      <c r="O861" s="3"/>
      <c r="P861" s="3" t="s">
        <v>163</v>
      </c>
      <c r="Q861" s="3"/>
      <c r="R861" s="4"/>
      <c r="S861" s="3" t="s">
        <v>134</v>
      </c>
      <c r="T861" s="3" t="s">
        <v>135</v>
      </c>
      <c r="U861" s="3" t="s">
        <v>84</v>
      </c>
      <c r="V861" s="3" t="s">
        <v>72</v>
      </c>
      <c r="W861" s="3">
        <v>0.62</v>
      </c>
      <c r="X861" s="4">
        <f t="shared" si="54"/>
        <v>2.3299828325547809</v>
      </c>
      <c r="Y861" s="3">
        <v>0.52100000000000002</v>
      </c>
      <c r="Z861" s="4"/>
      <c r="AA861" s="3">
        <v>20</v>
      </c>
      <c r="AB861" s="4"/>
      <c r="AC861" s="4"/>
      <c r="AD861" s="4"/>
      <c r="AE861" s="4"/>
      <c r="AF861" s="4"/>
      <c r="AG861" s="4"/>
      <c r="AH861" s="4"/>
      <c r="AI861" s="4"/>
      <c r="AJ861" s="3">
        <v>0.52</v>
      </c>
      <c r="AK861" s="4">
        <f t="shared" si="55"/>
        <v>5.4049606844083522</v>
      </c>
      <c r="AL861" s="3">
        <v>1.06</v>
      </c>
      <c r="AM861" s="3">
        <v>26</v>
      </c>
      <c r="AN861" s="4"/>
      <c r="AO861" s="4"/>
      <c r="AP861" s="4"/>
      <c r="AQ861" s="4"/>
      <c r="AR861" s="3" t="s">
        <v>515</v>
      </c>
      <c r="AS861" s="3">
        <v>0</v>
      </c>
      <c r="AT861" s="3">
        <v>6</v>
      </c>
      <c r="AU861" s="3" t="s">
        <v>74</v>
      </c>
      <c r="AV861" s="3" t="s">
        <v>74</v>
      </c>
      <c r="AW861" s="3"/>
      <c r="AX861" s="3">
        <v>374</v>
      </c>
      <c r="AY861" s="3" t="s">
        <v>516</v>
      </c>
      <c r="AZ861" s="3" t="s">
        <v>76</v>
      </c>
      <c r="BA861" s="3" t="s">
        <v>180</v>
      </c>
      <c r="BB861" s="3">
        <v>-41.265000000000001</v>
      </c>
      <c r="BC861" s="3">
        <v>146.969167</v>
      </c>
      <c r="BD861" s="4"/>
      <c r="BE861" s="4"/>
    </row>
    <row r="862" spans="1:57" ht="12.75">
      <c r="A862" s="3" t="s">
        <v>230</v>
      </c>
      <c r="B862" s="4"/>
      <c r="C862" s="3" t="s">
        <v>512</v>
      </c>
      <c r="D862" s="6" t="s">
        <v>513</v>
      </c>
      <c r="E862" s="3" t="s">
        <v>508</v>
      </c>
      <c r="F862" s="3">
        <v>2015</v>
      </c>
      <c r="G862" s="2" t="s">
        <v>61</v>
      </c>
      <c r="H862" s="3" t="s">
        <v>174</v>
      </c>
      <c r="I862" s="3" t="s">
        <v>509</v>
      </c>
      <c r="J862" s="4"/>
      <c r="K862" s="4"/>
      <c r="L862" s="4"/>
      <c r="M862" s="3" t="s">
        <v>518</v>
      </c>
      <c r="N862" s="2" t="s">
        <v>511</v>
      </c>
      <c r="O862" s="3"/>
      <c r="P862" s="3" t="s">
        <v>163</v>
      </c>
      <c r="Q862" s="3"/>
      <c r="R862" s="4"/>
      <c r="S862" s="3" t="s">
        <v>134</v>
      </c>
      <c r="T862" s="3" t="s">
        <v>135</v>
      </c>
      <c r="U862" s="3" t="s">
        <v>84</v>
      </c>
      <c r="V862" s="3" t="s">
        <v>72</v>
      </c>
      <c r="W862" s="3">
        <v>2</v>
      </c>
      <c r="X862" s="4"/>
      <c r="Y862" s="4"/>
      <c r="Z862" s="4"/>
      <c r="AA862" s="3">
        <v>27</v>
      </c>
      <c r="AB862" s="4"/>
      <c r="AC862" s="4"/>
      <c r="AD862" s="4"/>
      <c r="AE862" s="4"/>
      <c r="AF862" s="4"/>
      <c r="AG862" s="4"/>
      <c r="AH862" s="4"/>
      <c r="AI862" s="4"/>
      <c r="AJ862" s="3">
        <v>13.3</v>
      </c>
      <c r="AK862" s="4"/>
      <c r="AL862" s="4"/>
      <c r="AM862" s="3">
        <v>27</v>
      </c>
      <c r="AN862" s="4"/>
      <c r="AO862" s="4"/>
      <c r="AP862" s="4"/>
      <c r="AQ862" s="4"/>
      <c r="AR862" s="3" t="s">
        <v>515</v>
      </c>
      <c r="AS862" s="3">
        <v>0</v>
      </c>
      <c r="AT862" s="3">
        <v>6</v>
      </c>
      <c r="AU862" s="3" t="s">
        <v>74</v>
      </c>
      <c r="AV862" s="3" t="s">
        <v>74</v>
      </c>
      <c r="AW862" s="3"/>
      <c r="AX862" s="3">
        <v>374</v>
      </c>
      <c r="AY862" s="3" t="s">
        <v>516</v>
      </c>
      <c r="AZ862" s="3" t="s">
        <v>76</v>
      </c>
      <c r="BA862" s="3" t="s">
        <v>180</v>
      </c>
      <c r="BB862" s="3">
        <v>-41.265000000000001</v>
      </c>
      <c r="BC862" s="3">
        <v>146.969167</v>
      </c>
      <c r="BD862" s="4"/>
      <c r="BE862" s="4"/>
    </row>
    <row r="863" spans="1:57" ht="12.75">
      <c r="A863" s="3" t="s">
        <v>230</v>
      </c>
      <c r="B863" s="4"/>
      <c r="C863" s="3" t="s">
        <v>512</v>
      </c>
      <c r="D863" s="6" t="s">
        <v>513</v>
      </c>
      <c r="E863" s="3" t="s">
        <v>508</v>
      </c>
      <c r="F863" s="3">
        <v>2015</v>
      </c>
      <c r="G863" s="2" t="s">
        <v>61</v>
      </c>
      <c r="H863" s="3" t="s">
        <v>174</v>
      </c>
      <c r="I863" s="3" t="s">
        <v>517</v>
      </c>
      <c r="J863" s="4"/>
      <c r="K863" s="4"/>
      <c r="L863" s="4"/>
      <c r="M863" s="3" t="s">
        <v>518</v>
      </c>
      <c r="N863" s="2" t="s">
        <v>511</v>
      </c>
      <c r="O863" s="3"/>
      <c r="P863" s="3" t="s">
        <v>163</v>
      </c>
      <c r="Q863" s="3"/>
      <c r="R863" s="4"/>
      <c r="S863" s="3" t="s">
        <v>134</v>
      </c>
      <c r="T863" s="3" t="s">
        <v>135</v>
      </c>
      <c r="U863" s="3" t="s">
        <v>84</v>
      </c>
      <c r="V863" s="3" t="s">
        <v>72</v>
      </c>
      <c r="W863" s="3">
        <v>13.5</v>
      </c>
      <c r="X863" s="3">
        <v>66.2</v>
      </c>
      <c r="Y863" s="4"/>
      <c r="Z863" s="4"/>
      <c r="AA863" s="3">
        <v>425</v>
      </c>
      <c r="AB863" s="4"/>
      <c r="AC863" s="4"/>
      <c r="AD863" s="4"/>
      <c r="AE863" s="4"/>
      <c r="AF863" s="4"/>
      <c r="AG863" s="4"/>
      <c r="AH863" s="4"/>
      <c r="AI863" s="4"/>
      <c r="AJ863" s="3">
        <v>22.7</v>
      </c>
      <c r="AK863" s="3">
        <v>127.9</v>
      </c>
      <c r="AL863" s="4"/>
      <c r="AM863" s="3">
        <v>525</v>
      </c>
      <c r="AN863" s="4"/>
      <c r="AO863" s="4"/>
      <c r="AP863" s="4"/>
      <c r="AQ863" s="4"/>
      <c r="AR863" s="3" t="s">
        <v>515</v>
      </c>
      <c r="AS863" s="3">
        <v>0</v>
      </c>
      <c r="AT863" s="3">
        <v>6</v>
      </c>
      <c r="AU863" s="3" t="s">
        <v>74</v>
      </c>
      <c r="AV863" s="3" t="s">
        <v>74</v>
      </c>
      <c r="AW863" s="3"/>
      <c r="AX863" s="3">
        <v>374</v>
      </c>
      <c r="AY863" s="3" t="s">
        <v>516</v>
      </c>
      <c r="AZ863" s="3" t="s">
        <v>76</v>
      </c>
      <c r="BA863" s="3" t="s">
        <v>180</v>
      </c>
      <c r="BB863" s="3">
        <v>-41.265000000000001</v>
      </c>
      <c r="BC863" s="3">
        <v>146.969167</v>
      </c>
      <c r="BD863" s="4"/>
      <c r="BE863" s="4"/>
    </row>
    <row r="864" spans="1:57" ht="12.75">
      <c r="A864" s="3" t="s">
        <v>230</v>
      </c>
      <c r="B864" s="4"/>
      <c r="C864" s="3" t="s">
        <v>512</v>
      </c>
      <c r="D864" s="6" t="s">
        <v>513</v>
      </c>
      <c r="E864" s="3" t="s">
        <v>508</v>
      </c>
      <c r="F864" s="3">
        <v>2015</v>
      </c>
      <c r="G864" s="2" t="s">
        <v>61</v>
      </c>
      <c r="H864" s="3" t="s">
        <v>174</v>
      </c>
      <c r="I864" s="3" t="s">
        <v>509</v>
      </c>
      <c r="J864" s="4"/>
      <c r="K864" s="4"/>
      <c r="L864" s="4"/>
      <c r="M864" s="3" t="s">
        <v>519</v>
      </c>
      <c r="N864" s="3" t="s">
        <v>520</v>
      </c>
      <c r="O864" s="3"/>
      <c r="P864" s="3" t="s">
        <v>163</v>
      </c>
      <c r="Q864" s="3"/>
      <c r="R864" s="4"/>
      <c r="S864" s="3" t="s">
        <v>134</v>
      </c>
      <c r="T864" s="3" t="s">
        <v>135</v>
      </c>
      <c r="U864" s="3" t="s">
        <v>84</v>
      </c>
      <c r="V864" s="3" t="s">
        <v>72</v>
      </c>
      <c r="W864" s="3">
        <v>3.0000000000000001E-3</v>
      </c>
      <c r="X864" s="4">
        <f t="shared" ref="X864:X865" si="56">ABS(Y864)*(SQRT(AA864))</f>
        <v>2.8930952282978865E-2</v>
      </c>
      <c r="Y864" s="3">
        <v>3.0000000000000001E-3</v>
      </c>
      <c r="Z864" s="4"/>
      <c r="AA864" s="3">
        <v>93</v>
      </c>
      <c r="AB864" s="4"/>
      <c r="AC864" s="4"/>
      <c r="AD864" s="4"/>
      <c r="AE864" s="4"/>
      <c r="AF864" s="4"/>
      <c r="AG864" s="4"/>
      <c r="AH864" s="4"/>
      <c r="AI864" s="4"/>
      <c r="AJ864" s="3">
        <v>2.7E-2</v>
      </c>
      <c r="AK864" s="4">
        <f>ABS(AL864)*(SQRT(AM864))</f>
        <v>0.32501230745927145</v>
      </c>
      <c r="AL864" s="3">
        <v>3.3000000000000002E-2</v>
      </c>
      <c r="AM864" s="3">
        <v>97</v>
      </c>
      <c r="AN864" s="4"/>
      <c r="AO864" s="4"/>
      <c r="AP864" s="4"/>
      <c r="AQ864" s="4"/>
      <c r="AR864" s="3" t="s">
        <v>515</v>
      </c>
      <c r="AS864" s="3">
        <v>0</v>
      </c>
      <c r="AT864" s="3">
        <v>6</v>
      </c>
      <c r="AU864" s="3" t="s">
        <v>74</v>
      </c>
      <c r="AV864" s="3" t="s">
        <v>74</v>
      </c>
      <c r="AW864" s="3"/>
      <c r="AX864" s="3">
        <v>374</v>
      </c>
      <c r="AY864" s="3" t="s">
        <v>516</v>
      </c>
      <c r="AZ864" s="3" t="s">
        <v>76</v>
      </c>
      <c r="BA864" s="3" t="s">
        <v>180</v>
      </c>
      <c r="BB864" s="3">
        <v>-41.265000000000001</v>
      </c>
      <c r="BC864" s="3">
        <v>146.969167</v>
      </c>
      <c r="BD864" s="4"/>
      <c r="BE864" s="4"/>
    </row>
    <row r="865" spans="1:57" ht="12.75">
      <c r="A865" s="3" t="s">
        <v>230</v>
      </c>
      <c r="B865" s="3" t="s">
        <v>230</v>
      </c>
      <c r="C865" s="3" t="s">
        <v>521</v>
      </c>
      <c r="D865" s="3" t="s">
        <v>522</v>
      </c>
      <c r="E865" s="3" t="s">
        <v>523</v>
      </c>
      <c r="F865" s="3">
        <v>2015</v>
      </c>
      <c r="G865" s="2" t="s">
        <v>93</v>
      </c>
      <c r="H865" s="3" t="s">
        <v>94</v>
      </c>
      <c r="I865" s="3" t="s">
        <v>524</v>
      </c>
      <c r="J865" s="3"/>
      <c r="K865" s="3"/>
      <c r="L865" s="3">
        <v>2007</v>
      </c>
      <c r="M865" s="3" t="s">
        <v>525</v>
      </c>
      <c r="N865" s="3" t="s">
        <v>147</v>
      </c>
      <c r="O865" s="3"/>
      <c r="P865" s="3" t="s">
        <v>146</v>
      </c>
      <c r="Q865" s="3" t="s">
        <v>148</v>
      </c>
      <c r="R865" s="3" t="s">
        <v>148</v>
      </c>
      <c r="S865" s="3" t="s">
        <v>69</v>
      </c>
      <c r="T865" s="3" t="s">
        <v>299</v>
      </c>
      <c r="U865" s="3" t="s">
        <v>84</v>
      </c>
      <c r="V865" s="3" t="s">
        <v>72</v>
      </c>
      <c r="W865" s="3">
        <v>2.2892999999999999</v>
      </c>
      <c r="X865" s="4">
        <f t="shared" si="56"/>
        <v>1.1933027109665009</v>
      </c>
      <c r="Y865" s="3">
        <v>0.26040000000000002</v>
      </c>
      <c r="Z865" s="4"/>
      <c r="AA865" s="3">
        <f t="shared" ref="AA865:AA866" si="57">AVERAGE(18,24)</f>
        <v>21</v>
      </c>
      <c r="AB865" s="3">
        <v>2.5497000000000001</v>
      </c>
      <c r="AC865" s="4">
        <f>AD865*(SQRT(AE865))</f>
        <v>0.63239544590390595</v>
      </c>
      <c r="AD865" s="3">
        <v>0.13800000000000001</v>
      </c>
      <c r="AE865" s="3">
        <f t="shared" ref="AE865:AE866" si="58">AVERAGE(18,24)</f>
        <v>21</v>
      </c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3" t="s">
        <v>526</v>
      </c>
      <c r="AV865" s="3" t="s">
        <v>178</v>
      </c>
      <c r="AW865" s="4"/>
      <c r="AX865" s="4"/>
      <c r="AY865" s="3" t="s">
        <v>527</v>
      </c>
      <c r="AZ865" s="3" t="s">
        <v>76</v>
      </c>
      <c r="BA865" s="3" t="s">
        <v>77</v>
      </c>
      <c r="BB865" s="3">
        <v>37.770000000000003</v>
      </c>
      <c r="BC865" s="3">
        <v>126.67</v>
      </c>
      <c r="BD865" s="3">
        <v>6</v>
      </c>
      <c r="BE865" s="3" t="s">
        <v>528</v>
      </c>
    </row>
    <row r="866" spans="1:57" ht="12.75">
      <c r="A866" s="3" t="s">
        <v>230</v>
      </c>
      <c r="B866" s="3" t="s">
        <v>230</v>
      </c>
      <c r="C866" s="3" t="s">
        <v>521</v>
      </c>
      <c r="D866" s="3" t="s">
        <v>522</v>
      </c>
      <c r="E866" s="3" t="s">
        <v>523</v>
      </c>
      <c r="F866" s="3">
        <v>2015</v>
      </c>
      <c r="G866" s="2" t="s">
        <v>93</v>
      </c>
      <c r="H866" s="3" t="s">
        <v>94</v>
      </c>
      <c r="I866" s="3" t="s">
        <v>524</v>
      </c>
      <c r="J866" s="3"/>
      <c r="K866" s="3"/>
      <c r="L866" s="3">
        <v>2007</v>
      </c>
      <c r="M866" s="3" t="s">
        <v>529</v>
      </c>
      <c r="N866" s="3" t="s">
        <v>279</v>
      </c>
      <c r="O866" s="3"/>
      <c r="P866" s="3" t="s">
        <v>276</v>
      </c>
      <c r="Q866" s="3"/>
      <c r="R866" s="3"/>
      <c r="S866" s="3" t="s">
        <v>69</v>
      </c>
      <c r="T866" s="3" t="s">
        <v>299</v>
      </c>
      <c r="U866" s="3" t="s">
        <v>84</v>
      </c>
      <c r="V866" s="3" t="s">
        <v>72</v>
      </c>
      <c r="W866" s="3">
        <v>110</v>
      </c>
      <c r="X866" s="4"/>
      <c r="Y866" s="4"/>
      <c r="Z866" s="4"/>
      <c r="AA866" s="3">
        <f t="shared" si="57"/>
        <v>21</v>
      </c>
      <c r="AB866" s="3">
        <v>122</v>
      </c>
      <c r="AC866" s="4"/>
      <c r="AD866" s="4"/>
      <c r="AE866" s="3">
        <f t="shared" si="58"/>
        <v>21</v>
      </c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3" t="s">
        <v>526</v>
      </c>
      <c r="AV866" s="3" t="s">
        <v>178</v>
      </c>
      <c r="AW866" s="4"/>
      <c r="AX866" s="4"/>
      <c r="AY866" s="3" t="s">
        <v>527</v>
      </c>
      <c r="AZ866" s="3" t="s">
        <v>76</v>
      </c>
      <c r="BA866" s="3" t="s">
        <v>77</v>
      </c>
      <c r="BB866" s="3">
        <v>37.770000000000003</v>
      </c>
      <c r="BC866" s="3">
        <v>126.67</v>
      </c>
      <c r="BD866" s="3">
        <v>6</v>
      </c>
      <c r="BE866" s="3" t="s">
        <v>528</v>
      </c>
    </row>
    <row r="867" spans="1:57" ht="12.75">
      <c r="A867" s="3" t="s">
        <v>230</v>
      </c>
      <c r="B867" s="3" t="s">
        <v>230</v>
      </c>
      <c r="C867" s="3" t="s">
        <v>521</v>
      </c>
      <c r="D867" s="3" t="s">
        <v>522</v>
      </c>
      <c r="E867" s="3" t="s">
        <v>523</v>
      </c>
      <c r="F867" s="3">
        <v>2015</v>
      </c>
      <c r="G867" s="2" t="s">
        <v>93</v>
      </c>
      <c r="H867" s="3" t="s">
        <v>94</v>
      </c>
      <c r="I867" s="3" t="s">
        <v>524</v>
      </c>
      <c r="J867" s="3" t="s">
        <v>96</v>
      </c>
      <c r="K867" s="3" t="s">
        <v>126</v>
      </c>
      <c r="L867" s="3">
        <v>2007</v>
      </c>
      <c r="M867" s="2" t="s">
        <v>328</v>
      </c>
      <c r="N867" s="3" t="s">
        <v>117</v>
      </c>
      <c r="O867" s="10">
        <v>43768</v>
      </c>
      <c r="P867" s="3" t="s">
        <v>82</v>
      </c>
      <c r="Q867" s="3" t="s">
        <v>83</v>
      </c>
      <c r="R867" s="4"/>
      <c r="S867" s="3" t="s">
        <v>134</v>
      </c>
      <c r="T867" s="3" t="s">
        <v>135</v>
      </c>
      <c r="U867" s="3" t="s">
        <v>84</v>
      </c>
      <c r="V867" s="3" t="s">
        <v>72</v>
      </c>
      <c r="W867" s="3">
        <v>28.211500000000001</v>
      </c>
      <c r="X867" s="4">
        <f t="shared" ref="X867:X913" si="59">ABS(Y867)*(SQRT(AA867))</f>
        <v>0</v>
      </c>
      <c r="Y867" s="3">
        <v>0</v>
      </c>
      <c r="Z867" s="4"/>
      <c r="AA867" s="3">
        <v>3</v>
      </c>
      <c r="AB867" s="3">
        <v>17.7258</v>
      </c>
      <c r="AC867" s="4">
        <f t="shared" ref="AC867:AC913" si="60">AD867*(SQRT(AE867))</f>
        <v>0</v>
      </c>
      <c r="AD867" s="3">
        <v>0</v>
      </c>
      <c r="AE867" s="3">
        <v>3</v>
      </c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3" t="s">
        <v>526</v>
      </c>
      <c r="AV867" s="3" t="s">
        <v>178</v>
      </c>
      <c r="AW867" s="4"/>
      <c r="AX867" s="4"/>
      <c r="AY867" s="3" t="s">
        <v>527</v>
      </c>
      <c r="AZ867" s="3" t="s">
        <v>76</v>
      </c>
      <c r="BA867" s="3" t="s">
        <v>77</v>
      </c>
      <c r="BB867" s="3">
        <v>37.770000000000003</v>
      </c>
      <c r="BC867" s="3">
        <v>126.67</v>
      </c>
      <c r="BD867" s="3">
        <v>6</v>
      </c>
      <c r="BE867" s="4"/>
    </row>
    <row r="868" spans="1:57" ht="12.75">
      <c r="A868" s="3" t="s">
        <v>230</v>
      </c>
      <c r="B868" s="3" t="s">
        <v>230</v>
      </c>
      <c r="C868" s="3" t="s">
        <v>521</v>
      </c>
      <c r="D868" s="3" t="s">
        <v>522</v>
      </c>
      <c r="E868" s="3" t="s">
        <v>523</v>
      </c>
      <c r="F868" s="3">
        <v>2015</v>
      </c>
      <c r="G868" s="2" t="s">
        <v>93</v>
      </c>
      <c r="H868" s="3" t="s">
        <v>94</v>
      </c>
      <c r="I868" s="3" t="s">
        <v>524</v>
      </c>
      <c r="J868" s="3" t="s">
        <v>96</v>
      </c>
      <c r="K868" s="3" t="s">
        <v>273</v>
      </c>
      <c r="L868" s="3">
        <v>2007</v>
      </c>
      <c r="M868" s="2" t="s">
        <v>328</v>
      </c>
      <c r="N868" s="3" t="s">
        <v>117</v>
      </c>
      <c r="O868" s="10">
        <v>43768</v>
      </c>
      <c r="P868" s="3" t="s">
        <v>82</v>
      </c>
      <c r="Q868" s="3" t="s">
        <v>83</v>
      </c>
      <c r="R868" s="4"/>
      <c r="S868" s="3" t="s">
        <v>134</v>
      </c>
      <c r="T868" s="3" t="s">
        <v>135</v>
      </c>
      <c r="U868" s="3" t="s">
        <v>84</v>
      </c>
      <c r="V868" s="3" t="s">
        <v>72</v>
      </c>
      <c r="W868" s="3">
        <v>25.877400000000002</v>
      </c>
      <c r="X868" s="4">
        <f t="shared" si="59"/>
        <v>3.5893288885249839</v>
      </c>
      <c r="Y868" s="3">
        <v>2.0722999999999998</v>
      </c>
      <c r="Z868" s="4"/>
      <c r="AA868" s="3">
        <v>3</v>
      </c>
      <c r="AB868" s="3">
        <v>19.670500000000001</v>
      </c>
      <c r="AC868" s="4">
        <f t="shared" si="60"/>
        <v>0</v>
      </c>
      <c r="AD868" s="3">
        <v>0</v>
      </c>
      <c r="AE868" s="3">
        <v>3</v>
      </c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3" t="s">
        <v>526</v>
      </c>
      <c r="AV868" s="3" t="s">
        <v>178</v>
      </c>
      <c r="AW868" s="4"/>
      <c r="AX868" s="4"/>
      <c r="AY868" s="3" t="s">
        <v>527</v>
      </c>
      <c r="AZ868" s="3" t="s">
        <v>76</v>
      </c>
      <c r="BA868" s="3" t="s">
        <v>77</v>
      </c>
      <c r="BB868" s="3">
        <v>37.770000000000003</v>
      </c>
      <c r="BC868" s="3">
        <v>126.67</v>
      </c>
      <c r="BD868" s="3">
        <v>6</v>
      </c>
      <c r="BE868" s="4"/>
    </row>
    <row r="869" spans="1:57" ht="12.75">
      <c r="A869" s="3" t="s">
        <v>230</v>
      </c>
      <c r="B869" s="3" t="s">
        <v>230</v>
      </c>
      <c r="C869" s="3" t="s">
        <v>521</v>
      </c>
      <c r="D869" s="3" t="s">
        <v>522</v>
      </c>
      <c r="E869" s="3" t="s">
        <v>523</v>
      </c>
      <c r="F869" s="3">
        <v>2015</v>
      </c>
      <c r="G869" s="2" t="s">
        <v>93</v>
      </c>
      <c r="H869" s="3" t="s">
        <v>94</v>
      </c>
      <c r="I869" s="3" t="s">
        <v>524</v>
      </c>
      <c r="J869" s="3" t="s">
        <v>96</v>
      </c>
      <c r="K869" s="3" t="s">
        <v>144</v>
      </c>
      <c r="L869" s="3">
        <v>2007</v>
      </c>
      <c r="M869" s="2" t="s">
        <v>328</v>
      </c>
      <c r="N869" s="3" t="s">
        <v>117</v>
      </c>
      <c r="O869" s="10">
        <v>43768</v>
      </c>
      <c r="P869" s="3" t="s">
        <v>82</v>
      </c>
      <c r="Q869" s="3" t="s">
        <v>83</v>
      </c>
      <c r="R869" s="4"/>
      <c r="S869" s="3" t="s">
        <v>134</v>
      </c>
      <c r="T869" s="3" t="s">
        <v>135</v>
      </c>
      <c r="U869" s="3" t="s">
        <v>84</v>
      </c>
      <c r="V869" s="3" t="s">
        <v>72</v>
      </c>
      <c r="W869" s="3">
        <v>32.226399999999998</v>
      </c>
      <c r="X869" s="4">
        <f t="shared" si="59"/>
        <v>3.9435332786728199</v>
      </c>
      <c r="Y869" s="3">
        <v>2.2768000000000002</v>
      </c>
      <c r="Z869" s="4"/>
      <c r="AA869" s="3">
        <v>3</v>
      </c>
      <c r="AB869" s="3">
        <v>18.735299999999999</v>
      </c>
      <c r="AC869" s="4">
        <f t="shared" si="60"/>
        <v>1.7407110616067214</v>
      </c>
      <c r="AD869" s="3">
        <v>1.0049999999999999</v>
      </c>
      <c r="AE869" s="3">
        <v>3</v>
      </c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3" t="s">
        <v>526</v>
      </c>
      <c r="AV869" s="3" t="s">
        <v>178</v>
      </c>
      <c r="AW869" s="4"/>
      <c r="AX869" s="4"/>
      <c r="AY869" s="3" t="s">
        <v>527</v>
      </c>
      <c r="AZ869" s="3" t="s">
        <v>76</v>
      </c>
      <c r="BA869" s="3" t="s">
        <v>77</v>
      </c>
      <c r="BB869" s="3">
        <v>37.770000000000003</v>
      </c>
      <c r="BC869" s="3">
        <v>126.67</v>
      </c>
      <c r="BD869" s="3">
        <v>6</v>
      </c>
      <c r="BE869" s="4"/>
    </row>
    <row r="870" spans="1:57" ht="12.75">
      <c r="A870" s="3" t="s">
        <v>230</v>
      </c>
      <c r="B870" s="3" t="s">
        <v>230</v>
      </c>
      <c r="C870" s="3" t="s">
        <v>521</v>
      </c>
      <c r="D870" s="3" t="s">
        <v>522</v>
      </c>
      <c r="E870" s="3" t="s">
        <v>523</v>
      </c>
      <c r="F870" s="3">
        <v>2015</v>
      </c>
      <c r="G870" s="2" t="s">
        <v>93</v>
      </c>
      <c r="H870" s="3" t="s">
        <v>94</v>
      </c>
      <c r="I870" s="3" t="s">
        <v>524</v>
      </c>
      <c r="J870" s="3" t="s">
        <v>64</v>
      </c>
      <c r="K870" s="3" t="s">
        <v>374</v>
      </c>
      <c r="L870" s="3">
        <v>2007</v>
      </c>
      <c r="M870" s="2" t="s">
        <v>328</v>
      </c>
      <c r="N870" s="3" t="s">
        <v>117</v>
      </c>
      <c r="O870" s="10">
        <v>43768</v>
      </c>
      <c r="P870" s="3" t="s">
        <v>82</v>
      </c>
      <c r="Q870" s="3" t="s">
        <v>83</v>
      </c>
      <c r="R870" s="4"/>
      <c r="S870" s="3" t="s">
        <v>134</v>
      </c>
      <c r="T870" s="3" t="s">
        <v>135</v>
      </c>
      <c r="U870" s="3" t="s">
        <v>84</v>
      </c>
      <c r="V870" s="3" t="s">
        <v>72</v>
      </c>
      <c r="W870" s="3">
        <v>72.482600000000005</v>
      </c>
      <c r="X870" s="4">
        <f t="shared" si="59"/>
        <v>17.622577736528786</v>
      </c>
      <c r="Y870" s="3">
        <v>10.1744</v>
      </c>
      <c r="Z870" s="4"/>
      <c r="AA870" s="3">
        <v>3</v>
      </c>
      <c r="AB870" s="3">
        <v>43.999200000000002</v>
      </c>
      <c r="AC870" s="4">
        <f t="shared" si="60"/>
        <v>5.6712539592227751</v>
      </c>
      <c r="AD870" s="3">
        <v>3.2743000000000002</v>
      </c>
      <c r="AE870" s="3">
        <v>3</v>
      </c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3" t="s">
        <v>526</v>
      </c>
      <c r="AV870" s="3" t="s">
        <v>178</v>
      </c>
      <c r="AW870" s="4"/>
      <c r="AX870" s="4"/>
      <c r="AY870" s="3" t="s">
        <v>527</v>
      </c>
      <c r="AZ870" s="3" t="s">
        <v>76</v>
      </c>
      <c r="BA870" s="3" t="s">
        <v>77</v>
      </c>
      <c r="BB870" s="3">
        <v>37.770000000000003</v>
      </c>
      <c r="BC870" s="3">
        <v>126.67</v>
      </c>
      <c r="BD870" s="3">
        <v>6</v>
      </c>
      <c r="BE870" s="4"/>
    </row>
    <row r="871" spans="1:57" ht="12.75">
      <c r="A871" s="3" t="s">
        <v>230</v>
      </c>
      <c r="B871" s="3" t="s">
        <v>230</v>
      </c>
      <c r="C871" s="3" t="s">
        <v>521</v>
      </c>
      <c r="D871" s="3" t="s">
        <v>522</v>
      </c>
      <c r="E871" s="3" t="s">
        <v>523</v>
      </c>
      <c r="F871" s="3">
        <v>2015</v>
      </c>
      <c r="G871" s="2" t="s">
        <v>93</v>
      </c>
      <c r="H871" s="3" t="s">
        <v>94</v>
      </c>
      <c r="I871" s="3" t="s">
        <v>524</v>
      </c>
      <c r="J871" s="3" t="s">
        <v>271</v>
      </c>
      <c r="K871" s="3" t="s">
        <v>530</v>
      </c>
      <c r="L871" s="3">
        <v>2007</v>
      </c>
      <c r="M871" s="2" t="s">
        <v>328</v>
      </c>
      <c r="N871" s="3" t="s">
        <v>117</v>
      </c>
      <c r="O871" s="10">
        <v>43768</v>
      </c>
      <c r="P871" s="3" t="s">
        <v>82</v>
      </c>
      <c r="Q871" s="3" t="s">
        <v>83</v>
      </c>
      <c r="R871" s="4"/>
      <c r="S871" s="3" t="s">
        <v>134</v>
      </c>
      <c r="T871" s="3" t="s">
        <v>135</v>
      </c>
      <c r="U871" s="3" t="s">
        <v>84</v>
      </c>
      <c r="V871" s="3" t="s">
        <v>72</v>
      </c>
      <c r="W871" s="3">
        <v>53.4754</v>
      </c>
      <c r="X871" s="4">
        <f t="shared" si="59"/>
        <v>17.38511357081109</v>
      </c>
      <c r="Y871" s="3">
        <v>10.0373</v>
      </c>
      <c r="Z871" s="4"/>
      <c r="AA871" s="3">
        <v>3</v>
      </c>
      <c r="AB871" s="3">
        <v>44.0092</v>
      </c>
      <c r="AC871" s="4">
        <f t="shared" si="60"/>
        <v>10.349003575224041</v>
      </c>
      <c r="AD871" s="3">
        <v>5.9749999999999996</v>
      </c>
      <c r="AE871" s="3">
        <v>3</v>
      </c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3" t="s">
        <v>526</v>
      </c>
      <c r="AV871" s="3" t="s">
        <v>178</v>
      </c>
      <c r="AW871" s="4"/>
      <c r="AX871" s="4"/>
      <c r="AY871" s="3" t="s">
        <v>527</v>
      </c>
      <c r="AZ871" s="3" t="s">
        <v>76</v>
      </c>
      <c r="BA871" s="3" t="s">
        <v>77</v>
      </c>
      <c r="BB871" s="3">
        <v>37.770000000000003</v>
      </c>
      <c r="BC871" s="3">
        <v>126.67</v>
      </c>
      <c r="BD871" s="3">
        <v>6</v>
      </c>
      <c r="BE871" s="4"/>
    </row>
    <row r="872" spans="1:57" ht="12.75">
      <c r="A872" s="3" t="s">
        <v>230</v>
      </c>
      <c r="B872" s="3" t="s">
        <v>230</v>
      </c>
      <c r="C872" s="3" t="s">
        <v>521</v>
      </c>
      <c r="D872" s="3" t="s">
        <v>522</v>
      </c>
      <c r="E872" s="3" t="s">
        <v>523</v>
      </c>
      <c r="F872" s="3">
        <v>2015</v>
      </c>
      <c r="G872" s="2" t="s">
        <v>93</v>
      </c>
      <c r="H872" s="3" t="s">
        <v>94</v>
      </c>
      <c r="I872" s="3" t="s">
        <v>524</v>
      </c>
      <c r="J872" s="3" t="s">
        <v>64</v>
      </c>
      <c r="K872" s="3" t="s">
        <v>65</v>
      </c>
      <c r="L872" s="3">
        <v>2007</v>
      </c>
      <c r="M872" s="2" t="s">
        <v>328</v>
      </c>
      <c r="N872" s="3" t="s">
        <v>117</v>
      </c>
      <c r="O872" s="10">
        <v>43768</v>
      </c>
      <c r="P872" s="3" t="s">
        <v>82</v>
      </c>
      <c r="Q872" s="3" t="s">
        <v>83</v>
      </c>
      <c r="R872" s="4"/>
      <c r="S872" s="3" t="s">
        <v>134</v>
      </c>
      <c r="T872" s="3" t="s">
        <v>135</v>
      </c>
      <c r="U872" s="3" t="s">
        <v>84</v>
      </c>
      <c r="V872" s="3" t="s">
        <v>72</v>
      </c>
      <c r="W872" s="3">
        <v>34.740099999999998</v>
      </c>
      <c r="X872" s="4">
        <f t="shared" si="59"/>
        <v>14.111017929263642</v>
      </c>
      <c r="Y872" s="3">
        <v>8.1470000000000002</v>
      </c>
      <c r="Z872" s="4"/>
      <c r="AA872" s="3">
        <v>3</v>
      </c>
      <c r="AB872" s="3">
        <v>48.610100000000003</v>
      </c>
      <c r="AC872" s="4">
        <f t="shared" si="60"/>
        <v>16.465048181830504</v>
      </c>
      <c r="AD872" s="3">
        <v>9.5061</v>
      </c>
      <c r="AE872" s="3">
        <v>3</v>
      </c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3" t="s">
        <v>526</v>
      </c>
      <c r="AV872" s="3" t="s">
        <v>178</v>
      </c>
      <c r="AW872" s="4"/>
      <c r="AX872" s="4"/>
      <c r="AY872" s="3" t="s">
        <v>527</v>
      </c>
      <c r="AZ872" s="3" t="s">
        <v>76</v>
      </c>
      <c r="BA872" s="3" t="s">
        <v>77</v>
      </c>
      <c r="BB872" s="3">
        <v>37.770000000000003</v>
      </c>
      <c r="BC872" s="3">
        <v>126.67</v>
      </c>
      <c r="BD872" s="3">
        <v>6</v>
      </c>
      <c r="BE872" s="4"/>
    </row>
    <row r="873" spans="1:57" ht="12.75">
      <c r="A873" s="3" t="s">
        <v>230</v>
      </c>
      <c r="B873" s="3" t="s">
        <v>230</v>
      </c>
      <c r="C873" s="3" t="s">
        <v>521</v>
      </c>
      <c r="D873" s="3" t="s">
        <v>522</v>
      </c>
      <c r="E873" s="3" t="s">
        <v>523</v>
      </c>
      <c r="F873" s="3">
        <v>2015</v>
      </c>
      <c r="G873" s="2" t="s">
        <v>93</v>
      </c>
      <c r="H873" s="3" t="s">
        <v>94</v>
      </c>
      <c r="I873" s="3" t="s">
        <v>524</v>
      </c>
      <c r="J873" s="3" t="s">
        <v>271</v>
      </c>
      <c r="K873" s="3" t="s">
        <v>272</v>
      </c>
      <c r="L873" s="3">
        <v>2007</v>
      </c>
      <c r="M873" s="2" t="s">
        <v>328</v>
      </c>
      <c r="N873" s="3" t="s">
        <v>117</v>
      </c>
      <c r="O873" s="10">
        <v>43768</v>
      </c>
      <c r="P873" s="3" t="s">
        <v>82</v>
      </c>
      <c r="Q873" s="3" t="s">
        <v>83</v>
      </c>
      <c r="R873" s="4"/>
      <c r="S873" s="3" t="s">
        <v>134</v>
      </c>
      <c r="T873" s="3" t="s">
        <v>135</v>
      </c>
      <c r="U873" s="3" t="s">
        <v>84</v>
      </c>
      <c r="V873" s="3" t="s">
        <v>72</v>
      </c>
      <c r="W873" s="3">
        <v>191.38579999999999</v>
      </c>
      <c r="X873" s="4">
        <f t="shared" si="59"/>
        <v>85.486753248207989</v>
      </c>
      <c r="Y873" s="3">
        <v>49.355800000000002</v>
      </c>
      <c r="Z873" s="4"/>
      <c r="AA873" s="3">
        <v>3</v>
      </c>
      <c r="AB873" s="3">
        <v>72.595299999999995</v>
      </c>
      <c r="AC873" s="4">
        <f t="shared" si="60"/>
        <v>20.679820616968609</v>
      </c>
      <c r="AD873" s="3">
        <v>11.939500000000001</v>
      </c>
      <c r="AE873" s="3">
        <v>3</v>
      </c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3" t="s">
        <v>526</v>
      </c>
      <c r="AV873" s="3" t="s">
        <v>178</v>
      </c>
      <c r="AW873" s="4"/>
      <c r="AX873" s="4"/>
      <c r="AY873" s="3" t="s">
        <v>527</v>
      </c>
      <c r="AZ873" s="3" t="s">
        <v>76</v>
      </c>
      <c r="BA873" s="3" t="s">
        <v>77</v>
      </c>
      <c r="BB873" s="3">
        <v>37.770000000000003</v>
      </c>
      <c r="BC873" s="3">
        <v>126.67</v>
      </c>
      <c r="BD873" s="3">
        <v>6</v>
      </c>
      <c r="BE873" s="4"/>
    </row>
    <row r="874" spans="1:57" ht="12.75">
      <c r="A874" s="3" t="s">
        <v>230</v>
      </c>
      <c r="B874" s="3" t="s">
        <v>230</v>
      </c>
      <c r="C874" s="3" t="s">
        <v>521</v>
      </c>
      <c r="D874" s="3" t="s">
        <v>522</v>
      </c>
      <c r="E874" s="3" t="s">
        <v>523</v>
      </c>
      <c r="F874" s="3">
        <v>2015</v>
      </c>
      <c r="G874" s="2" t="s">
        <v>93</v>
      </c>
      <c r="H874" s="3" t="s">
        <v>94</v>
      </c>
      <c r="I874" s="3" t="s">
        <v>524</v>
      </c>
      <c r="J874" s="3"/>
      <c r="K874" s="3"/>
      <c r="L874" s="3">
        <v>2007</v>
      </c>
      <c r="M874" s="2" t="s">
        <v>328</v>
      </c>
      <c r="N874" s="2" t="s">
        <v>117</v>
      </c>
      <c r="O874" s="3">
        <f>10-30</f>
        <v>-20</v>
      </c>
      <c r="P874" s="3" t="s">
        <v>82</v>
      </c>
      <c r="Q874" s="3" t="s">
        <v>83</v>
      </c>
      <c r="R874" s="4"/>
      <c r="S874" s="3" t="s">
        <v>134</v>
      </c>
      <c r="T874" s="3" t="s">
        <v>135</v>
      </c>
      <c r="U874" s="3" t="s">
        <v>84</v>
      </c>
      <c r="V874" s="3" t="s">
        <v>72</v>
      </c>
      <c r="W874" s="3">
        <v>56.2</v>
      </c>
      <c r="X874" s="4">
        <f t="shared" si="59"/>
        <v>65.530832437868511</v>
      </c>
      <c r="Y874" s="3">
        <v>14.3</v>
      </c>
      <c r="Z874" s="4"/>
      <c r="AA874" s="3">
        <f>AVERAGE(18,24)</f>
        <v>21</v>
      </c>
      <c r="AB874" s="3">
        <v>32.4</v>
      </c>
      <c r="AC874" s="4">
        <f t="shared" si="60"/>
        <v>24.28765118326595</v>
      </c>
      <c r="AD874" s="3">
        <v>5.3</v>
      </c>
      <c r="AE874" s="3">
        <f>AVERAGE(18,24)</f>
        <v>21</v>
      </c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3" t="s">
        <v>526</v>
      </c>
      <c r="AV874" s="3" t="s">
        <v>178</v>
      </c>
      <c r="AW874" s="4"/>
      <c r="AX874" s="4"/>
      <c r="AY874" s="3" t="s">
        <v>527</v>
      </c>
      <c r="AZ874" s="3" t="s">
        <v>76</v>
      </c>
      <c r="BA874" s="3" t="s">
        <v>77</v>
      </c>
      <c r="BB874" s="3">
        <v>37.770000000000003</v>
      </c>
      <c r="BC874" s="3">
        <v>126.67</v>
      </c>
      <c r="BD874" s="3">
        <v>6</v>
      </c>
      <c r="BE874" s="3" t="s">
        <v>528</v>
      </c>
    </row>
    <row r="875" spans="1:57" ht="12.75">
      <c r="A875" s="3" t="s">
        <v>230</v>
      </c>
      <c r="B875" s="3" t="s">
        <v>230</v>
      </c>
      <c r="C875" s="3" t="s">
        <v>521</v>
      </c>
      <c r="D875" s="3" t="s">
        <v>522</v>
      </c>
      <c r="E875" s="3" t="s">
        <v>523</v>
      </c>
      <c r="F875" s="3">
        <v>2015</v>
      </c>
      <c r="G875" s="2" t="s">
        <v>93</v>
      </c>
      <c r="H875" s="3" t="s">
        <v>94</v>
      </c>
      <c r="I875" s="3" t="s">
        <v>524</v>
      </c>
      <c r="J875" s="3" t="s">
        <v>96</v>
      </c>
      <c r="K875" s="3" t="s">
        <v>126</v>
      </c>
      <c r="L875" s="3">
        <v>2007</v>
      </c>
      <c r="M875" s="3" t="s">
        <v>531</v>
      </c>
      <c r="N875" s="2" t="s">
        <v>532</v>
      </c>
      <c r="O875" s="4"/>
      <c r="P875" s="3" t="s">
        <v>132</v>
      </c>
      <c r="Q875" s="2" t="s">
        <v>533</v>
      </c>
      <c r="R875" s="4"/>
      <c r="S875" s="3" t="s">
        <v>69</v>
      </c>
      <c r="T875" s="3" t="s">
        <v>299</v>
      </c>
      <c r="U875" s="3" t="s">
        <v>71</v>
      </c>
      <c r="V875" s="3" t="s">
        <v>72</v>
      </c>
      <c r="W875" s="3">
        <v>0.2361</v>
      </c>
      <c r="X875" s="4">
        <f t="shared" si="59"/>
        <v>4.607255148133213E-2</v>
      </c>
      <c r="Y875" s="3">
        <v>2.6599999999999999E-2</v>
      </c>
      <c r="Z875" s="4"/>
      <c r="AA875" s="3">
        <v>3</v>
      </c>
      <c r="AB875" s="3">
        <v>9.0700000000000003E-2</v>
      </c>
      <c r="AC875" s="4">
        <f t="shared" si="60"/>
        <v>6.7549981495186205E-3</v>
      </c>
      <c r="AD875" s="3">
        <v>3.8999999999999998E-3</v>
      </c>
      <c r="AE875" s="3">
        <v>3</v>
      </c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3" t="s">
        <v>526</v>
      </c>
      <c r="AV875" s="3" t="s">
        <v>178</v>
      </c>
      <c r="AW875" s="4"/>
      <c r="AX875" s="4"/>
      <c r="AY875" s="3" t="s">
        <v>527</v>
      </c>
      <c r="AZ875" s="3" t="s">
        <v>76</v>
      </c>
      <c r="BA875" s="3" t="s">
        <v>77</v>
      </c>
      <c r="BB875" s="3">
        <v>37.770000000000003</v>
      </c>
      <c r="BC875" s="3">
        <v>126.67</v>
      </c>
      <c r="BD875" s="3">
        <v>6</v>
      </c>
      <c r="BE875" s="4"/>
    </row>
    <row r="876" spans="1:57" ht="12.75">
      <c r="A876" s="3" t="s">
        <v>230</v>
      </c>
      <c r="B876" s="3" t="s">
        <v>230</v>
      </c>
      <c r="C876" s="3" t="s">
        <v>521</v>
      </c>
      <c r="D876" s="3" t="s">
        <v>522</v>
      </c>
      <c r="E876" s="3" t="s">
        <v>523</v>
      </c>
      <c r="F876" s="3">
        <v>2015</v>
      </c>
      <c r="G876" s="2" t="s">
        <v>93</v>
      </c>
      <c r="H876" s="3" t="s">
        <v>94</v>
      </c>
      <c r="I876" s="3" t="s">
        <v>524</v>
      </c>
      <c r="J876" s="3" t="s">
        <v>64</v>
      </c>
      <c r="K876" s="3" t="s">
        <v>65</v>
      </c>
      <c r="L876" s="3">
        <v>2007</v>
      </c>
      <c r="M876" s="3" t="s">
        <v>531</v>
      </c>
      <c r="N876" s="2" t="s">
        <v>532</v>
      </c>
      <c r="O876" s="4"/>
      <c r="P876" s="3" t="s">
        <v>132</v>
      </c>
      <c r="Q876" s="2" t="s">
        <v>533</v>
      </c>
      <c r="R876" s="4"/>
      <c r="S876" s="3" t="s">
        <v>69</v>
      </c>
      <c r="T876" s="3" t="s">
        <v>299</v>
      </c>
      <c r="U876" s="3" t="s">
        <v>71</v>
      </c>
      <c r="V876" s="3" t="s">
        <v>72</v>
      </c>
      <c r="W876" s="3">
        <v>9.5299999999999996E-2</v>
      </c>
      <c r="X876" s="4">
        <f t="shared" si="59"/>
        <v>1.7666918237202549E-2</v>
      </c>
      <c r="Y876" s="3">
        <v>1.0200000000000001E-2</v>
      </c>
      <c r="Z876" s="4"/>
      <c r="AA876" s="3">
        <v>3</v>
      </c>
      <c r="AB876" s="3">
        <v>6.4299999999999996E-2</v>
      </c>
      <c r="AC876" s="4">
        <f t="shared" si="60"/>
        <v>8.8334591186012747E-3</v>
      </c>
      <c r="AD876" s="3">
        <v>5.1000000000000004E-3</v>
      </c>
      <c r="AE876" s="3">
        <v>3</v>
      </c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3" t="s">
        <v>526</v>
      </c>
      <c r="AV876" s="3" t="s">
        <v>178</v>
      </c>
      <c r="AW876" s="4"/>
      <c r="AX876" s="4"/>
      <c r="AY876" s="3" t="s">
        <v>527</v>
      </c>
      <c r="AZ876" s="3" t="s">
        <v>76</v>
      </c>
      <c r="BA876" s="3" t="s">
        <v>77</v>
      </c>
      <c r="BB876" s="3">
        <v>37.770000000000003</v>
      </c>
      <c r="BC876" s="3">
        <v>126.67</v>
      </c>
      <c r="BD876" s="3">
        <v>6</v>
      </c>
      <c r="BE876" s="4"/>
    </row>
    <row r="877" spans="1:57" ht="12.75">
      <c r="A877" s="3" t="s">
        <v>230</v>
      </c>
      <c r="B877" s="3" t="s">
        <v>230</v>
      </c>
      <c r="C877" s="3" t="s">
        <v>521</v>
      </c>
      <c r="D877" s="3" t="s">
        <v>522</v>
      </c>
      <c r="E877" s="3" t="s">
        <v>523</v>
      </c>
      <c r="F877" s="3">
        <v>2015</v>
      </c>
      <c r="G877" s="2" t="s">
        <v>93</v>
      </c>
      <c r="H877" s="3" t="s">
        <v>94</v>
      </c>
      <c r="I877" s="3" t="s">
        <v>524</v>
      </c>
      <c r="J877" s="3" t="s">
        <v>271</v>
      </c>
      <c r="K877" s="3" t="s">
        <v>530</v>
      </c>
      <c r="L877" s="3">
        <v>2007</v>
      </c>
      <c r="M877" s="3" t="s">
        <v>531</v>
      </c>
      <c r="N877" s="2" t="s">
        <v>532</v>
      </c>
      <c r="O877" s="4"/>
      <c r="P877" s="3" t="s">
        <v>132</v>
      </c>
      <c r="Q877" s="2" t="s">
        <v>533</v>
      </c>
      <c r="R877" s="4"/>
      <c r="S877" s="3" t="s">
        <v>69</v>
      </c>
      <c r="T877" s="3" t="s">
        <v>299</v>
      </c>
      <c r="U877" s="3" t="s">
        <v>71</v>
      </c>
      <c r="V877" s="3" t="s">
        <v>72</v>
      </c>
      <c r="W877" s="3">
        <v>0.1206</v>
      </c>
      <c r="X877" s="4">
        <f t="shared" si="59"/>
        <v>2.6500377355803819E-2</v>
      </c>
      <c r="Y877" s="3">
        <v>1.5299999999999999E-2</v>
      </c>
      <c r="Z877" s="4"/>
      <c r="AA877" s="3">
        <v>3</v>
      </c>
      <c r="AB877" s="3">
        <v>7.6999999999999999E-2</v>
      </c>
      <c r="AC877" s="4">
        <f t="shared" si="60"/>
        <v>9.1798692801150494E-3</v>
      </c>
      <c r="AD877" s="3">
        <v>5.3E-3</v>
      </c>
      <c r="AE877" s="3">
        <v>3</v>
      </c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3" t="s">
        <v>526</v>
      </c>
      <c r="AV877" s="3" t="s">
        <v>178</v>
      </c>
      <c r="AW877" s="4"/>
      <c r="AX877" s="4"/>
      <c r="AY877" s="3" t="s">
        <v>527</v>
      </c>
      <c r="AZ877" s="3" t="s">
        <v>76</v>
      </c>
      <c r="BA877" s="3" t="s">
        <v>77</v>
      </c>
      <c r="BB877" s="3">
        <v>37.770000000000003</v>
      </c>
      <c r="BC877" s="3">
        <v>126.67</v>
      </c>
      <c r="BD877" s="3">
        <v>6</v>
      </c>
      <c r="BE877" s="4"/>
    </row>
    <row r="878" spans="1:57" ht="12.75">
      <c r="A878" s="3" t="s">
        <v>230</v>
      </c>
      <c r="B878" s="3" t="s">
        <v>230</v>
      </c>
      <c r="C878" s="3" t="s">
        <v>521</v>
      </c>
      <c r="D878" s="3" t="s">
        <v>522</v>
      </c>
      <c r="E878" s="3" t="s">
        <v>523</v>
      </c>
      <c r="F878" s="3">
        <v>2015</v>
      </c>
      <c r="G878" s="2" t="s">
        <v>93</v>
      </c>
      <c r="H878" s="3" t="s">
        <v>94</v>
      </c>
      <c r="I878" s="3" t="s">
        <v>524</v>
      </c>
      <c r="J878" s="3" t="s">
        <v>271</v>
      </c>
      <c r="K878" s="3" t="s">
        <v>272</v>
      </c>
      <c r="L878" s="3">
        <v>2007</v>
      </c>
      <c r="M878" s="3" t="s">
        <v>531</v>
      </c>
      <c r="N878" s="2" t="s">
        <v>532</v>
      </c>
      <c r="O878" s="4"/>
      <c r="P878" s="3" t="s">
        <v>132</v>
      </c>
      <c r="Q878" s="2" t="s">
        <v>533</v>
      </c>
      <c r="R878" s="4"/>
      <c r="S878" s="3" t="s">
        <v>69</v>
      </c>
      <c r="T878" s="3" t="s">
        <v>299</v>
      </c>
      <c r="U878" s="3" t="s">
        <v>71</v>
      </c>
      <c r="V878" s="3" t="s">
        <v>72</v>
      </c>
      <c r="W878" s="3">
        <v>0.193</v>
      </c>
      <c r="X878" s="4">
        <f t="shared" si="59"/>
        <v>3.1350119616996679E-2</v>
      </c>
      <c r="Y878" s="3">
        <v>1.8100000000000002E-2</v>
      </c>
      <c r="Z878" s="4"/>
      <c r="AA878" s="3">
        <v>3</v>
      </c>
      <c r="AB878" s="3">
        <v>0.14180000000000001</v>
      </c>
      <c r="AC878" s="4">
        <f t="shared" si="60"/>
        <v>1.3683201379794131E-2</v>
      </c>
      <c r="AD878" s="3">
        <v>7.9000000000000008E-3</v>
      </c>
      <c r="AE878" s="3">
        <v>3</v>
      </c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3" t="s">
        <v>526</v>
      </c>
      <c r="AV878" s="3" t="s">
        <v>178</v>
      </c>
      <c r="AW878" s="4"/>
      <c r="AX878" s="4"/>
      <c r="AY878" s="3" t="s">
        <v>527</v>
      </c>
      <c r="AZ878" s="3" t="s">
        <v>76</v>
      </c>
      <c r="BA878" s="3" t="s">
        <v>77</v>
      </c>
      <c r="BB878" s="3">
        <v>37.770000000000003</v>
      </c>
      <c r="BC878" s="3">
        <v>126.67</v>
      </c>
      <c r="BD878" s="3">
        <v>6</v>
      </c>
      <c r="BE878" s="4"/>
    </row>
    <row r="879" spans="1:57" ht="12.75">
      <c r="A879" s="3" t="s">
        <v>230</v>
      </c>
      <c r="B879" s="3" t="s">
        <v>230</v>
      </c>
      <c r="C879" s="3" t="s">
        <v>521</v>
      </c>
      <c r="D879" s="3" t="s">
        <v>522</v>
      </c>
      <c r="E879" s="3" t="s">
        <v>523</v>
      </c>
      <c r="F879" s="3">
        <v>2015</v>
      </c>
      <c r="G879" s="2" t="s">
        <v>93</v>
      </c>
      <c r="H879" s="3" t="s">
        <v>94</v>
      </c>
      <c r="I879" s="3" t="s">
        <v>524</v>
      </c>
      <c r="J879" s="3" t="s">
        <v>96</v>
      </c>
      <c r="K879" s="3" t="s">
        <v>273</v>
      </c>
      <c r="L879" s="3">
        <v>2007</v>
      </c>
      <c r="M879" s="3" t="s">
        <v>531</v>
      </c>
      <c r="N879" s="2" t="s">
        <v>532</v>
      </c>
      <c r="O879" s="4"/>
      <c r="P879" s="3" t="s">
        <v>132</v>
      </c>
      <c r="Q879" s="2" t="s">
        <v>533</v>
      </c>
      <c r="R879" s="4"/>
      <c r="S879" s="3" t="s">
        <v>69</v>
      </c>
      <c r="T879" s="3" t="s">
        <v>299</v>
      </c>
      <c r="U879" s="3" t="s">
        <v>71</v>
      </c>
      <c r="V879" s="3" t="s">
        <v>72</v>
      </c>
      <c r="W879" s="3">
        <v>8.8300000000000003E-2</v>
      </c>
      <c r="X879" s="4">
        <f t="shared" si="59"/>
        <v>1.2297560733739029E-2</v>
      </c>
      <c r="Y879" s="3">
        <v>7.1000000000000004E-3</v>
      </c>
      <c r="Z879" s="4"/>
      <c r="AA879" s="3">
        <v>3</v>
      </c>
      <c r="AB879" s="3">
        <v>4.4999999999999998E-2</v>
      </c>
      <c r="AC879" s="4">
        <f t="shared" si="60"/>
        <v>1.3683201379794131E-2</v>
      </c>
      <c r="AD879" s="3">
        <v>7.9000000000000008E-3</v>
      </c>
      <c r="AE879" s="3">
        <v>3</v>
      </c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3" t="s">
        <v>526</v>
      </c>
      <c r="AV879" s="3" t="s">
        <v>178</v>
      </c>
      <c r="AW879" s="4"/>
      <c r="AX879" s="4"/>
      <c r="AY879" s="3" t="s">
        <v>527</v>
      </c>
      <c r="AZ879" s="3" t="s">
        <v>76</v>
      </c>
      <c r="BA879" s="3" t="s">
        <v>77</v>
      </c>
      <c r="BB879" s="3">
        <v>37.770000000000003</v>
      </c>
      <c r="BC879" s="3">
        <v>126.67</v>
      </c>
      <c r="BD879" s="3">
        <v>6</v>
      </c>
      <c r="BE879" s="4"/>
    </row>
    <row r="880" spans="1:57" ht="12.75">
      <c r="A880" s="3" t="s">
        <v>230</v>
      </c>
      <c r="B880" s="3" t="s">
        <v>230</v>
      </c>
      <c r="C880" s="3" t="s">
        <v>521</v>
      </c>
      <c r="D880" s="3" t="s">
        <v>522</v>
      </c>
      <c r="E880" s="3" t="s">
        <v>523</v>
      </c>
      <c r="F880" s="3">
        <v>2015</v>
      </c>
      <c r="G880" s="2" t="s">
        <v>93</v>
      </c>
      <c r="H880" s="3" t="s">
        <v>94</v>
      </c>
      <c r="I880" s="3" t="s">
        <v>524</v>
      </c>
      <c r="J880" s="3" t="s">
        <v>64</v>
      </c>
      <c r="K880" s="3" t="s">
        <v>374</v>
      </c>
      <c r="L880" s="3">
        <v>2007</v>
      </c>
      <c r="M880" s="3" t="s">
        <v>531</v>
      </c>
      <c r="N880" s="2" t="s">
        <v>532</v>
      </c>
      <c r="O880" s="4"/>
      <c r="P880" s="3" t="s">
        <v>132</v>
      </c>
      <c r="Q880" s="2" t="s">
        <v>533</v>
      </c>
      <c r="R880" s="4"/>
      <c r="S880" s="3" t="s">
        <v>69</v>
      </c>
      <c r="T880" s="3" t="s">
        <v>299</v>
      </c>
      <c r="U880" s="3" t="s">
        <v>71</v>
      </c>
      <c r="V880" s="3" t="s">
        <v>72</v>
      </c>
      <c r="W880" s="3">
        <v>0.18129999999999999</v>
      </c>
      <c r="X880" s="4">
        <f t="shared" si="59"/>
        <v>1.524204710660612E-2</v>
      </c>
      <c r="Y880" s="3">
        <v>8.8000000000000005E-3</v>
      </c>
      <c r="Z880" s="4"/>
      <c r="AA880" s="3">
        <v>3</v>
      </c>
      <c r="AB880" s="3">
        <v>9.3399999999999997E-2</v>
      </c>
      <c r="AC880" s="4">
        <f t="shared" si="60"/>
        <v>4.4686910835277031E-2</v>
      </c>
      <c r="AD880" s="3">
        <v>2.58E-2</v>
      </c>
      <c r="AE880" s="3">
        <v>3</v>
      </c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3" t="s">
        <v>526</v>
      </c>
      <c r="AV880" s="3" t="s">
        <v>178</v>
      </c>
      <c r="AW880" s="4"/>
      <c r="AX880" s="4"/>
      <c r="AY880" s="3" t="s">
        <v>527</v>
      </c>
      <c r="AZ880" s="3" t="s">
        <v>76</v>
      </c>
      <c r="BA880" s="3" t="s">
        <v>77</v>
      </c>
      <c r="BB880" s="3">
        <v>37.770000000000003</v>
      </c>
      <c r="BC880" s="3">
        <v>126.67</v>
      </c>
      <c r="BD880" s="3">
        <v>6</v>
      </c>
      <c r="BE880" s="4"/>
    </row>
    <row r="881" spans="1:57" ht="12.75">
      <c r="A881" s="3" t="s">
        <v>230</v>
      </c>
      <c r="B881" s="3" t="s">
        <v>230</v>
      </c>
      <c r="C881" s="3" t="s">
        <v>521</v>
      </c>
      <c r="D881" s="3" t="s">
        <v>522</v>
      </c>
      <c r="E881" s="3" t="s">
        <v>523</v>
      </c>
      <c r="F881" s="3">
        <v>2015</v>
      </c>
      <c r="G881" s="2" t="s">
        <v>93</v>
      </c>
      <c r="H881" s="3" t="s">
        <v>94</v>
      </c>
      <c r="I881" s="4"/>
      <c r="J881" s="3" t="s">
        <v>114</v>
      </c>
      <c r="K881" s="3" t="s">
        <v>265</v>
      </c>
      <c r="L881" s="3">
        <v>2006</v>
      </c>
      <c r="M881" s="3" t="s">
        <v>531</v>
      </c>
      <c r="N881" s="2" t="s">
        <v>532</v>
      </c>
      <c r="O881" s="4"/>
      <c r="P881" s="3" t="s">
        <v>132</v>
      </c>
      <c r="Q881" s="2" t="s">
        <v>533</v>
      </c>
      <c r="R881" s="4"/>
      <c r="S881" s="3" t="s">
        <v>69</v>
      </c>
      <c r="T881" s="3" t="s">
        <v>299</v>
      </c>
      <c r="U881" s="3" t="s">
        <v>71</v>
      </c>
      <c r="V881" s="3" t="s">
        <v>72</v>
      </c>
      <c r="W881" s="3">
        <v>0.3569</v>
      </c>
      <c r="X881" s="4">
        <f t="shared" si="59"/>
        <v>9.7687665546884669E-2</v>
      </c>
      <c r="Y881" s="3">
        <v>5.6399999999999999E-2</v>
      </c>
      <c r="Z881" s="4"/>
      <c r="AA881" s="3">
        <v>3</v>
      </c>
      <c r="AB881" s="3">
        <v>0.17319999999999999</v>
      </c>
      <c r="AC881" s="4">
        <f t="shared" si="60"/>
        <v>6.6857161172158661E-2</v>
      </c>
      <c r="AD881" s="3">
        <v>3.8600000000000002E-2</v>
      </c>
      <c r="AE881" s="3">
        <v>3</v>
      </c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3" t="s">
        <v>526</v>
      </c>
      <c r="AV881" s="3" t="s">
        <v>178</v>
      </c>
      <c r="AW881" s="4"/>
      <c r="AX881" s="4"/>
      <c r="AY881" s="3" t="s">
        <v>527</v>
      </c>
      <c r="AZ881" s="3" t="s">
        <v>76</v>
      </c>
      <c r="BA881" s="3" t="s">
        <v>77</v>
      </c>
      <c r="BB881" s="3">
        <v>37.770000000000003</v>
      </c>
      <c r="BC881" s="3">
        <v>126.67</v>
      </c>
      <c r="BD881" s="3">
        <v>6</v>
      </c>
      <c r="BE881" s="4"/>
    </row>
    <row r="882" spans="1:57" ht="12.75">
      <c r="A882" s="3" t="s">
        <v>230</v>
      </c>
      <c r="B882" s="3" t="s">
        <v>230</v>
      </c>
      <c r="C882" s="3" t="s">
        <v>521</v>
      </c>
      <c r="D882" s="3" t="s">
        <v>522</v>
      </c>
      <c r="E882" s="3" t="s">
        <v>523</v>
      </c>
      <c r="F882" s="3">
        <v>2015</v>
      </c>
      <c r="G882" s="2" t="s">
        <v>93</v>
      </c>
      <c r="H882" s="3" t="s">
        <v>94</v>
      </c>
      <c r="I882" s="3" t="s">
        <v>524</v>
      </c>
      <c r="J882" s="3" t="s">
        <v>96</v>
      </c>
      <c r="K882" s="3" t="s">
        <v>144</v>
      </c>
      <c r="L882" s="3">
        <v>2007</v>
      </c>
      <c r="M882" s="3" t="s">
        <v>531</v>
      </c>
      <c r="N882" s="2" t="s">
        <v>532</v>
      </c>
      <c r="O882" s="4"/>
      <c r="P882" s="3" t="s">
        <v>132</v>
      </c>
      <c r="Q882" s="2" t="s">
        <v>533</v>
      </c>
      <c r="R882" s="4"/>
      <c r="S882" s="3" t="s">
        <v>69</v>
      </c>
      <c r="T882" s="3" t="s">
        <v>299</v>
      </c>
      <c r="U882" s="3" t="s">
        <v>71</v>
      </c>
      <c r="V882" s="3" t="s">
        <v>72</v>
      </c>
      <c r="W882" s="3">
        <v>0.32900000000000001</v>
      </c>
      <c r="X882" s="4">
        <f t="shared" si="59"/>
        <v>0.13943009000929463</v>
      </c>
      <c r="Y882" s="3">
        <v>8.0500000000000002E-2</v>
      </c>
      <c r="Z882" s="4"/>
      <c r="AA882" s="3">
        <v>3</v>
      </c>
      <c r="AB882" s="3">
        <v>0.32490000000000002</v>
      </c>
      <c r="AC882" s="4">
        <f t="shared" si="60"/>
        <v>0.23988903684828952</v>
      </c>
      <c r="AD882" s="3">
        <v>0.13850000000000001</v>
      </c>
      <c r="AE882" s="3">
        <v>3</v>
      </c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3" t="s">
        <v>526</v>
      </c>
      <c r="AV882" s="3" t="s">
        <v>178</v>
      </c>
      <c r="AW882" s="4"/>
      <c r="AX882" s="4"/>
      <c r="AY882" s="3" t="s">
        <v>527</v>
      </c>
      <c r="AZ882" s="3" t="s">
        <v>76</v>
      </c>
      <c r="BA882" s="3" t="s">
        <v>77</v>
      </c>
      <c r="BB882" s="3">
        <v>37.770000000000003</v>
      </c>
      <c r="BC882" s="3">
        <v>126.67</v>
      </c>
      <c r="BD882" s="3">
        <v>6</v>
      </c>
      <c r="BE882" s="4"/>
    </row>
    <row r="883" spans="1:57" ht="12.75">
      <c r="A883" s="3" t="s">
        <v>230</v>
      </c>
      <c r="B883" s="3" t="s">
        <v>230</v>
      </c>
      <c r="C883" s="3" t="s">
        <v>521</v>
      </c>
      <c r="D883" s="3" t="s">
        <v>522</v>
      </c>
      <c r="E883" s="3" t="s">
        <v>523</v>
      </c>
      <c r="F883" s="3">
        <v>2015</v>
      </c>
      <c r="G883" s="2" t="s">
        <v>93</v>
      </c>
      <c r="H883" s="3" t="s">
        <v>94</v>
      </c>
      <c r="I883" s="3" t="s">
        <v>524</v>
      </c>
      <c r="J883" s="3" t="s">
        <v>64</v>
      </c>
      <c r="K883" s="3" t="s">
        <v>65</v>
      </c>
      <c r="L883" s="3">
        <v>2007</v>
      </c>
      <c r="M883" s="3" t="s">
        <v>534</v>
      </c>
      <c r="N883" s="2" t="s">
        <v>532</v>
      </c>
      <c r="O883" s="4"/>
      <c r="P883" s="3" t="s">
        <v>132</v>
      </c>
      <c r="Q883" s="2" t="s">
        <v>533</v>
      </c>
      <c r="R883" s="4"/>
      <c r="S883" s="3" t="s">
        <v>69</v>
      </c>
      <c r="T883" s="3" t="s">
        <v>299</v>
      </c>
      <c r="U883" s="3" t="s">
        <v>71</v>
      </c>
      <c r="V883" s="3" t="s">
        <v>72</v>
      </c>
      <c r="W883" s="3">
        <v>0.67889999999999995</v>
      </c>
      <c r="X883" s="4">
        <f t="shared" si="59"/>
        <v>0.21615994078459586</v>
      </c>
      <c r="Y883" s="3">
        <v>0.12479999999999999</v>
      </c>
      <c r="Z883" s="4"/>
      <c r="AA883" s="3">
        <v>3</v>
      </c>
      <c r="AB883" s="3">
        <v>0.4405</v>
      </c>
      <c r="AC883" s="4">
        <f t="shared" si="60"/>
        <v>1.524204710660612E-2</v>
      </c>
      <c r="AD883" s="3">
        <v>8.8000000000000005E-3</v>
      </c>
      <c r="AE883" s="3">
        <v>3</v>
      </c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3" t="s">
        <v>526</v>
      </c>
      <c r="AV883" s="3" t="s">
        <v>178</v>
      </c>
      <c r="AW883" s="4"/>
      <c r="AX883" s="4"/>
      <c r="AY883" s="3" t="s">
        <v>527</v>
      </c>
      <c r="AZ883" s="3" t="s">
        <v>76</v>
      </c>
      <c r="BA883" s="3" t="s">
        <v>77</v>
      </c>
      <c r="BB883" s="3">
        <v>37.770000000000003</v>
      </c>
      <c r="BC883" s="3">
        <v>126.67</v>
      </c>
      <c r="BD883" s="3">
        <v>6</v>
      </c>
      <c r="BE883" s="4"/>
    </row>
    <row r="884" spans="1:57" ht="12.75">
      <c r="A884" s="3" t="s">
        <v>230</v>
      </c>
      <c r="B884" s="3" t="s">
        <v>230</v>
      </c>
      <c r="C884" s="3" t="s">
        <v>521</v>
      </c>
      <c r="D884" s="3" t="s">
        <v>522</v>
      </c>
      <c r="E884" s="3" t="s">
        <v>523</v>
      </c>
      <c r="F884" s="3">
        <v>2015</v>
      </c>
      <c r="G884" s="2" t="s">
        <v>93</v>
      </c>
      <c r="H884" s="3" t="s">
        <v>94</v>
      </c>
      <c r="I884" s="3" t="s">
        <v>524</v>
      </c>
      <c r="J884" s="3" t="s">
        <v>271</v>
      </c>
      <c r="K884" s="3" t="s">
        <v>272</v>
      </c>
      <c r="L884" s="3">
        <v>2007</v>
      </c>
      <c r="M884" s="3" t="s">
        <v>534</v>
      </c>
      <c r="N884" s="2" t="s">
        <v>532</v>
      </c>
      <c r="O884" s="4"/>
      <c r="P884" s="3" t="s">
        <v>132</v>
      </c>
      <c r="Q884" s="2" t="s">
        <v>533</v>
      </c>
      <c r="R884" s="4"/>
      <c r="S884" s="3" t="s">
        <v>69</v>
      </c>
      <c r="T884" s="3" t="s">
        <v>299</v>
      </c>
      <c r="U884" s="3" t="s">
        <v>71</v>
      </c>
      <c r="V884" s="3" t="s">
        <v>72</v>
      </c>
      <c r="W884" s="3">
        <v>1.2941</v>
      </c>
      <c r="X884" s="4">
        <f t="shared" si="59"/>
        <v>0.48393499563474424</v>
      </c>
      <c r="Y884" s="3">
        <v>0.27939999999999998</v>
      </c>
      <c r="Z884" s="4"/>
      <c r="AA884" s="3">
        <v>3</v>
      </c>
      <c r="AB884" s="3">
        <v>0.76749999999999996</v>
      </c>
      <c r="AC884" s="4">
        <f t="shared" si="60"/>
        <v>5.6118446165231615E-2</v>
      </c>
      <c r="AD884" s="3">
        <v>3.2399999999999998E-2</v>
      </c>
      <c r="AE884" s="3">
        <v>3</v>
      </c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3" t="s">
        <v>526</v>
      </c>
      <c r="AV884" s="3" t="s">
        <v>178</v>
      </c>
      <c r="AW884" s="4"/>
      <c r="AX884" s="4"/>
      <c r="AY884" s="3" t="s">
        <v>527</v>
      </c>
      <c r="AZ884" s="3" t="s">
        <v>76</v>
      </c>
      <c r="BA884" s="3" t="s">
        <v>77</v>
      </c>
      <c r="BB884" s="3">
        <v>37.770000000000003</v>
      </c>
      <c r="BC884" s="3">
        <v>126.67</v>
      </c>
      <c r="BD884" s="3">
        <v>6</v>
      </c>
      <c r="BE884" s="4"/>
    </row>
    <row r="885" spans="1:57" ht="12.75">
      <c r="A885" s="3" t="s">
        <v>230</v>
      </c>
      <c r="B885" s="3" t="s">
        <v>230</v>
      </c>
      <c r="C885" s="3" t="s">
        <v>521</v>
      </c>
      <c r="D885" s="3" t="s">
        <v>522</v>
      </c>
      <c r="E885" s="3" t="s">
        <v>523</v>
      </c>
      <c r="F885" s="3">
        <v>2015</v>
      </c>
      <c r="G885" s="2" t="s">
        <v>93</v>
      </c>
      <c r="H885" s="3" t="s">
        <v>94</v>
      </c>
      <c r="I885" s="3" t="s">
        <v>524</v>
      </c>
      <c r="J885" s="3" t="s">
        <v>271</v>
      </c>
      <c r="K885" s="3" t="s">
        <v>530</v>
      </c>
      <c r="L885" s="3">
        <v>2007</v>
      </c>
      <c r="M885" s="3" t="s">
        <v>534</v>
      </c>
      <c r="N885" s="2" t="s">
        <v>532</v>
      </c>
      <c r="O885" s="4"/>
      <c r="P885" s="3" t="s">
        <v>132</v>
      </c>
      <c r="Q885" s="2" t="s">
        <v>533</v>
      </c>
      <c r="R885" s="4"/>
      <c r="S885" s="3" t="s">
        <v>69</v>
      </c>
      <c r="T885" s="3" t="s">
        <v>299</v>
      </c>
      <c r="U885" s="3" t="s">
        <v>71</v>
      </c>
      <c r="V885" s="3" t="s">
        <v>72</v>
      </c>
      <c r="W885" s="3">
        <v>0.624</v>
      </c>
      <c r="X885" s="4">
        <f t="shared" si="59"/>
        <v>0.12314881241814717</v>
      </c>
      <c r="Y885" s="3">
        <v>7.1099999999999997E-2</v>
      </c>
      <c r="Z885" s="4"/>
      <c r="AA885" s="3">
        <v>3</v>
      </c>
      <c r="AB885" s="3">
        <v>0.54530000000000001</v>
      </c>
      <c r="AC885" s="4">
        <f t="shared" si="60"/>
        <v>6.0621778264910706E-2</v>
      </c>
      <c r="AD885" s="3">
        <v>3.5000000000000003E-2</v>
      </c>
      <c r="AE885" s="3">
        <v>3</v>
      </c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3" t="s">
        <v>526</v>
      </c>
      <c r="AV885" s="3" t="s">
        <v>178</v>
      </c>
      <c r="AW885" s="4"/>
      <c r="AX885" s="4"/>
      <c r="AY885" s="3" t="s">
        <v>527</v>
      </c>
      <c r="AZ885" s="3" t="s">
        <v>76</v>
      </c>
      <c r="BA885" s="3" t="s">
        <v>77</v>
      </c>
      <c r="BB885" s="3">
        <v>37.770000000000003</v>
      </c>
      <c r="BC885" s="3">
        <v>126.67</v>
      </c>
      <c r="BD885" s="3">
        <v>6</v>
      </c>
      <c r="BE885" s="4"/>
    </row>
    <row r="886" spans="1:57" ht="12.75">
      <c r="A886" s="3" t="s">
        <v>230</v>
      </c>
      <c r="B886" s="3" t="s">
        <v>230</v>
      </c>
      <c r="C886" s="3" t="s">
        <v>521</v>
      </c>
      <c r="D886" s="3" t="s">
        <v>522</v>
      </c>
      <c r="E886" s="3" t="s">
        <v>523</v>
      </c>
      <c r="F886" s="3">
        <v>2015</v>
      </c>
      <c r="G886" s="2" t="s">
        <v>93</v>
      </c>
      <c r="H886" s="3" t="s">
        <v>94</v>
      </c>
      <c r="I886" s="3" t="s">
        <v>524</v>
      </c>
      <c r="J886" s="3" t="s">
        <v>96</v>
      </c>
      <c r="K886" s="3" t="s">
        <v>273</v>
      </c>
      <c r="L886" s="3">
        <v>2007</v>
      </c>
      <c r="M886" s="3" t="s">
        <v>534</v>
      </c>
      <c r="N886" s="2" t="s">
        <v>532</v>
      </c>
      <c r="O886" s="4"/>
      <c r="P886" s="3" t="s">
        <v>132</v>
      </c>
      <c r="Q886" s="2" t="s">
        <v>533</v>
      </c>
      <c r="R886" s="4"/>
      <c r="S886" s="3" t="s">
        <v>69</v>
      </c>
      <c r="T886" s="3" t="s">
        <v>299</v>
      </c>
      <c r="U886" s="3" t="s">
        <v>71</v>
      </c>
      <c r="V886" s="3" t="s">
        <v>72</v>
      </c>
      <c r="W886" s="3">
        <v>1.2242</v>
      </c>
      <c r="X886" s="4">
        <f t="shared" si="59"/>
        <v>0.22256852877260072</v>
      </c>
      <c r="Y886" s="3">
        <v>0.1285</v>
      </c>
      <c r="Z886" s="4"/>
      <c r="AA886" s="3">
        <v>3</v>
      </c>
      <c r="AB886" s="3">
        <v>0.32069999999999999</v>
      </c>
      <c r="AC886" s="4">
        <f t="shared" si="60"/>
        <v>7.7769081259842596E-2</v>
      </c>
      <c r="AD886" s="3">
        <v>4.4900000000000002E-2</v>
      </c>
      <c r="AE886" s="3">
        <v>3</v>
      </c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3" t="s">
        <v>526</v>
      </c>
      <c r="AV886" s="3" t="s">
        <v>178</v>
      </c>
      <c r="AW886" s="4"/>
      <c r="AX886" s="4"/>
      <c r="AY886" s="3" t="s">
        <v>527</v>
      </c>
      <c r="AZ886" s="3" t="s">
        <v>76</v>
      </c>
      <c r="BA886" s="3" t="s">
        <v>77</v>
      </c>
      <c r="BB886" s="3">
        <v>37.770000000000003</v>
      </c>
      <c r="BC886" s="3">
        <v>126.67</v>
      </c>
      <c r="BD886" s="3">
        <v>6</v>
      </c>
      <c r="BE886" s="4"/>
    </row>
    <row r="887" spans="1:57" ht="12.75">
      <c r="A887" s="3" t="s">
        <v>230</v>
      </c>
      <c r="B887" s="3" t="s">
        <v>230</v>
      </c>
      <c r="C887" s="3" t="s">
        <v>521</v>
      </c>
      <c r="D887" s="3" t="s">
        <v>522</v>
      </c>
      <c r="E887" s="3" t="s">
        <v>523</v>
      </c>
      <c r="F887" s="3">
        <v>2015</v>
      </c>
      <c r="G887" s="2" t="s">
        <v>93</v>
      </c>
      <c r="H887" s="3" t="s">
        <v>94</v>
      </c>
      <c r="I887" s="3" t="s">
        <v>524</v>
      </c>
      <c r="J887" s="3" t="s">
        <v>96</v>
      </c>
      <c r="K887" s="3" t="s">
        <v>126</v>
      </c>
      <c r="L887" s="3">
        <v>2007</v>
      </c>
      <c r="M887" s="3" t="s">
        <v>534</v>
      </c>
      <c r="N887" s="2" t="s">
        <v>532</v>
      </c>
      <c r="O887" s="4"/>
      <c r="P887" s="3" t="s">
        <v>132</v>
      </c>
      <c r="Q887" s="2" t="s">
        <v>533</v>
      </c>
      <c r="R887" s="4"/>
      <c r="S887" s="3" t="s">
        <v>69</v>
      </c>
      <c r="T887" s="3" t="s">
        <v>299</v>
      </c>
      <c r="U887" s="3" t="s">
        <v>71</v>
      </c>
      <c r="V887" s="3" t="s">
        <v>72</v>
      </c>
      <c r="W887" s="3">
        <v>1.2292000000000001</v>
      </c>
      <c r="X887" s="4">
        <f t="shared" si="59"/>
        <v>0.37827989637304282</v>
      </c>
      <c r="Y887" s="3">
        <v>0.21840000000000001</v>
      </c>
      <c r="Z887" s="4"/>
      <c r="AA887" s="3">
        <v>3</v>
      </c>
      <c r="AB887" s="3">
        <v>0.51039999999999996</v>
      </c>
      <c r="AC887" s="4">
        <f t="shared" si="60"/>
        <v>8.4350874328604317E-2</v>
      </c>
      <c r="AD887" s="3">
        <v>4.87E-2</v>
      </c>
      <c r="AE887" s="3">
        <v>3</v>
      </c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3" t="s">
        <v>526</v>
      </c>
      <c r="AV887" s="3" t="s">
        <v>178</v>
      </c>
      <c r="AW887" s="4"/>
      <c r="AX887" s="4"/>
      <c r="AY887" s="3" t="s">
        <v>527</v>
      </c>
      <c r="AZ887" s="3" t="s">
        <v>76</v>
      </c>
      <c r="BA887" s="3" t="s">
        <v>77</v>
      </c>
      <c r="BB887" s="3">
        <v>37.770000000000003</v>
      </c>
      <c r="BC887" s="3">
        <v>126.67</v>
      </c>
      <c r="BD887" s="3">
        <v>6</v>
      </c>
      <c r="BE887" s="4"/>
    </row>
    <row r="888" spans="1:57" ht="12.75">
      <c r="A888" s="3" t="s">
        <v>230</v>
      </c>
      <c r="B888" s="3" t="s">
        <v>230</v>
      </c>
      <c r="C888" s="3" t="s">
        <v>521</v>
      </c>
      <c r="D888" s="3" t="s">
        <v>522</v>
      </c>
      <c r="E888" s="3" t="s">
        <v>523</v>
      </c>
      <c r="F888" s="3">
        <v>2015</v>
      </c>
      <c r="G888" s="2" t="s">
        <v>93</v>
      </c>
      <c r="H888" s="3" t="s">
        <v>94</v>
      </c>
      <c r="I888" s="4"/>
      <c r="J888" s="3" t="s">
        <v>114</v>
      </c>
      <c r="K888" s="3" t="s">
        <v>265</v>
      </c>
      <c r="L888" s="3">
        <v>2006</v>
      </c>
      <c r="M888" s="3" t="s">
        <v>534</v>
      </c>
      <c r="N888" s="2" t="s">
        <v>532</v>
      </c>
      <c r="O888" s="4"/>
      <c r="P888" s="3" t="s">
        <v>132</v>
      </c>
      <c r="Q888" s="2" t="s">
        <v>533</v>
      </c>
      <c r="R888" s="4"/>
      <c r="S888" s="3" t="s">
        <v>69</v>
      </c>
      <c r="T888" s="3" t="s">
        <v>299</v>
      </c>
      <c r="U888" s="3" t="s">
        <v>71</v>
      </c>
      <c r="V888" s="3" t="s">
        <v>72</v>
      </c>
      <c r="W888" s="3">
        <v>0.95840000000000003</v>
      </c>
      <c r="X888" s="4">
        <f t="shared" si="59"/>
        <v>6.9108827221998195E-2</v>
      </c>
      <c r="Y888" s="3">
        <v>3.9899999999999998E-2</v>
      </c>
      <c r="Z888" s="4"/>
      <c r="AA888" s="3">
        <v>3</v>
      </c>
      <c r="AB888" s="3">
        <v>0.34439999999999998</v>
      </c>
      <c r="AC888" s="4">
        <f t="shared" si="60"/>
        <v>8.5216899732388759E-2</v>
      </c>
      <c r="AD888" s="3">
        <v>4.9200000000000001E-2</v>
      </c>
      <c r="AE888" s="3">
        <v>3</v>
      </c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3" t="s">
        <v>526</v>
      </c>
      <c r="AV888" s="3" t="s">
        <v>178</v>
      </c>
      <c r="AW888" s="4"/>
      <c r="AX888" s="4"/>
      <c r="AY888" s="3" t="s">
        <v>527</v>
      </c>
      <c r="AZ888" s="3" t="s">
        <v>76</v>
      </c>
      <c r="BA888" s="3" t="s">
        <v>77</v>
      </c>
      <c r="BB888" s="3">
        <v>37.770000000000003</v>
      </c>
      <c r="BC888" s="3">
        <v>126.67</v>
      </c>
      <c r="BD888" s="3">
        <v>6</v>
      </c>
      <c r="BE888" s="4"/>
    </row>
    <row r="889" spans="1:57" ht="12.75">
      <c r="A889" s="3" t="s">
        <v>230</v>
      </c>
      <c r="B889" s="3" t="s">
        <v>230</v>
      </c>
      <c r="C889" s="3" t="s">
        <v>521</v>
      </c>
      <c r="D889" s="3" t="s">
        <v>522</v>
      </c>
      <c r="E889" s="3" t="s">
        <v>523</v>
      </c>
      <c r="F889" s="3">
        <v>2015</v>
      </c>
      <c r="G889" s="2" t="s">
        <v>93</v>
      </c>
      <c r="H889" s="3" t="s">
        <v>94</v>
      </c>
      <c r="I889" s="3" t="s">
        <v>524</v>
      </c>
      <c r="J889" s="3" t="s">
        <v>64</v>
      </c>
      <c r="K889" s="3" t="s">
        <v>374</v>
      </c>
      <c r="L889" s="3">
        <v>2007</v>
      </c>
      <c r="M889" s="3" t="s">
        <v>534</v>
      </c>
      <c r="N889" s="2" t="s">
        <v>532</v>
      </c>
      <c r="O889" s="4"/>
      <c r="P889" s="3" t="s">
        <v>132</v>
      </c>
      <c r="Q889" s="2" t="s">
        <v>533</v>
      </c>
      <c r="R889" s="4"/>
      <c r="S889" s="3" t="s">
        <v>69</v>
      </c>
      <c r="T889" s="3" t="s">
        <v>299</v>
      </c>
      <c r="U889" s="3" t="s">
        <v>71</v>
      </c>
      <c r="V889" s="3" t="s">
        <v>72</v>
      </c>
      <c r="W889" s="3">
        <v>0.59530000000000005</v>
      </c>
      <c r="X889" s="4">
        <f t="shared" si="59"/>
        <v>0.19658776665906758</v>
      </c>
      <c r="Y889" s="3">
        <v>0.1135</v>
      </c>
      <c r="Z889" s="4"/>
      <c r="AA889" s="3">
        <v>3</v>
      </c>
      <c r="AB889" s="3">
        <v>0.22090000000000001</v>
      </c>
      <c r="AC889" s="4">
        <f t="shared" si="60"/>
        <v>9.5089589335531355E-2</v>
      </c>
      <c r="AD889" s="3">
        <v>5.4899999999999997E-2</v>
      </c>
      <c r="AE889" s="3">
        <v>3</v>
      </c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3" t="s">
        <v>526</v>
      </c>
      <c r="AV889" s="3" t="s">
        <v>178</v>
      </c>
      <c r="AW889" s="4"/>
      <c r="AX889" s="4"/>
      <c r="AY889" s="3" t="s">
        <v>527</v>
      </c>
      <c r="AZ889" s="3" t="s">
        <v>76</v>
      </c>
      <c r="BA889" s="3" t="s">
        <v>77</v>
      </c>
      <c r="BB889" s="3">
        <v>37.770000000000003</v>
      </c>
      <c r="BC889" s="3">
        <v>126.67</v>
      </c>
      <c r="BD889" s="3">
        <v>6</v>
      </c>
      <c r="BE889" s="4"/>
    </row>
    <row r="890" spans="1:57" ht="12.75">
      <c r="A890" s="3" t="s">
        <v>230</v>
      </c>
      <c r="B890" s="3" t="s">
        <v>230</v>
      </c>
      <c r="C890" s="3" t="s">
        <v>521</v>
      </c>
      <c r="D890" s="3" t="s">
        <v>522</v>
      </c>
      <c r="E890" s="3" t="s">
        <v>523</v>
      </c>
      <c r="F890" s="3">
        <v>2015</v>
      </c>
      <c r="G890" s="2" t="s">
        <v>93</v>
      </c>
      <c r="H890" s="3" t="s">
        <v>94</v>
      </c>
      <c r="I890" s="3" t="s">
        <v>524</v>
      </c>
      <c r="J890" s="3" t="s">
        <v>96</v>
      </c>
      <c r="K890" s="3" t="s">
        <v>144</v>
      </c>
      <c r="L890" s="3">
        <v>2007</v>
      </c>
      <c r="M890" s="3" t="s">
        <v>534</v>
      </c>
      <c r="N890" s="2" t="s">
        <v>532</v>
      </c>
      <c r="O890" s="4"/>
      <c r="P890" s="3" t="s">
        <v>132</v>
      </c>
      <c r="Q890" s="2" t="s">
        <v>533</v>
      </c>
      <c r="R890" s="4"/>
      <c r="S890" s="3" t="s">
        <v>69</v>
      </c>
      <c r="T890" s="3" t="s">
        <v>299</v>
      </c>
      <c r="U890" s="3" t="s">
        <v>71</v>
      </c>
      <c r="V890" s="3" t="s">
        <v>72</v>
      </c>
      <c r="W890" s="3">
        <v>1.4588000000000001</v>
      </c>
      <c r="X890" s="4">
        <f t="shared" si="59"/>
        <v>0.33082170424565555</v>
      </c>
      <c r="Y890" s="3">
        <v>0.191</v>
      </c>
      <c r="Z890" s="4"/>
      <c r="AA890" s="3">
        <v>3</v>
      </c>
      <c r="AB890" s="3">
        <v>2.1564000000000001</v>
      </c>
      <c r="AC890" s="4">
        <f t="shared" si="60"/>
        <v>1.3250188677901911</v>
      </c>
      <c r="AD890" s="3">
        <v>0.76500000000000001</v>
      </c>
      <c r="AE890" s="3">
        <v>3</v>
      </c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3" t="s">
        <v>526</v>
      </c>
      <c r="AV890" s="3" t="s">
        <v>178</v>
      </c>
      <c r="AW890" s="4"/>
      <c r="AX890" s="4"/>
      <c r="AY890" s="3" t="s">
        <v>527</v>
      </c>
      <c r="AZ890" s="3" t="s">
        <v>76</v>
      </c>
      <c r="BA890" s="3" t="s">
        <v>77</v>
      </c>
      <c r="BB890" s="3">
        <v>37.770000000000003</v>
      </c>
      <c r="BC890" s="3">
        <v>126.67</v>
      </c>
      <c r="BD890" s="3">
        <v>6</v>
      </c>
      <c r="BE890" s="4"/>
    </row>
    <row r="891" spans="1:57" ht="12.75">
      <c r="A891" s="3" t="s">
        <v>230</v>
      </c>
      <c r="B891" s="3" t="s">
        <v>230</v>
      </c>
      <c r="C891" s="3" t="s">
        <v>521</v>
      </c>
      <c r="D891" s="3" t="s">
        <v>522</v>
      </c>
      <c r="E891" s="3" t="s">
        <v>523</v>
      </c>
      <c r="F891" s="3">
        <v>2015</v>
      </c>
      <c r="G891" s="2" t="s">
        <v>93</v>
      </c>
      <c r="H891" s="3" t="s">
        <v>94</v>
      </c>
      <c r="I891" s="3" t="s">
        <v>524</v>
      </c>
      <c r="J891" s="3" t="s">
        <v>271</v>
      </c>
      <c r="K891" s="3" t="s">
        <v>530</v>
      </c>
      <c r="L891" s="3">
        <v>2007</v>
      </c>
      <c r="M891" s="3" t="s">
        <v>535</v>
      </c>
      <c r="N891" s="2" t="s">
        <v>532</v>
      </c>
      <c r="O891" s="4"/>
      <c r="P891" s="3" t="s">
        <v>132</v>
      </c>
      <c r="Q891" s="2" t="s">
        <v>533</v>
      </c>
      <c r="R891" s="4"/>
      <c r="S891" s="3" t="s">
        <v>69</v>
      </c>
      <c r="T891" s="3" t="s">
        <v>299</v>
      </c>
      <c r="U891" s="3" t="s">
        <v>71</v>
      </c>
      <c r="V891" s="3" t="s">
        <v>72</v>
      </c>
      <c r="W891" s="3">
        <v>0.25640000000000002</v>
      </c>
      <c r="X891" s="4">
        <f t="shared" si="59"/>
        <v>6.1834213830208921E-2</v>
      </c>
      <c r="Y891" s="3">
        <v>3.5700000000000003E-2</v>
      </c>
      <c r="Z891" s="4"/>
      <c r="AA891" s="3">
        <v>3</v>
      </c>
      <c r="AB891" s="3">
        <v>0.15959999999999999</v>
      </c>
      <c r="AC891" s="4">
        <f t="shared" si="60"/>
        <v>1.0045894683899487E-2</v>
      </c>
      <c r="AD891" s="3">
        <v>5.7999999999999996E-3</v>
      </c>
      <c r="AE891" s="3">
        <v>3</v>
      </c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3" t="s">
        <v>526</v>
      </c>
      <c r="AV891" s="3" t="s">
        <v>178</v>
      </c>
      <c r="AW891" s="4"/>
      <c r="AX891" s="4"/>
      <c r="AY891" s="3" t="s">
        <v>527</v>
      </c>
      <c r="AZ891" s="3" t="s">
        <v>76</v>
      </c>
      <c r="BA891" s="3" t="s">
        <v>77</v>
      </c>
      <c r="BB891" s="3">
        <v>37.770000000000003</v>
      </c>
      <c r="BC891" s="3">
        <v>126.67</v>
      </c>
      <c r="BD891" s="3">
        <v>6</v>
      </c>
      <c r="BE891" s="4"/>
    </row>
    <row r="892" spans="1:57" ht="12.75">
      <c r="A892" s="3" t="s">
        <v>230</v>
      </c>
      <c r="B892" s="3" t="s">
        <v>230</v>
      </c>
      <c r="C892" s="3" t="s">
        <v>521</v>
      </c>
      <c r="D892" s="3" t="s">
        <v>522</v>
      </c>
      <c r="E892" s="3" t="s">
        <v>523</v>
      </c>
      <c r="F892" s="3">
        <v>2015</v>
      </c>
      <c r="G892" s="2" t="s">
        <v>93</v>
      </c>
      <c r="H892" s="3" t="s">
        <v>94</v>
      </c>
      <c r="I892" s="3" t="s">
        <v>524</v>
      </c>
      <c r="J892" s="3" t="s">
        <v>96</v>
      </c>
      <c r="K892" s="3" t="s">
        <v>144</v>
      </c>
      <c r="L892" s="3">
        <v>2007</v>
      </c>
      <c r="M892" s="3" t="s">
        <v>535</v>
      </c>
      <c r="N892" s="2" t="s">
        <v>532</v>
      </c>
      <c r="O892" s="4"/>
      <c r="P892" s="3" t="s">
        <v>132</v>
      </c>
      <c r="Q892" s="2" t="s">
        <v>533</v>
      </c>
      <c r="R892" s="4"/>
      <c r="S892" s="3" t="s">
        <v>69</v>
      </c>
      <c r="T892" s="3" t="s">
        <v>299</v>
      </c>
      <c r="U892" s="3" t="s">
        <v>71</v>
      </c>
      <c r="V892" s="3" t="s">
        <v>72</v>
      </c>
      <c r="W892" s="3">
        <v>0.30330000000000001</v>
      </c>
      <c r="X892" s="4">
        <f t="shared" si="59"/>
        <v>6.35662646377778E-2</v>
      </c>
      <c r="Y892" s="3">
        <v>3.6700000000000003E-2</v>
      </c>
      <c r="Z892" s="4"/>
      <c r="AA892" s="3">
        <v>3</v>
      </c>
      <c r="AB892" s="3">
        <v>0.21299999999999999</v>
      </c>
      <c r="AC892" s="4">
        <f t="shared" si="60"/>
        <v>1.5588457268119894E-2</v>
      </c>
      <c r="AD892" s="3">
        <v>8.9999999999999993E-3</v>
      </c>
      <c r="AE892" s="3">
        <v>3</v>
      </c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3" t="s">
        <v>526</v>
      </c>
      <c r="AV892" s="3" t="s">
        <v>178</v>
      </c>
      <c r="AW892" s="4"/>
      <c r="AX892" s="4"/>
      <c r="AY892" s="3" t="s">
        <v>527</v>
      </c>
      <c r="AZ892" s="3" t="s">
        <v>76</v>
      </c>
      <c r="BA892" s="3" t="s">
        <v>77</v>
      </c>
      <c r="BB892" s="3">
        <v>37.770000000000003</v>
      </c>
      <c r="BC892" s="3">
        <v>126.67</v>
      </c>
      <c r="BD892" s="3">
        <v>6</v>
      </c>
      <c r="BE892" s="4"/>
    </row>
    <row r="893" spans="1:57" ht="12.75">
      <c r="A893" s="3" t="s">
        <v>230</v>
      </c>
      <c r="B893" s="3" t="s">
        <v>230</v>
      </c>
      <c r="C893" s="3" t="s">
        <v>521</v>
      </c>
      <c r="D893" s="3" t="s">
        <v>522</v>
      </c>
      <c r="E893" s="3" t="s">
        <v>523</v>
      </c>
      <c r="F893" s="3">
        <v>2015</v>
      </c>
      <c r="G893" s="2" t="s">
        <v>93</v>
      </c>
      <c r="H893" s="3" t="s">
        <v>94</v>
      </c>
      <c r="I893" s="3" t="s">
        <v>524</v>
      </c>
      <c r="J893" s="3" t="s">
        <v>96</v>
      </c>
      <c r="K893" s="3" t="s">
        <v>273</v>
      </c>
      <c r="L893" s="3">
        <v>2007</v>
      </c>
      <c r="M893" s="3" t="s">
        <v>535</v>
      </c>
      <c r="N893" s="2" t="s">
        <v>532</v>
      </c>
      <c r="O893" s="4"/>
      <c r="P893" s="3" t="s">
        <v>132</v>
      </c>
      <c r="Q893" s="2" t="s">
        <v>533</v>
      </c>
      <c r="R893" s="4"/>
      <c r="S893" s="3" t="s">
        <v>69</v>
      </c>
      <c r="T893" s="3" t="s">
        <v>299</v>
      </c>
      <c r="U893" s="3" t="s">
        <v>71</v>
      </c>
      <c r="V893" s="3" t="s">
        <v>72</v>
      </c>
      <c r="W893" s="3">
        <v>0.26960000000000001</v>
      </c>
      <c r="X893" s="4">
        <f t="shared" si="59"/>
        <v>8.3484848924819874E-2</v>
      </c>
      <c r="Y893" s="3">
        <v>4.82E-2</v>
      </c>
      <c r="Z893" s="4"/>
      <c r="AA893" s="3">
        <v>3</v>
      </c>
      <c r="AB893" s="3">
        <v>0.20760000000000001</v>
      </c>
      <c r="AC893" s="4">
        <f t="shared" si="60"/>
        <v>1.5934867429633671E-2</v>
      </c>
      <c r="AD893" s="3">
        <v>9.1999999999999998E-3</v>
      </c>
      <c r="AE893" s="3">
        <v>3</v>
      </c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3" t="s">
        <v>526</v>
      </c>
      <c r="AV893" s="3" t="s">
        <v>178</v>
      </c>
      <c r="AW893" s="4"/>
      <c r="AX893" s="4"/>
      <c r="AY893" s="3" t="s">
        <v>527</v>
      </c>
      <c r="AZ893" s="3" t="s">
        <v>76</v>
      </c>
      <c r="BA893" s="3" t="s">
        <v>77</v>
      </c>
      <c r="BB893" s="3">
        <v>37.770000000000003</v>
      </c>
      <c r="BC893" s="3">
        <v>126.67</v>
      </c>
      <c r="BD893" s="3">
        <v>6</v>
      </c>
      <c r="BE893" s="4"/>
    </row>
    <row r="894" spans="1:57" ht="12.75">
      <c r="A894" s="3" t="s">
        <v>230</v>
      </c>
      <c r="B894" s="3" t="s">
        <v>230</v>
      </c>
      <c r="C894" s="3" t="s">
        <v>521</v>
      </c>
      <c r="D894" s="3" t="s">
        <v>522</v>
      </c>
      <c r="E894" s="3" t="s">
        <v>523</v>
      </c>
      <c r="F894" s="3">
        <v>2015</v>
      </c>
      <c r="G894" s="2" t="s">
        <v>93</v>
      </c>
      <c r="H894" s="3" t="s">
        <v>94</v>
      </c>
      <c r="I894" s="3" t="s">
        <v>524</v>
      </c>
      <c r="J894" s="3" t="s">
        <v>96</v>
      </c>
      <c r="K894" s="3" t="s">
        <v>126</v>
      </c>
      <c r="L894" s="3">
        <v>2007</v>
      </c>
      <c r="M894" s="3" t="s">
        <v>535</v>
      </c>
      <c r="N894" s="2" t="s">
        <v>532</v>
      </c>
      <c r="O894" s="4"/>
      <c r="P894" s="3" t="s">
        <v>132</v>
      </c>
      <c r="Q894" s="2" t="s">
        <v>533</v>
      </c>
      <c r="R894" s="4"/>
      <c r="S894" s="3" t="s">
        <v>69</v>
      </c>
      <c r="T894" s="3" t="s">
        <v>299</v>
      </c>
      <c r="U894" s="3" t="s">
        <v>71</v>
      </c>
      <c r="V894" s="3" t="s">
        <v>72</v>
      </c>
      <c r="W894" s="3">
        <v>0.2482</v>
      </c>
      <c r="X894" s="4">
        <f t="shared" si="59"/>
        <v>2.580755703277627E-2</v>
      </c>
      <c r="Y894" s="3">
        <v>1.49E-2</v>
      </c>
      <c r="Z894" s="4"/>
      <c r="AA894" s="3">
        <v>3</v>
      </c>
      <c r="AB894" s="3">
        <v>0.1915</v>
      </c>
      <c r="AC894" s="4">
        <f t="shared" si="60"/>
        <v>2.2170250336881629E-2</v>
      </c>
      <c r="AD894" s="3">
        <v>1.2800000000000001E-2</v>
      </c>
      <c r="AE894" s="3">
        <v>3</v>
      </c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3" t="s">
        <v>526</v>
      </c>
      <c r="AV894" s="3" t="s">
        <v>178</v>
      </c>
      <c r="AW894" s="4"/>
      <c r="AX894" s="4"/>
      <c r="AY894" s="3" t="s">
        <v>527</v>
      </c>
      <c r="AZ894" s="3" t="s">
        <v>76</v>
      </c>
      <c r="BA894" s="3" t="s">
        <v>77</v>
      </c>
      <c r="BB894" s="3">
        <v>37.770000000000003</v>
      </c>
      <c r="BC894" s="3">
        <v>126.67</v>
      </c>
      <c r="BD894" s="3">
        <v>6</v>
      </c>
      <c r="BE894" s="4"/>
    </row>
    <row r="895" spans="1:57" ht="12.75">
      <c r="A895" s="3" t="s">
        <v>230</v>
      </c>
      <c r="B895" s="3" t="s">
        <v>230</v>
      </c>
      <c r="C895" s="3" t="s">
        <v>521</v>
      </c>
      <c r="D895" s="3" t="s">
        <v>522</v>
      </c>
      <c r="E895" s="3" t="s">
        <v>523</v>
      </c>
      <c r="F895" s="3">
        <v>2015</v>
      </c>
      <c r="G895" s="2" t="s">
        <v>93</v>
      </c>
      <c r="H895" s="3" t="s">
        <v>94</v>
      </c>
      <c r="I895" s="3" t="s">
        <v>524</v>
      </c>
      <c r="J895" s="3" t="s">
        <v>64</v>
      </c>
      <c r="K895" s="3" t="s">
        <v>374</v>
      </c>
      <c r="L895" s="3">
        <v>2007</v>
      </c>
      <c r="M895" s="3" t="s">
        <v>535</v>
      </c>
      <c r="N895" s="2" t="s">
        <v>532</v>
      </c>
      <c r="O895" s="4"/>
      <c r="P895" s="3" t="s">
        <v>132</v>
      </c>
      <c r="Q895" s="2" t="s">
        <v>533</v>
      </c>
      <c r="R895" s="4"/>
      <c r="S895" s="3" t="s">
        <v>69</v>
      </c>
      <c r="T895" s="3" t="s">
        <v>299</v>
      </c>
      <c r="U895" s="3" t="s">
        <v>71</v>
      </c>
      <c r="V895" s="3" t="s">
        <v>72</v>
      </c>
      <c r="W895" s="3">
        <v>0.37709999999999999</v>
      </c>
      <c r="X895" s="4">
        <f t="shared" si="59"/>
        <v>2.4075506225207391E-2</v>
      </c>
      <c r="Y895" s="3">
        <v>1.3899999999999999E-2</v>
      </c>
      <c r="Z895" s="4"/>
      <c r="AA895" s="3">
        <v>3</v>
      </c>
      <c r="AB895" s="3">
        <v>0.2868</v>
      </c>
      <c r="AC895" s="4">
        <f t="shared" si="60"/>
        <v>4.9536653096469888E-2</v>
      </c>
      <c r="AD895" s="3">
        <v>2.86E-2</v>
      </c>
      <c r="AE895" s="3">
        <v>3</v>
      </c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3" t="s">
        <v>526</v>
      </c>
      <c r="AV895" s="3" t="s">
        <v>178</v>
      </c>
      <c r="AW895" s="4"/>
      <c r="AX895" s="4"/>
      <c r="AY895" s="3" t="s">
        <v>527</v>
      </c>
      <c r="AZ895" s="3" t="s">
        <v>76</v>
      </c>
      <c r="BA895" s="3" t="s">
        <v>77</v>
      </c>
      <c r="BB895" s="3">
        <v>37.770000000000003</v>
      </c>
      <c r="BC895" s="3">
        <v>126.67</v>
      </c>
      <c r="BD895" s="3">
        <v>6</v>
      </c>
      <c r="BE895" s="4"/>
    </row>
    <row r="896" spans="1:57" ht="12.75">
      <c r="A896" s="3" t="s">
        <v>230</v>
      </c>
      <c r="B896" s="3" t="s">
        <v>230</v>
      </c>
      <c r="C896" s="3" t="s">
        <v>521</v>
      </c>
      <c r="D896" s="3" t="s">
        <v>522</v>
      </c>
      <c r="E896" s="3" t="s">
        <v>523</v>
      </c>
      <c r="F896" s="3">
        <v>2015</v>
      </c>
      <c r="G896" s="2" t="s">
        <v>93</v>
      </c>
      <c r="H896" s="3" t="s">
        <v>94</v>
      </c>
      <c r="I896" s="3" t="s">
        <v>524</v>
      </c>
      <c r="J896" s="3" t="s">
        <v>64</v>
      </c>
      <c r="K896" s="3" t="s">
        <v>65</v>
      </c>
      <c r="L896" s="3">
        <v>2007</v>
      </c>
      <c r="M896" s="3" t="s">
        <v>535</v>
      </c>
      <c r="N896" s="2" t="s">
        <v>532</v>
      </c>
      <c r="O896" s="4"/>
      <c r="P896" s="3" t="s">
        <v>132</v>
      </c>
      <c r="Q896" s="2" t="s">
        <v>533</v>
      </c>
      <c r="R896" s="4"/>
      <c r="S896" s="3" t="s">
        <v>69</v>
      </c>
      <c r="T896" s="3" t="s">
        <v>299</v>
      </c>
      <c r="U896" s="3" t="s">
        <v>71</v>
      </c>
      <c r="V896" s="3" t="s">
        <v>72</v>
      </c>
      <c r="W896" s="3">
        <v>0.36780000000000002</v>
      </c>
      <c r="X896" s="4">
        <f t="shared" si="59"/>
        <v>8.5736514974659422E-2</v>
      </c>
      <c r="Y896" s="3">
        <v>4.9500000000000002E-2</v>
      </c>
      <c r="Z896" s="4"/>
      <c r="AA896" s="3">
        <v>3</v>
      </c>
      <c r="AB896" s="3">
        <v>0.41460000000000002</v>
      </c>
      <c r="AC896" s="4">
        <f t="shared" si="60"/>
        <v>6.9282032302755092E-2</v>
      </c>
      <c r="AD896" s="3">
        <v>0.04</v>
      </c>
      <c r="AE896" s="3">
        <v>3</v>
      </c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3" t="s">
        <v>526</v>
      </c>
      <c r="AV896" s="3" t="s">
        <v>178</v>
      </c>
      <c r="AW896" s="4"/>
      <c r="AX896" s="4"/>
      <c r="AY896" s="3" t="s">
        <v>527</v>
      </c>
      <c r="AZ896" s="3" t="s">
        <v>76</v>
      </c>
      <c r="BA896" s="3" t="s">
        <v>77</v>
      </c>
      <c r="BB896" s="3">
        <v>37.770000000000003</v>
      </c>
      <c r="BC896" s="3">
        <v>126.67</v>
      </c>
      <c r="BD896" s="3">
        <v>6</v>
      </c>
      <c r="BE896" s="4"/>
    </row>
    <row r="897" spans="1:57" ht="12.75">
      <c r="A897" s="3" t="s">
        <v>230</v>
      </c>
      <c r="B897" s="3" t="s">
        <v>230</v>
      </c>
      <c r="C897" s="3" t="s">
        <v>521</v>
      </c>
      <c r="D897" s="3" t="s">
        <v>522</v>
      </c>
      <c r="E897" s="3" t="s">
        <v>523</v>
      </c>
      <c r="F897" s="3">
        <v>2015</v>
      </c>
      <c r="G897" s="2" t="s">
        <v>93</v>
      </c>
      <c r="H897" s="3" t="s">
        <v>94</v>
      </c>
      <c r="I897" s="3" t="s">
        <v>524</v>
      </c>
      <c r="J897" s="3" t="s">
        <v>271</v>
      </c>
      <c r="K897" s="3" t="s">
        <v>272</v>
      </c>
      <c r="L897" s="3">
        <v>2007</v>
      </c>
      <c r="M897" s="3" t="s">
        <v>535</v>
      </c>
      <c r="N897" s="2" t="s">
        <v>532</v>
      </c>
      <c r="O897" s="4"/>
      <c r="P897" s="3" t="s">
        <v>132</v>
      </c>
      <c r="Q897" s="2" t="s">
        <v>533</v>
      </c>
      <c r="R897" s="4"/>
      <c r="S897" s="3" t="s">
        <v>69</v>
      </c>
      <c r="T897" s="3" t="s">
        <v>299</v>
      </c>
      <c r="U897" s="3" t="s">
        <v>71</v>
      </c>
      <c r="V897" s="3" t="s">
        <v>72</v>
      </c>
      <c r="W897" s="3">
        <v>0.378</v>
      </c>
      <c r="X897" s="4">
        <f t="shared" si="59"/>
        <v>2.7712812921102037E-3</v>
      </c>
      <c r="Y897" s="3">
        <v>1.6000000000000001E-3</v>
      </c>
      <c r="Z897" s="4"/>
      <c r="AA897" s="3">
        <v>3</v>
      </c>
      <c r="AB897" s="3">
        <v>0.35349999999999998</v>
      </c>
      <c r="AC897" s="4">
        <f t="shared" si="60"/>
        <v>0.13319470710204664</v>
      </c>
      <c r="AD897" s="3">
        <v>7.6899999999999996E-2</v>
      </c>
      <c r="AE897" s="3">
        <v>3</v>
      </c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3" t="s">
        <v>526</v>
      </c>
      <c r="AV897" s="3" t="s">
        <v>178</v>
      </c>
      <c r="AW897" s="4"/>
      <c r="AX897" s="4"/>
      <c r="AY897" s="3" t="s">
        <v>527</v>
      </c>
      <c r="AZ897" s="3" t="s">
        <v>76</v>
      </c>
      <c r="BA897" s="3" t="s">
        <v>77</v>
      </c>
      <c r="BB897" s="3">
        <v>37.770000000000003</v>
      </c>
      <c r="BC897" s="3">
        <v>126.67</v>
      </c>
      <c r="BD897" s="3">
        <v>6</v>
      </c>
      <c r="BE897" s="4"/>
    </row>
    <row r="898" spans="1:57" ht="12.75">
      <c r="A898" s="3" t="s">
        <v>230</v>
      </c>
      <c r="B898" s="3" t="s">
        <v>230</v>
      </c>
      <c r="C898" s="3" t="s">
        <v>521</v>
      </c>
      <c r="D898" s="3" t="s">
        <v>522</v>
      </c>
      <c r="E898" s="3" t="s">
        <v>523</v>
      </c>
      <c r="F898" s="3">
        <v>2015</v>
      </c>
      <c r="G898" s="2" t="s">
        <v>93</v>
      </c>
      <c r="H898" s="3" t="s">
        <v>94</v>
      </c>
      <c r="I898" s="3" t="s">
        <v>524</v>
      </c>
      <c r="J898" s="3" t="s">
        <v>96</v>
      </c>
      <c r="K898" s="3" t="s">
        <v>126</v>
      </c>
      <c r="L898" s="3">
        <v>2007</v>
      </c>
      <c r="M898" s="3" t="s">
        <v>536</v>
      </c>
      <c r="N898" s="2" t="s">
        <v>532</v>
      </c>
      <c r="O898" s="4"/>
      <c r="P898" s="3" t="s">
        <v>132</v>
      </c>
      <c r="Q898" s="2" t="s">
        <v>533</v>
      </c>
      <c r="R898" s="4"/>
      <c r="S898" s="3" t="s">
        <v>69</v>
      </c>
      <c r="T898" s="3" t="s">
        <v>299</v>
      </c>
      <c r="U898" s="3" t="s">
        <v>71</v>
      </c>
      <c r="V898" s="3" t="s">
        <v>72</v>
      </c>
      <c r="W898" s="3">
        <v>5.3616000000000001</v>
      </c>
      <c r="X898" s="4">
        <f t="shared" si="59"/>
        <v>0.39750566033705731</v>
      </c>
      <c r="Y898" s="3">
        <v>0.22950000000000001</v>
      </c>
      <c r="Z898" s="4"/>
      <c r="AA898" s="3">
        <v>3</v>
      </c>
      <c r="AB898" s="3">
        <v>2.9836</v>
      </c>
      <c r="AC898" s="4">
        <f t="shared" si="60"/>
        <v>0.27608889872647902</v>
      </c>
      <c r="AD898" s="3">
        <v>0.15939999999999999</v>
      </c>
      <c r="AE898" s="3">
        <v>3</v>
      </c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3" t="s">
        <v>526</v>
      </c>
      <c r="AV898" s="3" t="s">
        <v>178</v>
      </c>
      <c r="AW898" s="4"/>
      <c r="AX898" s="4"/>
      <c r="AY898" s="3" t="s">
        <v>527</v>
      </c>
      <c r="AZ898" s="3" t="s">
        <v>76</v>
      </c>
      <c r="BA898" s="3" t="s">
        <v>77</v>
      </c>
      <c r="BB898" s="3">
        <v>37.770000000000003</v>
      </c>
      <c r="BC898" s="3">
        <v>126.67</v>
      </c>
      <c r="BD898" s="3">
        <v>6</v>
      </c>
      <c r="BE898" s="4"/>
    </row>
    <row r="899" spans="1:57" ht="12.75">
      <c r="A899" s="3" t="s">
        <v>230</v>
      </c>
      <c r="B899" s="3" t="s">
        <v>230</v>
      </c>
      <c r="C899" s="3" t="s">
        <v>521</v>
      </c>
      <c r="D899" s="3" t="s">
        <v>522</v>
      </c>
      <c r="E899" s="3" t="s">
        <v>523</v>
      </c>
      <c r="F899" s="3">
        <v>2015</v>
      </c>
      <c r="G899" s="2" t="s">
        <v>93</v>
      </c>
      <c r="H899" s="3" t="s">
        <v>94</v>
      </c>
      <c r="I899" s="3" t="s">
        <v>524</v>
      </c>
      <c r="J899" s="3" t="s">
        <v>96</v>
      </c>
      <c r="K899" s="3" t="s">
        <v>273</v>
      </c>
      <c r="L899" s="3">
        <v>2007</v>
      </c>
      <c r="M899" s="3" t="s">
        <v>536</v>
      </c>
      <c r="N899" s="2" t="s">
        <v>532</v>
      </c>
      <c r="O899" s="4"/>
      <c r="P899" s="3" t="s">
        <v>132</v>
      </c>
      <c r="Q899" s="2" t="s">
        <v>533</v>
      </c>
      <c r="R899" s="4"/>
      <c r="S899" s="3" t="s">
        <v>69</v>
      </c>
      <c r="T899" s="3" t="s">
        <v>299</v>
      </c>
      <c r="U899" s="3" t="s">
        <v>71</v>
      </c>
      <c r="V899" s="3" t="s">
        <v>72</v>
      </c>
      <c r="W899" s="3">
        <v>2.8306</v>
      </c>
      <c r="X899" s="4">
        <f t="shared" si="59"/>
        <v>0.35333836474405095</v>
      </c>
      <c r="Y899" s="3">
        <v>0.20399999999999999</v>
      </c>
      <c r="Z899" s="4"/>
      <c r="AA899" s="3">
        <v>3</v>
      </c>
      <c r="AB899" s="3">
        <v>1.5619000000000001</v>
      </c>
      <c r="AC899" s="4">
        <f t="shared" si="60"/>
        <v>0.30917106915104459</v>
      </c>
      <c r="AD899" s="3">
        <v>0.17849999999999999</v>
      </c>
      <c r="AE899" s="3">
        <v>3</v>
      </c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3" t="s">
        <v>526</v>
      </c>
      <c r="AV899" s="3" t="s">
        <v>178</v>
      </c>
      <c r="AW899" s="4"/>
      <c r="AX899" s="4"/>
      <c r="AY899" s="3" t="s">
        <v>527</v>
      </c>
      <c r="AZ899" s="3" t="s">
        <v>76</v>
      </c>
      <c r="BA899" s="3" t="s">
        <v>77</v>
      </c>
      <c r="BB899" s="3">
        <v>37.770000000000003</v>
      </c>
      <c r="BC899" s="3">
        <v>126.67</v>
      </c>
      <c r="BD899" s="3">
        <v>6</v>
      </c>
      <c r="BE899" s="4"/>
    </row>
    <row r="900" spans="1:57" ht="12.75">
      <c r="A900" s="3" t="s">
        <v>230</v>
      </c>
      <c r="B900" s="3" t="s">
        <v>230</v>
      </c>
      <c r="C900" s="3" t="s">
        <v>521</v>
      </c>
      <c r="D900" s="3" t="s">
        <v>522</v>
      </c>
      <c r="E900" s="3" t="s">
        <v>523</v>
      </c>
      <c r="F900" s="3">
        <v>2015</v>
      </c>
      <c r="G900" s="2" t="s">
        <v>93</v>
      </c>
      <c r="H900" s="3" t="s">
        <v>94</v>
      </c>
      <c r="I900" s="3" t="s">
        <v>524</v>
      </c>
      <c r="J900" s="3" t="s">
        <v>64</v>
      </c>
      <c r="K900" s="3" t="s">
        <v>65</v>
      </c>
      <c r="L900" s="3">
        <v>2007</v>
      </c>
      <c r="M900" s="3" t="s">
        <v>536</v>
      </c>
      <c r="N900" s="2" t="s">
        <v>532</v>
      </c>
      <c r="O900" s="4"/>
      <c r="P900" s="3" t="s">
        <v>132</v>
      </c>
      <c r="Q900" s="2" t="s">
        <v>533</v>
      </c>
      <c r="R900" s="4"/>
      <c r="S900" s="3" t="s">
        <v>69</v>
      </c>
      <c r="T900" s="3" t="s">
        <v>299</v>
      </c>
      <c r="U900" s="3" t="s">
        <v>71</v>
      </c>
      <c r="V900" s="3" t="s">
        <v>72</v>
      </c>
      <c r="W900" s="3">
        <v>5.1767000000000003</v>
      </c>
      <c r="X900" s="4">
        <f t="shared" si="59"/>
        <v>0.35333836474405095</v>
      </c>
      <c r="Y900" s="3">
        <v>0.20399999999999999</v>
      </c>
      <c r="Z900" s="4"/>
      <c r="AA900" s="3">
        <v>3</v>
      </c>
      <c r="AB900" s="3">
        <v>4.2140000000000004</v>
      </c>
      <c r="AC900" s="4">
        <f t="shared" si="60"/>
        <v>0.44149975084930682</v>
      </c>
      <c r="AD900" s="3">
        <v>0.25490000000000002</v>
      </c>
      <c r="AE900" s="3">
        <v>3</v>
      </c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3" t="s">
        <v>526</v>
      </c>
      <c r="AV900" s="3" t="s">
        <v>178</v>
      </c>
      <c r="AW900" s="4"/>
      <c r="AX900" s="4"/>
      <c r="AY900" s="3" t="s">
        <v>527</v>
      </c>
      <c r="AZ900" s="3" t="s">
        <v>76</v>
      </c>
      <c r="BA900" s="3" t="s">
        <v>77</v>
      </c>
      <c r="BB900" s="3">
        <v>37.770000000000003</v>
      </c>
      <c r="BC900" s="3">
        <v>126.67</v>
      </c>
      <c r="BD900" s="3">
        <v>6</v>
      </c>
      <c r="BE900" s="4"/>
    </row>
    <row r="901" spans="1:57" ht="12.75">
      <c r="A901" s="3" t="s">
        <v>230</v>
      </c>
      <c r="B901" s="3" t="s">
        <v>230</v>
      </c>
      <c r="C901" s="3" t="s">
        <v>521</v>
      </c>
      <c r="D901" s="3" t="s">
        <v>522</v>
      </c>
      <c r="E901" s="3" t="s">
        <v>523</v>
      </c>
      <c r="F901" s="3">
        <v>2015</v>
      </c>
      <c r="G901" s="2" t="s">
        <v>93</v>
      </c>
      <c r="H901" s="3" t="s">
        <v>94</v>
      </c>
      <c r="I901" s="4"/>
      <c r="J901" s="3" t="s">
        <v>114</v>
      </c>
      <c r="K901" s="3" t="s">
        <v>265</v>
      </c>
      <c r="L901" s="3">
        <v>2006</v>
      </c>
      <c r="M901" s="3" t="s">
        <v>536</v>
      </c>
      <c r="N901" s="2" t="s">
        <v>532</v>
      </c>
      <c r="O901" s="4"/>
      <c r="P901" s="3" t="s">
        <v>132</v>
      </c>
      <c r="Q901" s="2" t="s">
        <v>533</v>
      </c>
      <c r="R901" s="4"/>
      <c r="S901" s="3" t="s">
        <v>69</v>
      </c>
      <c r="T901" s="3" t="s">
        <v>299</v>
      </c>
      <c r="U901" s="3" t="s">
        <v>71</v>
      </c>
      <c r="V901" s="3" t="s">
        <v>72</v>
      </c>
      <c r="W901" s="3">
        <v>2.6011000000000002</v>
      </c>
      <c r="X901" s="4">
        <f t="shared" si="59"/>
        <v>0.36442348991249179</v>
      </c>
      <c r="Y901" s="3">
        <v>0.2104</v>
      </c>
      <c r="Z901" s="4"/>
      <c r="AA901" s="3">
        <v>3</v>
      </c>
      <c r="AB901" s="3">
        <v>1.3324</v>
      </c>
      <c r="AC901" s="4">
        <f t="shared" si="60"/>
        <v>0.44167295593006367</v>
      </c>
      <c r="AD901" s="3">
        <v>0.255</v>
      </c>
      <c r="AE901" s="3">
        <v>3</v>
      </c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3" t="s">
        <v>526</v>
      </c>
      <c r="AV901" s="3" t="s">
        <v>178</v>
      </c>
      <c r="AW901" s="4"/>
      <c r="AX901" s="4"/>
      <c r="AY901" s="3" t="s">
        <v>527</v>
      </c>
      <c r="AZ901" s="3" t="s">
        <v>76</v>
      </c>
      <c r="BA901" s="3" t="s">
        <v>77</v>
      </c>
      <c r="BB901" s="3">
        <v>37.770000000000003</v>
      </c>
      <c r="BC901" s="3">
        <v>126.67</v>
      </c>
      <c r="BD901" s="3">
        <v>6</v>
      </c>
      <c r="BE901" s="4"/>
    </row>
    <row r="902" spans="1:57" ht="12.75">
      <c r="A902" s="3" t="s">
        <v>230</v>
      </c>
      <c r="B902" s="3" t="s">
        <v>230</v>
      </c>
      <c r="C902" s="3" t="s">
        <v>521</v>
      </c>
      <c r="D902" s="3" t="s">
        <v>522</v>
      </c>
      <c r="E902" s="3" t="s">
        <v>523</v>
      </c>
      <c r="F902" s="3">
        <v>2015</v>
      </c>
      <c r="G902" s="2" t="s">
        <v>93</v>
      </c>
      <c r="H902" s="3" t="s">
        <v>94</v>
      </c>
      <c r="I902" s="3" t="s">
        <v>524</v>
      </c>
      <c r="J902" s="3" t="s">
        <v>271</v>
      </c>
      <c r="K902" s="3" t="s">
        <v>530</v>
      </c>
      <c r="L902" s="3">
        <v>2007</v>
      </c>
      <c r="M902" s="3" t="s">
        <v>536</v>
      </c>
      <c r="N902" s="2" t="s">
        <v>532</v>
      </c>
      <c r="O902" s="4"/>
      <c r="P902" s="3" t="s">
        <v>132</v>
      </c>
      <c r="Q902" s="2" t="s">
        <v>533</v>
      </c>
      <c r="R902" s="4"/>
      <c r="S902" s="3" t="s">
        <v>69</v>
      </c>
      <c r="T902" s="3" t="s">
        <v>299</v>
      </c>
      <c r="U902" s="3" t="s">
        <v>71</v>
      </c>
      <c r="V902" s="3" t="s">
        <v>72</v>
      </c>
      <c r="W902" s="3">
        <v>3.9335</v>
      </c>
      <c r="X902" s="4">
        <f t="shared" si="59"/>
        <v>3.3568876701492409</v>
      </c>
      <c r="Y902" s="3">
        <v>1.9380999999999999</v>
      </c>
      <c r="Z902" s="4"/>
      <c r="AA902" s="3">
        <v>3</v>
      </c>
      <c r="AB902" s="3">
        <v>1.7341</v>
      </c>
      <c r="AC902" s="4">
        <f t="shared" si="60"/>
        <v>0.48584025152307009</v>
      </c>
      <c r="AD902" s="3">
        <v>0.28050000000000003</v>
      </c>
      <c r="AE902" s="3">
        <v>3</v>
      </c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3" t="s">
        <v>526</v>
      </c>
      <c r="AV902" s="3" t="s">
        <v>178</v>
      </c>
      <c r="AW902" s="4"/>
      <c r="AX902" s="4"/>
      <c r="AY902" s="3" t="s">
        <v>527</v>
      </c>
      <c r="AZ902" s="3" t="s">
        <v>76</v>
      </c>
      <c r="BA902" s="3" t="s">
        <v>77</v>
      </c>
      <c r="BB902" s="3">
        <v>37.770000000000003</v>
      </c>
      <c r="BC902" s="3">
        <v>126.67</v>
      </c>
      <c r="BD902" s="3">
        <v>6</v>
      </c>
      <c r="BE902" s="4"/>
    </row>
    <row r="903" spans="1:57" ht="12.75">
      <c r="A903" s="3" t="s">
        <v>230</v>
      </c>
      <c r="B903" s="3" t="s">
        <v>230</v>
      </c>
      <c r="C903" s="3" t="s">
        <v>521</v>
      </c>
      <c r="D903" s="3" t="s">
        <v>522</v>
      </c>
      <c r="E903" s="3" t="s">
        <v>523</v>
      </c>
      <c r="F903" s="3">
        <v>2015</v>
      </c>
      <c r="G903" s="2" t="s">
        <v>93</v>
      </c>
      <c r="H903" s="3" t="s">
        <v>94</v>
      </c>
      <c r="I903" s="3" t="s">
        <v>524</v>
      </c>
      <c r="J903" s="3" t="s">
        <v>271</v>
      </c>
      <c r="K903" s="3" t="s">
        <v>272</v>
      </c>
      <c r="L903" s="3">
        <v>2007</v>
      </c>
      <c r="M903" s="3" t="s">
        <v>536</v>
      </c>
      <c r="N903" s="2" t="s">
        <v>532</v>
      </c>
      <c r="O903" s="4"/>
      <c r="P903" s="3" t="s">
        <v>132</v>
      </c>
      <c r="Q903" s="2" t="s">
        <v>533</v>
      </c>
      <c r="R903" s="4"/>
      <c r="S903" s="3" t="s">
        <v>69</v>
      </c>
      <c r="T903" s="3" t="s">
        <v>299</v>
      </c>
      <c r="U903" s="3" t="s">
        <v>71</v>
      </c>
      <c r="V903" s="3" t="s">
        <v>72</v>
      </c>
      <c r="W903" s="3">
        <v>8.8488000000000007</v>
      </c>
      <c r="X903" s="4">
        <f t="shared" si="59"/>
        <v>1.0158477986391465</v>
      </c>
      <c r="Y903" s="3">
        <v>0.58650000000000002</v>
      </c>
      <c r="Z903" s="4"/>
      <c r="AA903" s="3">
        <v>3</v>
      </c>
      <c r="AB903" s="3">
        <v>8.1092999999999993</v>
      </c>
      <c r="AC903" s="4">
        <f t="shared" si="60"/>
        <v>0.71776185465654274</v>
      </c>
      <c r="AD903" s="3">
        <v>0.41439999999999999</v>
      </c>
      <c r="AE903" s="3">
        <v>3</v>
      </c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3" t="s">
        <v>526</v>
      </c>
      <c r="AV903" s="3" t="s">
        <v>178</v>
      </c>
      <c r="AW903" s="4"/>
      <c r="AX903" s="4"/>
      <c r="AY903" s="3" t="s">
        <v>527</v>
      </c>
      <c r="AZ903" s="3" t="s">
        <v>76</v>
      </c>
      <c r="BA903" s="3" t="s">
        <v>77</v>
      </c>
      <c r="BB903" s="3">
        <v>37.770000000000003</v>
      </c>
      <c r="BC903" s="3">
        <v>126.67</v>
      </c>
      <c r="BD903" s="3">
        <v>6</v>
      </c>
      <c r="BE903" s="4"/>
    </row>
    <row r="904" spans="1:57" ht="12.75">
      <c r="A904" s="3" t="s">
        <v>230</v>
      </c>
      <c r="B904" s="3" t="s">
        <v>230</v>
      </c>
      <c r="C904" s="3" t="s">
        <v>521</v>
      </c>
      <c r="D904" s="3" t="s">
        <v>522</v>
      </c>
      <c r="E904" s="3" t="s">
        <v>523</v>
      </c>
      <c r="F904" s="3">
        <v>2015</v>
      </c>
      <c r="G904" s="2" t="s">
        <v>93</v>
      </c>
      <c r="H904" s="3" t="s">
        <v>94</v>
      </c>
      <c r="I904" s="3" t="s">
        <v>524</v>
      </c>
      <c r="J904" s="3" t="s">
        <v>96</v>
      </c>
      <c r="K904" s="3" t="s">
        <v>144</v>
      </c>
      <c r="L904" s="3">
        <v>2007</v>
      </c>
      <c r="M904" s="3" t="s">
        <v>536</v>
      </c>
      <c r="N904" s="2" t="s">
        <v>532</v>
      </c>
      <c r="O904" s="4"/>
      <c r="P904" s="3" t="s">
        <v>132</v>
      </c>
      <c r="Q904" s="2" t="s">
        <v>533</v>
      </c>
      <c r="R904" s="4"/>
      <c r="S904" s="3" t="s">
        <v>69</v>
      </c>
      <c r="T904" s="3" t="s">
        <v>299</v>
      </c>
      <c r="U904" s="3" t="s">
        <v>71</v>
      </c>
      <c r="V904" s="3" t="s">
        <v>72</v>
      </c>
      <c r="W904" s="3">
        <v>6.5856000000000003</v>
      </c>
      <c r="X904" s="4">
        <f t="shared" si="59"/>
        <v>1.4906029249937758</v>
      </c>
      <c r="Y904" s="3">
        <v>0.86060000000000003</v>
      </c>
      <c r="Z904" s="4"/>
      <c r="AA904" s="3">
        <v>3</v>
      </c>
      <c r="AB904" s="3">
        <v>5.9736000000000002</v>
      </c>
      <c r="AC904" s="4">
        <f t="shared" si="60"/>
        <v>2.4072042123592254</v>
      </c>
      <c r="AD904" s="3">
        <v>1.3897999999999999</v>
      </c>
      <c r="AE904" s="3">
        <v>3</v>
      </c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3" t="s">
        <v>526</v>
      </c>
      <c r="AV904" s="3" t="s">
        <v>178</v>
      </c>
      <c r="AW904" s="4"/>
      <c r="AX904" s="4"/>
      <c r="AY904" s="3" t="s">
        <v>527</v>
      </c>
      <c r="AZ904" s="3" t="s">
        <v>76</v>
      </c>
      <c r="BA904" s="3" t="s">
        <v>77</v>
      </c>
      <c r="BB904" s="3">
        <v>37.770000000000003</v>
      </c>
      <c r="BC904" s="3">
        <v>126.67</v>
      </c>
      <c r="BD904" s="3">
        <v>6</v>
      </c>
      <c r="BE904" s="4"/>
    </row>
    <row r="905" spans="1:57" ht="12.75">
      <c r="A905" s="3" t="s">
        <v>230</v>
      </c>
      <c r="B905" s="3" t="s">
        <v>230</v>
      </c>
      <c r="C905" s="3" t="s">
        <v>521</v>
      </c>
      <c r="D905" s="3" t="s">
        <v>522</v>
      </c>
      <c r="E905" s="3" t="s">
        <v>523</v>
      </c>
      <c r="F905" s="3">
        <v>2015</v>
      </c>
      <c r="G905" s="2" t="s">
        <v>93</v>
      </c>
      <c r="H905" s="3" t="s">
        <v>94</v>
      </c>
      <c r="I905" s="3" t="s">
        <v>524</v>
      </c>
      <c r="J905" s="3" t="s">
        <v>64</v>
      </c>
      <c r="K905" s="3" t="s">
        <v>374</v>
      </c>
      <c r="L905" s="3">
        <v>2007</v>
      </c>
      <c r="M905" s="3" t="s">
        <v>536</v>
      </c>
      <c r="N905" s="2" t="s">
        <v>532</v>
      </c>
      <c r="O905" s="4"/>
      <c r="P905" s="3" t="s">
        <v>132</v>
      </c>
      <c r="Q905" s="2" t="s">
        <v>533</v>
      </c>
      <c r="R905" s="4"/>
      <c r="S905" s="3" t="s">
        <v>69</v>
      </c>
      <c r="T905" s="3" t="s">
        <v>299</v>
      </c>
      <c r="U905" s="3" t="s">
        <v>71</v>
      </c>
      <c r="V905" s="3" t="s">
        <v>72</v>
      </c>
      <c r="W905" s="3">
        <v>10.5829</v>
      </c>
      <c r="X905" s="4">
        <f t="shared" si="59"/>
        <v>0.83917861626712098</v>
      </c>
      <c r="Y905" s="3">
        <v>0.48449999999999999</v>
      </c>
      <c r="Z905" s="4"/>
      <c r="AA905" s="3">
        <v>3</v>
      </c>
      <c r="AB905" s="3">
        <v>6.8659999999999997</v>
      </c>
      <c r="AC905" s="4">
        <f t="shared" si="60"/>
        <v>3.1693065676895316</v>
      </c>
      <c r="AD905" s="3">
        <v>1.8298000000000001</v>
      </c>
      <c r="AE905" s="3">
        <v>3</v>
      </c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3" t="s">
        <v>526</v>
      </c>
      <c r="AV905" s="3" t="s">
        <v>178</v>
      </c>
      <c r="AW905" s="4"/>
      <c r="AX905" s="4"/>
      <c r="AY905" s="3" t="s">
        <v>527</v>
      </c>
      <c r="AZ905" s="3" t="s">
        <v>76</v>
      </c>
      <c r="BA905" s="3" t="s">
        <v>77</v>
      </c>
      <c r="BB905" s="3">
        <v>37.770000000000003</v>
      </c>
      <c r="BC905" s="3">
        <v>126.67</v>
      </c>
      <c r="BD905" s="3">
        <v>6</v>
      </c>
      <c r="BE905" s="4"/>
    </row>
    <row r="906" spans="1:57" ht="12.75">
      <c r="A906" s="3" t="s">
        <v>230</v>
      </c>
      <c r="B906" s="3" t="s">
        <v>230</v>
      </c>
      <c r="C906" s="3" t="s">
        <v>521</v>
      </c>
      <c r="D906" s="3" t="s">
        <v>522</v>
      </c>
      <c r="E906" s="3" t="s">
        <v>523</v>
      </c>
      <c r="F906" s="3">
        <v>2015</v>
      </c>
      <c r="G906" s="2" t="s">
        <v>93</v>
      </c>
      <c r="H906" s="3" t="s">
        <v>94</v>
      </c>
      <c r="I906" s="3" t="s">
        <v>524</v>
      </c>
      <c r="J906" s="3" t="s">
        <v>64</v>
      </c>
      <c r="K906" s="3" t="s">
        <v>65</v>
      </c>
      <c r="L906" s="3">
        <v>2007</v>
      </c>
      <c r="M906" s="3" t="s">
        <v>537</v>
      </c>
      <c r="N906" s="2" t="s">
        <v>532</v>
      </c>
      <c r="O906" s="5"/>
      <c r="P906" s="3" t="s">
        <v>132</v>
      </c>
      <c r="Q906" s="2" t="s">
        <v>533</v>
      </c>
      <c r="R906" s="4"/>
      <c r="S906" s="3" t="s">
        <v>69</v>
      </c>
      <c r="T906" s="3" t="s">
        <v>299</v>
      </c>
      <c r="U906" s="3" t="s">
        <v>71</v>
      </c>
      <c r="V906" s="3" t="s">
        <v>72</v>
      </c>
      <c r="W906" s="3">
        <v>0.71950000000000003</v>
      </c>
      <c r="X906" s="4">
        <f t="shared" si="59"/>
        <v>0.24577800959402368</v>
      </c>
      <c r="Y906" s="3">
        <v>0.1419</v>
      </c>
      <c r="Z906" s="4"/>
      <c r="AA906" s="3">
        <v>3</v>
      </c>
      <c r="AB906" s="3">
        <v>0.28710000000000002</v>
      </c>
      <c r="AC906" s="4">
        <f t="shared" si="60"/>
        <v>1.749371315644566E-2</v>
      </c>
      <c r="AD906" s="3">
        <v>1.01E-2</v>
      </c>
      <c r="AE906" s="3">
        <v>3</v>
      </c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3" t="s">
        <v>526</v>
      </c>
      <c r="AV906" s="3" t="s">
        <v>178</v>
      </c>
      <c r="AW906" s="4"/>
      <c r="AX906" s="4"/>
      <c r="AY906" s="3" t="s">
        <v>527</v>
      </c>
      <c r="AZ906" s="3" t="s">
        <v>76</v>
      </c>
      <c r="BA906" s="3" t="s">
        <v>77</v>
      </c>
      <c r="BB906" s="3">
        <v>37.770000000000003</v>
      </c>
      <c r="BC906" s="3">
        <v>126.67</v>
      </c>
      <c r="BD906" s="3">
        <v>6</v>
      </c>
      <c r="BE906" s="4"/>
    </row>
    <row r="907" spans="1:57" ht="12.75">
      <c r="A907" s="3" t="s">
        <v>230</v>
      </c>
      <c r="B907" s="3" t="s">
        <v>230</v>
      </c>
      <c r="C907" s="3" t="s">
        <v>521</v>
      </c>
      <c r="D907" s="3" t="s">
        <v>522</v>
      </c>
      <c r="E907" s="3" t="s">
        <v>523</v>
      </c>
      <c r="F907" s="3">
        <v>2015</v>
      </c>
      <c r="G907" s="2" t="s">
        <v>93</v>
      </c>
      <c r="H907" s="3" t="s">
        <v>94</v>
      </c>
      <c r="I907" s="3" t="s">
        <v>524</v>
      </c>
      <c r="J907" s="3" t="s">
        <v>271</v>
      </c>
      <c r="K907" s="3" t="s">
        <v>272</v>
      </c>
      <c r="L907" s="3">
        <v>2007</v>
      </c>
      <c r="M907" s="3" t="s">
        <v>537</v>
      </c>
      <c r="N907" s="2" t="s">
        <v>532</v>
      </c>
      <c r="O907" s="13"/>
      <c r="P907" s="3" t="s">
        <v>132</v>
      </c>
      <c r="Q907" s="2" t="s">
        <v>533</v>
      </c>
      <c r="R907" s="4"/>
      <c r="S907" s="3" t="s">
        <v>69</v>
      </c>
      <c r="T907" s="3" t="s">
        <v>299</v>
      </c>
      <c r="U907" s="3" t="s">
        <v>71</v>
      </c>
      <c r="V907" s="3" t="s">
        <v>72</v>
      </c>
      <c r="W907" s="3">
        <v>1.3289</v>
      </c>
      <c r="X907" s="4">
        <f t="shared" si="59"/>
        <v>0.14168175605913416</v>
      </c>
      <c r="Y907" s="3">
        <v>8.1799999999999998E-2</v>
      </c>
      <c r="Z907" s="4"/>
      <c r="AA907" s="3">
        <v>3</v>
      </c>
      <c r="AB907" s="3">
        <v>0.63109999999999999</v>
      </c>
      <c r="AC907" s="4">
        <f t="shared" si="60"/>
        <v>3.4641016151377546E-2</v>
      </c>
      <c r="AD907" s="3">
        <v>0.02</v>
      </c>
      <c r="AE907" s="3">
        <v>3</v>
      </c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3" t="s">
        <v>526</v>
      </c>
      <c r="AV907" s="3" t="s">
        <v>178</v>
      </c>
      <c r="AW907" s="4"/>
      <c r="AX907" s="4"/>
      <c r="AY907" s="3" t="s">
        <v>527</v>
      </c>
      <c r="AZ907" s="3" t="s">
        <v>76</v>
      </c>
      <c r="BA907" s="3" t="s">
        <v>77</v>
      </c>
      <c r="BB907" s="3">
        <v>37.770000000000003</v>
      </c>
      <c r="BC907" s="3">
        <v>126.67</v>
      </c>
      <c r="BD907" s="3">
        <v>6</v>
      </c>
      <c r="BE907" s="4"/>
    </row>
    <row r="908" spans="1:57" ht="12.75">
      <c r="A908" s="3" t="s">
        <v>230</v>
      </c>
      <c r="B908" s="3" t="s">
        <v>230</v>
      </c>
      <c r="C908" s="3" t="s">
        <v>521</v>
      </c>
      <c r="D908" s="3" t="s">
        <v>522</v>
      </c>
      <c r="E908" s="3" t="s">
        <v>523</v>
      </c>
      <c r="F908" s="3">
        <v>2015</v>
      </c>
      <c r="G908" s="2" t="s">
        <v>93</v>
      </c>
      <c r="H908" s="3" t="s">
        <v>94</v>
      </c>
      <c r="I908" s="4"/>
      <c r="J908" s="3" t="s">
        <v>114</v>
      </c>
      <c r="K908" s="3" t="s">
        <v>265</v>
      </c>
      <c r="L908" s="3">
        <v>2006</v>
      </c>
      <c r="M908" s="3" t="s">
        <v>537</v>
      </c>
      <c r="N908" s="2" t="s">
        <v>532</v>
      </c>
      <c r="O908" s="13"/>
      <c r="P908" s="3" t="s">
        <v>132</v>
      </c>
      <c r="Q908" s="2" t="s">
        <v>533</v>
      </c>
      <c r="R908" s="4"/>
      <c r="S908" s="3" t="s">
        <v>69</v>
      </c>
      <c r="T908" s="3" t="s">
        <v>299</v>
      </c>
      <c r="U908" s="3" t="s">
        <v>71</v>
      </c>
      <c r="V908" s="3" t="s">
        <v>72</v>
      </c>
      <c r="W908" s="3">
        <v>1.4391</v>
      </c>
      <c r="X908" s="4">
        <f t="shared" si="59"/>
        <v>0.20819250706977904</v>
      </c>
      <c r="Y908" s="3">
        <v>0.1202</v>
      </c>
      <c r="Z908" s="4"/>
      <c r="AA908" s="3">
        <v>3</v>
      </c>
      <c r="AB908" s="3">
        <v>0.57430000000000003</v>
      </c>
      <c r="AC908" s="4">
        <f t="shared" si="60"/>
        <v>5.1788319146309429E-2</v>
      </c>
      <c r="AD908" s="3">
        <v>2.9899999999999999E-2</v>
      </c>
      <c r="AE908" s="3">
        <v>3</v>
      </c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3" t="s">
        <v>526</v>
      </c>
      <c r="AV908" s="3" t="s">
        <v>178</v>
      </c>
      <c r="AW908" s="4"/>
      <c r="AX908" s="4"/>
      <c r="AY908" s="3" t="s">
        <v>527</v>
      </c>
      <c r="AZ908" s="3" t="s">
        <v>76</v>
      </c>
      <c r="BA908" s="3" t="s">
        <v>77</v>
      </c>
      <c r="BB908" s="3">
        <v>37.770000000000003</v>
      </c>
      <c r="BC908" s="3">
        <v>126.67</v>
      </c>
      <c r="BD908" s="3">
        <v>6</v>
      </c>
      <c r="BE908" s="4"/>
    </row>
    <row r="909" spans="1:57" ht="12.75">
      <c r="A909" s="3" t="s">
        <v>230</v>
      </c>
      <c r="B909" s="3" t="s">
        <v>230</v>
      </c>
      <c r="C909" s="3" t="s">
        <v>521</v>
      </c>
      <c r="D909" s="3" t="s">
        <v>522</v>
      </c>
      <c r="E909" s="3" t="s">
        <v>523</v>
      </c>
      <c r="F909" s="3">
        <v>2015</v>
      </c>
      <c r="G909" s="2" t="s">
        <v>93</v>
      </c>
      <c r="H909" s="3" t="s">
        <v>94</v>
      </c>
      <c r="I909" s="3" t="s">
        <v>524</v>
      </c>
      <c r="J909" s="3" t="s">
        <v>64</v>
      </c>
      <c r="K909" s="3" t="s">
        <v>374</v>
      </c>
      <c r="L909" s="3">
        <v>2007</v>
      </c>
      <c r="M909" s="3" t="s">
        <v>537</v>
      </c>
      <c r="N909" s="2" t="s">
        <v>532</v>
      </c>
      <c r="O909" s="5"/>
      <c r="P909" s="3" t="s">
        <v>132</v>
      </c>
      <c r="Q909" s="2" t="s">
        <v>533</v>
      </c>
      <c r="R909" s="4"/>
      <c r="S909" s="3" t="s">
        <v>69</v>
      </c>
      <c r="T909" s="3" t="s">
        <v>299</v>
      </c>
      <c r="U909" s="3" t="s">
        <v>71</v>
      </c>
      <c r="V909" s="3" t="s">
        <v>72</v>
      </c>
      <c r="W909" s="3">
        <v>1.0417000000000001</v>
      </c>
      <c r="X909" s="4">
        <f t="shared" si="59"/>
        <v>0.16489123688055712</v>
      </c>
      <c r="Y909" s="3">
        <v>9.5200000000000007E-2</v>
      </c>
      <c r="Z909" s="4"/>
      <c r="AA909" s="3">
        <v>3</v>
      </c>
      <c r="AB909" s="3">
        <v>0.37730000000000002</v>
      </c>
      <c r="AC909" s="4">
        <f t="shared" si="60"/>
        <v>0.1706070045455344</v>
      </c>
      <c r="AD909" s="3">
        <v>9.8500000000000004E-2</v>
      </c>
      <c r="AE909" s="3">
        <v>3</v>
      </c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3" t="s">
        <v>526</v>
      </c>
      <c r="AV909" s="3" t="s">
        <v>178</v>
      </c>
      <c r="AW909" s="4"/>
      <c r="AX909" s="4"/>
      <c r="AY909" s="3" t="s">
        <v>527</v>
      </c>
      <c r="AZ909" s="3" t="s">
        <v>76</v>
      </c>
      <c r="BA909" s="3" t="s">
        <v>77</v>
      </c>
      <c r="BB909" s="3">
        <v>37.770000000000003</v>
      </c>
      <c r="BC909" s="3">
        <v>126.67</v>
      </c>
      <c r="BD909" s="3">
        <v>6</v>
      </c>
      <c r="BE909" s="4"/>
    </row>
    <row r="910" spans="1:57" ht="12.75">
      <c r="A910" s="3" t="s">
        <v>230</v>
      </c>
      <c r="B910" s="3" t="s">
        <v>230</v>
      </c>
      <c r="C910" s="3" t="s">
        <v>521</v>
      </c>
      <c r="D910" s="3" t="s">
        <v>522</v>
      </c>
      <c r="E910" s="3" t="s">
        <v>523</v>
      </c>
      <c r="F910" s="3">
        <v>2015</v>
      </c>
      <c r="G910" s="2" t="s">
        <v>93</v>
      </c>
      <c r="H910" s="3" t="s">
        <v>94</v>
      </c>
      <c r="I910" s="3" t="s">
        <v>524</v>
      </c>
      <c r="J910" s="3" t="s">
        <v>96</v>
      </c>
      <c r="K910" s="3" t="s">
        <v>273</v>
      </c>
      <c r="L910" s="3">
        <v>2007</v>
      </c>
      <c r="M910" s="3" t="s">
        <v>537</v>
      </c>
      <c r="N910" s="2" t="s">
        <v>532</v>
      </c>
      <c r="O910" s="5"/>
      <c r="P910" s="3" t="s">
        <v>132</v>
      </c>
      <c r="Q910" s="2" t="s">
        <v>533</v>
      </c>
      <c r="R910" s="4"/>
      <c r="S910" s="3" t="s">
        <v>69</v>
      </c>
      <c r="T910" s="3" t="s">
        <v>299</v>
      </c>
      <c r="U910" s="3" t="s">
        <v>71</v>
      </c>
      <c r="V910" s="3" t="s">
        <v>72</v>
      </c>
      <c r="W910" s="3">
        <v>2.0501</v>
      </c>
      <c r="X910" s="4">
        <f t="shared" si="59"/>
        <v>0.2890792797832456</v>
      </c>
      <c r="Y910" s="3">
        <v>0.16689999999999999</v>
      </c>
      <c r="Z910" s="4"/>
      <c r="AA910" s="3">
        <v>3</v>
      </c>
      <c r="AB910" s="3">
        <v>0.61770000000000003</v>
      </c>
      <c r="AC910" s="4">
        <f t="shared" si="60"/>
        <v>0.29773953382108997</v>
      </c>
      <c r="AD910" s="3">
        <v>0.1719</v>
      </c>
      <c r="AE910" s="3">
        <v>3</v>
      </c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3" t="s">
        <v>526</v>
      </c>
      <c r="AV910" s="3" t="s">
        <v>178</v>
      </c>
      <c r="AW910" s="4"/>
      <c r="AX910" s="4"/>
      <c r="AY910" s="3" t="s">
        <v>527</v>
      </c>
      <c r="AZ910" s="3" t="s">
        <v>76</v>
      </c>
      <c r="BA910" s="3" t="s">
        <v>77</v>
      </c>
      <c r="BB910" s="3">
        <v>37.770000000000003</v>
      </c>
      <c r="BC910" s="3">
        <v>126.67</v>
      </c>
      <c r="BD910" s="3">
        <v>6</v>
      </c>
      <c r="BE910" s="4"/>
    </row>
    <row r="911" spans="1:57" ht="12.75">
      <c r="A911" s="3" t="s">
        <v>230</v>
      </c>
      <c r="B911" s="3" t="s">
        <v>230</v>
      </c>
      <c r="C911" s="3" t="s">
        <v>521</v>
      </c>
      <c r="D911" s="3" t="s">
        <v>522</v>
      </c>
      <c r="E911" s="3" t="s">
        <v>523</v>
      </c>
      <c r="F911" s="3">
        <v>2015</v>
      </c>
      <c r="G911" s="2" t="s">
        <v>93</v>
      </c>
      <c r="H911" s="3" t="s">
        <v>94</v>
      </c>
      <c r="I911" s="3" t="s">
        <v>524</v>
      </c>
      <c r="J911" s="3" t="s">
        <v>271</v>
      </c>
      <c r="K911" s="3" t="s">
        <v>530</v>
      </c>
      <c r="L911" s="3">
        <v>2007</v>
      </c>
      <c r="M911" s="3" t="s">
        <v>537</v>
      </c>
      <c r="N911" s="2" t="s">
        <v>532</v>
      </c>
      <c r="O911" s="5"/>
      <c r="P911" s="3" t="s">
        <v>132</v>
      </c>
      <c r="Q911" s="2" t="s">
        <v>533</v>
      </c>
      <c r="R911" s="4"/>
      <c r="S911" s="3" t="s">
        <v>69</v>
      </c>
      <c r="T911" s="3" t="s">
        <v>299</v>
      </c>
      <c r="U911" s="3" t="s">
        <v>71</v>
      </c>
      <c r="V911" s="3" t="s">
        <v>72</v>
      </c>
      <c r="W911" s="3">
        <v>0.76119999999999999</v>
      </c>
      <c r="X911" s="4">
        <f t="shared" si="59"/>
        <v>7.2399723756379056E-2</v>
      </c>
      <c r="Y911" s="3">
        <v>4.1799999999999997E-2</v>
      </c>
      <c r="Z911" s="4"/>
      <c r="AA911" s="3">
        <v>3</v>
      </c>
      <c r="AB911" s="3">
        <v>0.62439999999999996</v>
      </c>
      <c r="AC911" s="4">
        <f t="shared" si="60"/>
        <v>0.31800452826964587</v>
      </c>
      <c r="AD911" s="3">
        <v>0.18360000000000001</v>
      </c>
      <c r="AE911" s="3">
        <v>3</v>
      </c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3" t="s">
        <v>526</v>
      </c>
      <c r="AV911" s="3" t="s">
        <v>178</v>
      </c>
      <c r="AW911" s="4"/>
      <c r="AX911" s="4"/>
      <c r="AY911" s="3" t="s">
        <v>527</v>
      </c>
      <c r="AZ911" s="3" t="s">
        <v>76</v>
      </c>
      <c r="BA911" s="3" t="s">
        <v>77</v>
      </c>
      <c r="BB911" s="3">
        <v>37.770000000000003</v>
      </c>
      <c r="BC911" s="3">
        <v>126.67</v>
      </c>
      <c r="BD911" s="3">
        <v>6</v>
      </c>
      <c r="BE911" s="4"/>
    </row>
    <row r="912" spans="1:57" ht="12.75">
      <c r="A912" s="3" t="s">
        <v>230</v>
      </c>
      <c r="B912" s="3" t="s">
        <v>230</v>
      </c>
      <c r="C912" s="3" t="s">
        <v>521</v>
      </c>
      <c r="D912" s="3" t="s">
        <v>522</v>
      </c>
      <c r="E912" s="3" t="s">
        <v>523</v>
      </c>
      <c r="F912" s="3">
        <v>2015</v>
      </c>
      <c r="G912" s="2" t="s">
        <v>93</v>
      </c>
      <c r="H912" s="3" t="s">
        <v>94</v>
      </c>
      <c r="I912" s="3" t="s">
        <v>524</v>
      </c>
      <c r="J912" s="3" t="s">
        <v>96</v>
      </c>
      <c r="K912" s="3" t="s">
        <v>126</v>
      </c>
      <c r="L912" s="3">
        <v>2007</v>
      </c>
      <c r="M912" s="3" t="s">
        <v>537</v>
      </c>
      <c r="N912" s="2" t="s">
        <v>532</v>
      </c>
      <c r="O912" s="5"/>
      <c r="P912" s="3" t="s">
        <v>132</v>
      </c>
      <c r="Q912" s="2" t="s">
        <v>533</v>
      </c>
      <c r="R912" s="4"/>
      <c r="S912" s="3" t="s">
        <v>69</v>
      </c>
      <c r="T912" s="3" t="s">
        <v>299</v>
      </c>
      <c r="U912" s="3" t="s">
        <v>71</v>
      </c>
      <c r="V912" s="3" t="s">
        <v>72</v>
      </c>
      <c r="W912" s="3">
        <v>1.8012999999999999</v>
      </c>
      <c r="X912" s="4">
        <f t="shared" si="59"/>
        <v>4.0529988897111728E-2</v>
      </c>
      <c r="Y912" s="3">
        <v>2.3400000000000001E-2</v>
      </c>
      <c r="Z912" s="4"/>
      <c r="AA912" s="3">
        <v>3</v>
      </c>
      <c r="AB912" s="3">
        <v>0.89649999999999996</v>
      </c>
      <c r="AC912" s="4">
        <f t="shared" si="60"/>
        <v>0.42798975455026955</v>
      </c>
      <c r="AD912" s="3">
        <v>0.24709999999999999</v>
      </c>
      <c r="AE912" s="3">
        <v>3</v>
      </c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3" t="s">
        <v>526</v>
      </c>
      <c r="AV912" s="3" t="s">
        <v>178</v>
      </c>
      <c r="AW912" s="4"/>
      <c r="AX912" s="4"/>
      <c r="AY912" s="3" t="s">
        <v>527</v>
      </c>
      <c r="AZ912" s="3" t="s">
        <v>76</v>
      </c>
      <c r="BA912" s="3" t="s">
        <v>77</v>
      </c>
      <c r="BB912" s="3">
        <v>37.770000000000003</v>
      </c>
      <c r="BC912" s="3">
        <v>126.67</v>
      </c>
      <c r="BD912" s="3">
        <v>6</v>
      </c>
      <c r="BE912" s="4"/>
    </row>
    <row r="913" spans="1:57" ht="12.75">
      <c r="A913" s="3" t="s">
        <v>230</v>
      </c>
      <c r="B913" s="3" t="s">
        <v>230</v>
      </c>
      <c r="C913" s="3" t="s">
        <v>521</v>
      </c>
      <c r="D913" s="3" t="s">
        <v>522</v>
      </c>
      <c r="E913" s="3" t="s">
        <v>523</v>
      </c>
      <c r="F913" s="3">
        <v>2015</v>
      </c>
      <c r="G913" s="2" t="s">
        <v>93</v>
      </c>
      <c r="H913" s="3" t="s">
        <v>94</v>
      </c>
      <c r="I913" s="3" t="s">
        <v>524</v>
      </c>
      <c r="J913" s="3" t="s">
        <v>96</v>
      </c>
      <c r="K913" s="3" t="s">
        <v>144</v>
      </c>
      <c r="L913" s="3">
        <v>2007</v>
      </c>
      <c r="M913" s="3" t="s">
        <v>537</v>
      </c>
      <c r="N913" s="2" t="s">
        <v>532</v>
      </c>
      <c r="O913" s="5"/>
      <c r="P913" s="3" t="s">
        <v>132</v>
      </c>
      <c r="Q913" s="2" t="s">
        <v>533</v>
      </c>
      <c r="R913" s="4"/>
      <c r="S913" s="3" t="s">
        <v>69</v>
      </c>
      <c r="T913" s="3" t="s">
        <v>299</v>
      </c>
      <c r="U913" s="3" t="s">
        <v>71</v>
      </c>
      <c r="V913" s="3" t="s">
        <v>72</v>
      </c>
      <c r="W913" s="3">
        <v>2.0451000000000001</v>
      </c>
      <c r="X913" s="4">
        <f t="shared" si="59"/>
        <v>0.36702156612384507</v>
      </c>
      <c r="Y913" s="3">
        <v>0.21190000000000001</v>
      </c>
      <c r="Z913" s="4"/>
      <c r="AA913" s="3">
        <v>3</v>
      </c>
      <c r="AB913" s="3">
        <v>2.8331</v>
      </c>
      <c r="AC913" s="4">
        <f t="shared" si="60"/>
        <v>1.6972365863367427</v>
      </c>
      <c r="AD913" s="3">
        <v>0.97989999999999999</v>
      </c>
      <c r="AE913" s="3">
        <v>3</v>
      </c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3" t="s">
        <v>526</v>
      </c>
      <c r="AV913" s="3" t="s">
        <v>178</v>
      </c>
      <c r="AW913" s="4"/>
      <c r="AX913" s="4"/>
      <c r="AY913" s="3" t="s">
        <v>527</v>
      </c>
      <c r="AZ913" s="3" t="s">
        <v>76</v>
      </c>
      <c r="BA913" s="3" t="s">
        <v>77</v>
      </c>
      <c r="BB913" s="3">
        <v>37.770000000000003</v>
      </c>
      <c r="BC913" s="3">
        <v>126.67</v>
      </c>
      <c r="BD913" s="3">
        <v>6</v>
      </c>
      <c r="BE913" s="4"/>
    </row>
    <row r="914" spans="1:57" ht="12.75">
      <c r="A914" s="3" t="s">
        <v>230</v>
      </c>
      <c r="B914" s="3" t="s">
        <v>230</v>
      </c>
      <c r="C914" s="3" t="s">
        <v>521</v>
      </c>
      <c r="D914" s="3" t="s">
        <v>522</v>
      </c>
      <c r="E914" s="3" t="s">
        <v>523</v>
      </c>
      <c r="F914" s="3">
        <v>2015</v>
      </c>
      <c r="G914" s="2" t="s">
        <v>93</v>
      </c>
      <c r="H914" s="3" t="s">
        <v>94</v>
      </c>
      <c r="I914" s="3" t="s">
        <v>524</v>
      </c>
      <c r="J914" s="3"/>
      <c r="K914" s="3"/>
      <c r="L914" s="3">
        <v>2007</v>
      </c>
      <c r="M914" s="3" t="s">
        <v>538</v>
      </c>
      <c r="N914" s="3" t="s">
        <v>279</v>
      </c>
      <c r="O914" s="3"/>
      <c r="P914" s="3" t="s">
        <v>276</v>
      </c>
      <c r="Q914" s="3"/>
      <c r="R914" s="3"/>
      <c r="S914" s="3" t="s">
        <v>69</v>
      </c>
      <c r="T914" s="3" t="s">
        <v>299</v>
      </c>
      <c r="U914" s="3" t="s">
        <v>84</v>
      </c>
      <c r="V914" s="3" t="s">
        <v>72</v>
      </c>
      <c r="W914" s="3">
        <v>70</v>
      </c>
      <c r="X914" s="4"/>
      <c r="Y914" s="4"/>
      <c r="Z914" s="4"/>
      <c r="AA914" s="3">
        <f t="shared" ref="AA914:AA917" si="61">AVERAGE(18,24)</f>
        <v>21</v>
      </c>
      <c r="AB914" s="3">
        <v>109</v>
      </c>
      <c r="AC914" s="4"/>
      <c r="AD914" s="4"/>
      <c r="AE914" s="3">
        <f t="shared" ref="AE914:AE917" si="62">AVERAGE(18,24)</f>
        <v>21</v>
      </c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3" t="s">
        <v>526</v>
      </c>
      <c r="AV914" s="3" t="s">
        <v>178</v>
      </c>
      <c r="AW914" s="4"/>
      <c r="AX914" s="4"/>
      <c r="AY914" s="3" t="s">
        <v>527</v>
      </c>
      <c r="AZ914" s="3" t="s">
        <v>76</v>
      </c>
      <c r="BA914" s="3" t="s">
        <v>77</v>
      </c>
      <c r="BB914" s="3">
        <v>37.770000000000003</v>
      </c>
      <c r="BC914" s="3">
        <v>126.67</v>
      </c>
      <c r="BD914" s="3">
        <v>6</v>
      </c>
      <c r="BE914" s="3" t="s">
        <v>528</v>
      </c>
    </row>
    <row r="915" spans="1:57" ht="12.75">
      <c r="A915" s="3" t="s">
        <v>230</v>
      </c>
      <c r="B915" s="3" t="s">
        <v>230</v>
      </c>
      <c r="C915" s="3" t="s">
        <v>521</v>
      </c>
      <c r="D915" s="3" t="s">
        <v>522</v>
      </c>
      <c r="E915" s="3" t="s">
        <v>523</v>
      </c>
      <c r="F915" s="3">
        <v>2015</v>
      </c>
      <c r="G915" s="2" t="s">
        <v>93</v>
      </c>
      <c r="H915" s="3" t="s">
        <v>94</v>
      </c>
      <c r="I915" s="3" t="s">
        <v>524</v>
      </c>
      <c r="J915" s="3"/>
      <c r="K915" s="3"/>
      <c r="L915" s="3">
        <v>2007</v>
      </c>
      <c r="M915" s="3" t="s">
        <v>539</v>
      </c>
      <c r="N915" s="3" t="s">
        <v>147</v>
      </c>
      <c r="O915" s="3"/>
      <c r="P915" s="3" t="s">
        <v>146</v>
      </c>
      <c r="Q915" s="3" t="s">
        <v>148</v>
      </c>
      <c r="R915" s="3" t="s">
        <v>148</v>
      </c>
      <c r="S915" s="3" t="s">
        <v>69</v>
      </c>
      <c r="T915" s="3" t="s">
        <v>299</v>
      </c>
      <c r="U915" s="3" t="s">
        <v>84</v>
      </c>
      <c r="V915" s="3" t="s">
        <v>72</v>
      </c>
      <c r="W915" s="3">
        <v>1.4981</v>
      </c>
      <c r="X915" s="4">
        <f t="shared" ref="X915:X959" si="63">ABS(Y915)*(SQRT(AA915))</f>
        <v>0.74604332313881072</v>
      </c>
      <c r="Y915" s="3">
        <v>0.1628</v>
      </c>
      <c r="Z915" s="4"/>
      <c r="AA915" s="3">
        <f t="shared" si="61"/>
        <v>21</v>
      </c>
      <c r="AB915" s="3">
        <v>1.7816000000000001</v>
      </c>
      <c r="AC915" s="4">
        <f t="shared" ref="AC915:AC959" si="64">AD915*(SQRT(AE915))</f>
        <v>0.8166149888411306</v>
      </c>
      <c r="AD915" s="3">
        <v>0.1782</v>
      </c>
      <c r="AE915" s="3">
        <f t="shared" si="62"/>
        <v>21</v>
      </c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3" t="s">
        <v>526</v>
      </c>
      <c r="AV915" s="3" t="s">
        <v>178</v>
      </c>
      <c r="AW915" s="4"/>
      <c r="AX915" s="4"/>
      <c r="AY915" s="3" t="s">
        <v>527</v>
      </c>
      <c r="AZ915" s="3" t="s">
        <v>76</v>
      </c>
      <c r="BA915" s="3" t="s">
        <v>77</v>
      </c>
      <c r="BB915" s="3">
        <v>37.770000000000003</v>
      </c>
      <c r="BC915" s="3">
        <v>126.67</v>
      </c>
      <c r="BD915" s="3">
        <v>6</v>
      </c>
      <c r="BE915" s="3" t="s">
        <v>528</v>
      </c>
    </row>
    <row r="916" spans="1:57" ht="12.75">
      <c r="A916" s="3" t="s">
        <v>230</v>
      </c>
      <c r="B916" s="3" t="s">
        <v>230</v>
      </c>
      <c r="C916" s="3" t="s">
        <v>521</v>
      </c>
      <c r="D916" s="3" t="s">
        <v>522</v>
      </c>
      <c r="E916" s="3" t="s">
        <v>523</v>
      </c>
      <c r="F916" s="3">
        <v>2015</v>
      </c>
      <c r="G916" s="2" t="s">
        <v>93</v>
      </c>
      <c r="H916" s="3" t="s">
        <v>94</v>
      </c>
      <c r="I916" s="3" t="s">
        <v>524</v>
      </c>
      <c r="J916" s="3"/>
      <c r="K916" s="3"/>
      <c r="L916" s="3">
        <v>2007</v>
      </c>
      <c r="M916" s="3" t="s">
        <v>394</v>
      </c>
      <c r="N916" s="2" t="s">
        <v>117</v>
      </c>
      <c r="O916" s="10">
        <v>43768</v>
      </c>
      <c r="P916" s="3" t="s">
        <v>86</v>
      </c>
      <c r="Q916" s="3" t="s">
        <v>87</v>
      </c>
      <c r="R916" s="4"/>
      <c r="S916" s="3" t="s">
        <v>134</v>
      </c>
      <c r="T916" s="3" t="s">
        <v>135</v>
      </c>
      <c r="U916" s="3" t="s">
        <v>84</v>
      </c>
      <c r="V916" s="3" t="s">
        <v>72</v>
      </c>
      <c r="W916" s="3">
        <v>2</v>
      </c>
      <c r="X916" s="4">
        <f t="shared" si="63"/>
        <v>2.3829393613770367</v>
      </c>
      <c r="Y916" s="3">
        <v>0.52</v>
      </c>
      <c r="Z916" s="4"/>
      <c r="AA916" s="3">
        <f t="shared" si="61"/>
        <v>21</v>
      </c>
      <c r="AB916" s="3">
        <v>1.9</v>
      </c>
      <c r="AC916" s="4">
        <f t="shared" si="64"/>
        <v>2.1079848196796864</v>
      </c>
      <c r="AD916" s="3">
        <v>0.46</v>
      </c>
      <c r="AE916" s="3">
        <f t="shared" si="62"/>
        <v>21</v>
      </c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3" t="s">
        <v>526</v>
      </c>
      <c r="AV916" s="3" t="s">
        <v>178</v>
      </c>
      <c r="AW916" s="4"/>
      <c r="AX916" s="4"/>
      <c r="AY916" s="3" t="s">
        <v>527</v>
      </c>
      <c r="AZ916" s="3" t="s">
        <v>76</v>
      </c>
      <c r="BA916" s="3" t="s">
        <v>77</v>
      </c>
      <c r="BB916" s="3">
        <v>37.770000000000003</v>
      </c>
      <c r="BC916" s="3">
        <v>126.67</v>
      </c>
      <c r="BD916" s="3">
        <v>6</v>
      </c>
      <c r="BE916" s="3" t="s">
        <v>528</v>
      </c>
    </row>
    <row r="917" spans="1:57" ht="12.75">
      <c r="A917" s="3" t="s">
        <v>230</v>
      </c>
      <c r="B917" s="3" t="s">
        <v>230</v>
      </c>
      <c r="C917" s="3" t="s">
        <v>521</v>
      </c>
      <c r="D917" s="3" t="s">
        <v>522</v>
      </c>
      <c r="E917" s="3" t="s">
        <v>523</v>
      </c>
      <c r="F917" s="3">
        <v>2015</v>
      </c>
      <c r="G917" s="2" t="s">
        <v>93</v>
      </c>
      <c r="H917" s="3" t="s">
        <v>94</v>
      </c>
      <c r="I917" s="3" t="s">
        <v>524</v>
      </c>
      <c r="J917" s="3"/>
      <c r="K917" s="3"/>
      <c r="L917" s="3">
        <v>2007</v>
      </c>
      <c r="M917" s="3" t="s">
        <v>540</v>
      </c>
      <c r="N917" s="2" t="s">
        <v>117</v>
      </c>
      <c r="O917" s="10">
        <v>43768</v>
      </c>
      <c r="P917" s="3" t="s">
        <v>86</v>
      </c>
      <c r="Q917" s="3" t="s">
        <v>87</v>
      </c>
      <c r="R917" s="4"/>
      <c r="S917" s="3" t="s">
        <v>134</v>
      </c>
      <c r="T917" s="3" t="s">
        <v>135</v>
      </c>
      <c r="U917" s="3" t="s">
        <v>84</v>
      </c>
      <c r="V917" s="3" t="s">
        <v>72</v>
      </c>
      <c r="W917" s="3">
        <v>8.0000000000000002E-3</v>
      </c>
      <c r="X917" s="4">
        <f t="shared" si="63"/>
        <v>2.29128784747792E-2</v>
      </c>
      <c r="Y917" s="3">
        <v>5.0000000000000001E-3</v>
      </c>
      <c r="Z917" s="4"/>
      <c r="AA917" s="3">
        <f t="shared" si="61"/>
        <v>21</v>
      </c>
      <c r="AB917" s="3">
        <v>1.4E-2</v>
      </c>
      <c r="AC917" s="4">
        <f t="shared" si="64"/>
        <v>4.5825756949558399E-2</v>
      </c>
      <c r="AD917" s="3">
        <v>0.01</v>
      </c>
      <c r="AE917" s="3">
        <f t="shared" si="62"/>
        <v>21</v>
      </c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3" t="s">
        <v>526</v>
      </c>
      <c r="AV917" s="3" t="s">
        <v>178</v>
      </c>
      <c r="AW917" s="4"/>
      <c r="AX917" s="4"/>
      <c r="AY917" s="3" t="s">
        <v>527</v>
      </c>
      <c r="AZ917" s="3" t="s">
        <v>76</v>
      </c>
      <c r="BA917" s="3" t="s">
        <v>77</v>
      </c>
      <c r="BB917" s="3">
        <v>37.770000000000003</v>
      </c>
      <c r="BC917" s="3">
        <v>126.67</v>
      </c>
      <c r="BD917" s="3">
        <v>6</v>
      </c>
      <c r="BE917" s="3" t="s">
        <v>528</v>
      </c>
    </row>
    <row r="918" spans="1:57" ht="12.75">
      <c r="A918" s="3" t="s">
        <v>230</v>
      </c>
      <c r="B918" s="3" t="s">
        <v>230</v>
      </c>
      <c r="C918" s="3" t="s">
        <v>521</v>
      </c>
      <c r="D918" s="3" t="s">
        <v>522</v>
      </c>
      <c r="E918" s="3" t="s">
        <v>523</v>
      </c>
      <c r="F918" s="3">
        <v>2015</v>
      </c>
      <c r="G918" s="2" t="s">
        <v>93</v>
      </c>
      <c r="H918" s="3" t="s">
        <v>94</v>
      </c>
      <c r="I918" s="3" t="s">
        <v>524</v>
      </c>
      <c r="J918" s="3" t="s">
        <v>64</v>
      </c>
      <c r="K918" s="3" t="s">
        <v>65</v>
      </c>
      <c r="L918" s="3">
        <v>2007</v>
      </c>
      <c r="M918" s="3" t="s">
        <v>489</v>
      </c>
      <c r="N918" s="3" t="s">
        <v>131</v>
      </c>
      <c r="O918" s="10">
        <v>43768</v>
      </c>
      <c r="P918" s="3" t="s">
        <v>82</v>
      </c>
      <c r="Q918" s="3" t="s">
        <v>83</v>
      </c>
      <c r="R918" s="4"/>
      <c r="S918" s="3" t="s">
        <v>134</v>
      </c>
      <c r="T918" s="3" t="s">
        <v>135</v>
      </c>
      <c r="U918" s="3" t="s">
        <v>84</v>
      </c>
      <c r="V918" s="3" t="s">
        <v>72</v>
      </c>
      <c r="W918" s="3">
        <v>6.5476000000000001</v>
      </c>
      <c r="X918" s="4">
        <f t="shared" si="63"/>
        <v>1.0092660055703848</v>
      </c>
      <c r="Y918" s="3">
        <v>0.5827</v>
      </c>
      <c r="Z918" s="4"/>
      <c r="AA918" s="3">
        <v>3</v>
      </c>
      <c r="AB918" s="3">
        <v>3.8018000000000001</v>
      </c>
      <c r="AC918" s="4">
        <f t="shared" si="64"/>
        <v>4.9709858177226778E-2</v>
      </c>
      <c r="AD918" s="3">
        <v>2.87E-2</v>
      </c>
      <c r="AE918" s="3">
        <v>3</v>
      </c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3" t="s">
        <v>526</v>
      </c>
      <c r="AV918" s="3" t="s">
        <v>178</v>
      </c>
      <c r="AW918" s="4"/>
      <c r="AX918" s="4"/>
      <c r="AY918" s="3" t="s">
        <v>527</v>
      </c>
      <c r="AZ918" s="3" t="s">
        <v>76</v>
      </c>
      <c r="BA918" s="3" t="s">
        <v>77</v>
      </c>
      <c r="BB918" s="3">
        <v>37.770000000000003</v>
      </c>
      <c r="BC918" s="3">
        <v>126.67</v>
      </c>
      <c r="BD918" s="3">
        <v>6</v>
      </c>
      <c r="BE918" s="4"/>
    </row>
    <row r="919" spans="1:57" ht="12.75">
      <c r="A919" s="3" t="s">
        <v>230</v>
      </c>
      <c r="B919" s="3" t="s">
        <v>230</v>
      </c>
      <c r="C919" s="3" t="s">
        <v>521</v>
      </c>
      <c r="D919" s="3" t="s">
        <v>522</v>
      </c>
      <c r="E919" s="3" t="s">
        <v>523</v>
      </c>
      <c r="F919" s="3">
        <v>2015</v>
      </c>
      <c r="G919" s="2" t="s">
        <v>93</v>
      </c>
      <c r="H919" s="3" t="s">
        <v>94</v>
      </c>
      <c r="I919" s="3" t="s">
        <v>524</v>
      </c>
      <c r="J919" s="3" t="s">
        <v>96</v>
      </c>
      <c r="K919" s="3" t="s">
        <v>126</v>
      </c>
      <c r="L919" s="3">
        <v>2007</v>
      </c>
      <c r="M919" s="3" t="s">
        <v>489</v>
      </c>
      <c r="N919" s="3" t="s">
        <v>131</v>
      </c>
      <c r="O919" s="10">
        <v>43768</v>
      </c>
      <c r="P919" s="3" t="s">
        <v>82</v>
      </c>
      <c r="Q919" s="3" t="s">
        <v>83</v>
      </c>
      <c r="R919" s="4"/>
      <c r="S919" s="3" t="s">
        <v>134</v>
      </c>
      <c r="T919" s="3" t="s">
        <v>135</v>
      </c>
      <c r="U919" s="3" t="s">
        <v>84</v>
      </c>
      <c r="V919" s="3" t="s">
        <v>72</v>
      </c>
      <c r="W919" s="3">
        <v>6.6421000000000001</v>
      </c>
      <c r="X919" s="4">
        <f t="shared" si="63"/>
        <v>1.5756466196454075</v>
      </c>
      <c r="Y919" s="3">
        <v>0.90969999999999995</v>
      </c>
      <c r="Z919" s="4"/>
      <c r="AA919" s="3">
        <v>3</v>
      </c>
      <c r="AB919" s="3">
        <v>4.3385999999999996</v>
      </c>
      <c r="AC919" s="4">
        <f t="shared" si="64"/>
        <v>0.11448855838030279</v>
      </c>
      <c r="AD919" s="3">
        <v>6.6100000000000006E-2</v>
      </c>
      <c r="AE919" s="3">
        <v>3</v>
      </c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3" t="s">
        <v>526</v>
      </c>
      <c r="AV919" s="3" t="s">
        <v>178</v>
      </c>
      <c r="AW919" s="4"/>
      <c r="AX919" s="4"/>
      <c r="AY919" s="3" t="s">
        <v>527</v>
      </c>
      <c r="AZ919" s="3" t="s">
        <v>76</v>
      </c>
      <c r="BA919" s="3" t="s">
        <v>77</v>
      </c>
      <c r="BB919" s="3">
        <v>37.770000000000003</v>
      </c>
      <c r="BC919" s="3">
        <v>126.67</v>
      </c>
      <c r="BD919" s="3">
        <v>6</v>
      </c>
      <c r="BE919" s="4"/>
    </row>
    <row r="920" spans="1:57" ht="12.75">
      <c r="A920" s="3" t="s">
        <v>230</v>
      </c>
      <c r="B920" s="3" t="s">
        <v>230</v>
      </c>
      <c r="C920" s="3" t="s">
        <v>521</v>
      </c>
      <c r="D920" s="3" t="s">
        <v>522</v>
      </c>
      <c r="E920" s="3" t="s">
        <v>523</v>
      </c>
      <c r="F920" s="3">
        <v>2015</v>
      </c>
      <c r="G920" s="2" t="s">
        <v>93</v>
      </c>
      <c r="H920" s="3" t="s">
        <v>94</v>
      </c>
      <c r="I920" s="3" t="s">
        <v>524</v>
      </c>
      <c r="J920" s="3" t="s">
        <v>64</v>
      </c>
      <c r="K920" s="3" t="s">
        <v>374</v>
      </c>
      <c r="L920" s="3">
        <v>2007</v>
      </c>
      <c r="M920" s="3" t="s">
        <v>489</v>
      </c>
      <c r="N920" s="3" t="s">
        <v>131</v>
      </c>
      <c r="O920" s="10">
        <v>43768</v>
      </c>
      <c r="P920" s="3" t="s">
        <v>82</v>
      </c>
      <c r="Q920" s="3" t="s">
        <v>83</v>
      </c>
      <c r="R920" s="4"/>
      <c r="S920" s="3" t="s">
        <v>134</v>
      </c>
      <c r="T920" s="3" t="s">
        <v>135</v>
      </c>
      <c r="U920" s="3" t="s">
        <v>84</v>
      </c>
      <c r="V920" s="3" t="s">
        <v>72</v>
      </c>
      <c r="W920" s="3">
        <v>6.7291999999999996</v>
      </c>
      <c r="X920" s="4">
        <f t="shared" si="63"/>
        <v>0.15155444566227674</v>
      </c>
      <c r="Y920" s="3">
        <v>8.7499999999999994E-2</v>
      </c>
      <c r="Z920" s="4"/>
      <c r="AA920" s="3">
        <v>3</v>
      </c>
      <c r="AB920" s="3">
        <v>4.6886000000000001</v>
      </c>
      <c r="AC920" s="4">
        <f t="shared" si="64"/>
        <v>0.13873726968626707</v>
      </c>
      <c r="AD920" s="3">
        <v>8.0100000000000005E-2</v>
      </c>
      <c r="AE920" s="3">
        <v>3</v>
      </c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3" t="s">
        <v>526</v>
      </c>
      <c r="AV920" s="3" t="s">
        <v>178</v>
      </c>
      <c r="AW920" s="4"/>
      <c r="AX920" s="4"/>
      <c r="AY920" s="3" t="s">
        <v>527</v>
      </c>
      <c r="AZ920" s="3" t="s">
        <v>76</v>
      </c>
      <c r="BA920" s="3" t="s">
        <v>77</v>
      </c>
      <c r="BB920" s="3">
        <v>37.770000000000003</v>
      </c>
      <c r="BC920" s="3">
        <v>126.67</v>
      </c>
      <c r="BD920" s="3">
        <v>6</v>
      </c>
      <c r="BE920" s="4"/>
    </row>
    <row r="921" spans="1:57" ht="12.75">
      <c r="A921" s="3" t="s">
        <v>230</v>
      </c>
      <c r="B921" s="3" t="s">
        <v>230</v>
      </c>
      <c r="C921" s="3" t="s">
        <v>521</v>
      </c>
      <c r="D921" s="3" t="s">
        <v>522</v>
      </c>
      <c r="E921" s="3" t="s">
        <v>523</v>
      </c>
      <c r="F921" s="3">
        <v>2015</v>
      </c>
      <c r="G921" s="2" t="s">
        <v>93</v>
      </c>
      <c r="H921" s="3" t="s">
        <v>94</v>
      </c>
      <c r="I921" s="3" t="s">
        <v>524</v>
      </c>
      <c r="J921" s="3" t="s">
        <v>96</v>
      </c>
      <c r="K921" s="3" t="s">
        <v>144</v>
      </c>
      <c r="L921" s="3">
        <v>2007</v>
      </c>
      <c r="M921" s="3" t="s">
        <v>489</v>
      </c>
      <c r="N921" s="3" t="s">
        <v>131</v>
      </c>
      <c r="O921" s="10">
        <v>43768</v>
      </c>
      <c r="P921" s="3" t="s">
        <v>82</v>
      </c>
      <c r="Q921" s="3" t="s">
        <v>83</v>
      </c>
      <c r="R921" s="4"/>
      <c r="S921" s="3" t="s">
        <v>134</v>
      </c>
      <c r="T921" s="3" t="s">
        <v>135</v>
      </c>
      <c r="U921" s="3" t="s">
        <v>84</v>
      </c>
      <c r="V921" s="3" t="s">
        <v>72</v>
      </c>
      <c r="W921" s="3">
        <v>5.2302</v>
      </c>
      <c r="X921" s="4">
        <f t="shared" si="63"/>
        <v>0.41603860397804432</v>
      </c>
      <c r="Y921" s="3">
        <v>0.2402</v>
      </c>
      <c r="Z921" s="4"/>
      <c r="AA921" s="3">
        <v>3</v>
      </c>
      <c r="AB921" s="3">
        <v>3.8003</v>
      </c>
      <c r="AC921" s="4">
        <f t="shared" si="64"/>
        <v>0.26552338880030885</v>
      </c>
      <c r="AD921" s="3">
        <v>0.15329999999999999</v>
      </c>
      <c r="AE921" s="3">
        <v>3</v>
      </c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3" t="s">
        <v>526</v>
      </c>
      <c r="AV921" s="3" t="s">
        <v>178</v>
      </c>
      <c r="AW921" s="4"/>
      <c r="AX921" s="4"/>
      <c r="AY921" s="3" t="s">
        <v>527</v>
      </c>
      <c r="AZ921" s="3" t="s">
        <v>76</v>
      </c>
      <c r="BA921" s="3" t="s">
        <v>77</v>
      </c>
      <c r="BB921" s="3">
        <v>37.770000000000003</v>
      </c>
      <c r="BC921" s="3">
        <v>126.67</v>
      </c>
      <c r="BD921" s="3">
        <v>6</v>
      </c>
      <c r="BE921" s="4"/>
    </row>
    <row r="922" spans="1:57" ht="12.75">
      <c r="A922" s="3" t="s">
        <v>230</v>
      </c>
      <c r="B922" s="3" t="s">
        <v>230</v>
      </c>
      <c r="C922" s="3" t="s">
        <v>521</v>
      </c>
      <c r="D922" s="3" t="s">
        <v>522</v>
      </c>
      <c r="E922" s="3" t="s">
        <v>523</v>
      </c>
      <c r="F922" s="3">
        <v>2015</v>
      </c>
      <c r="G922" s="2" t="s">
        <v>93</v>
      </c>
      <c r="H922" s="3" t="s">
        <v>94</v>
      </c>
      <c r="I922" s="3" t="s">
        <v>524</v>
      </c>
      <c r="J922" s="3" t="s">
        <v>96</v>
      </c>
      <c r="K922" s="3" t="s">
        <v>273</v>
      </c>
      <c r="L922" s="3">
        <v>2007</v>
      </c>
      <c r="M922" s="3" t="s">
        <v>489</v>
      </c>
      <c r="N922" s="3" t="s">
        <v>131</v>
      </c>
      <c r="O922" s="10">
        <v>43768</v>
      </c>
      <c r="P922" s="3" t="s">
        <v>82</v>
      </c>
      <c r="Q922" s="3" t="s">
        <v>83</v>
      </c>
      <c r="R922" s="4"/>
      <c r="S922" s="3" t="s">
        <v>134</v>
      </c>
      <c r="T922" s="3" t="s">
        <v>135</v>
      </c>
      <c r="U922" s="3" t="s">
        <v>84</v>
      </c>
      <c r="V922" s="3" t="s">
        <v>72</v>
      </c>
      <c r="W922" s="3">
        <v>6.3067000000000002</v>
      </c>
      <c r="X922" s="4">
        <f t="shared" si="63"/>
        <v>0.75621338258457171</v>
      </c>
      <c r="Y922" s="3">
        <v>0.43659999999999999</v>
      </c>
      <c r="Z922" s="4"/>
      <c r="AA922" s="3">
        <v>3</v>
      </c>
      <c r="AB922" s="3">
        <v>4.0841000000000003</v>
      </c>
      <c r="AC922" s="4">
        <f t="shared" si="64"/>
        <v>0.31592606730056322</v>
      </c>
      <c r="AD922" s="3">
        <v>0.18240000000000001</v>
      </c>
      <c r="AE922" s="3">
        <v>3</v>
      </c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3" t="s">
        <v>526</v>
      </c>
      <c r="AV922" s="3" t="s">
        <v>178</v>
      </c>
      <c r="AW922" s="4"/>
      <c r="AX922" s="4"/>
      <c r="AY922" s="3" t="s">
        <v>527</v>
      </c>
      <c r="AZ922" s="3" t="s">
        <v>76</v>
      </c>
      <c r="BA922" s="3" t="s">
        <v>77</v>
      </c>
      <c r="BB922" s="3">
        <v>37.770000000000003</v>
      </c>
      <c r="BC922" s="3">
        <v>126.67</v>
      </c>
      <c r="BD922" s="3">
        <v>6</v>
      </c>
      <c r="BE922" s="4"/>
    </row>
    <row r="923" spans="1:57" ht="12.75">
      <c r="A923" s="3" t="s">
        <v>230</v>
      </c>
      <c r="B923" s="3" t="s">
        <v>230</v>
      </c>
      <c r="C923" s="3" t="s">
        <v>521</v>
      </c>
      <c r="D923" s="3" t="s">
        <v>522</v>
      </c>
      <c r="E923" s="3" t="s">
        <v>523</v>
      </c>
      <c r="F923" s="3">
        <v>2015</v>
      </c>
      <c r="G923" s="2" t="s">
        <v>93</v>
      </c>
      <c r="H923" s="3" t="s">
        <v>94</v>
      </c>
      <c r="I923" s="3" t="s">
        <v>524</v>
      </c>
      <c r="J923" s="3"/>
      <c r="K923" s="3"/>
      <c r="L923" s="3">
        <v>2007</v>
      </c>
      <c r="M923" s="3" t="s">
        <v>489</v>
      </c>
      <c r="N923" s="3" t="s">
        <v>131</v>
      </c>
      <c r="O923" s="10">
        <v>43768</v>
      </c>
      <c r="P923" s="3" t="s">
        <v>82</v>
      </c>
      <c r="Q923" s="3" t="s">
        <v>83</v>
      </c>
      <c r="R923" s="4"/>
      <c r="S923" s="3" t="s">
        <v>134</v>
      </c>
      <c r="T923" s="3" t="s">
        <v>135</v>
      </c>
      <c r="U923" s="3" t="s">
        <v>84</v>
      </c>
      <c r="V923" s="3" t="s">
        <v>72</v>
      </c>
      <c r="W923" s="3">
        <v>6.1</v>
      </c>
      <c r="X923" s="4">
        <f t="shared" si="63"/>
        <v>0.91651513899116799</v>
      </c>
      <c r="Y923" s="3">
        <v>0.2</v>
      </c>
      <c r="Z923" s="4"/>
      <c r="AA923" s="3">
        <f>AVERAGE(18,24)</f>
        <v>21</v>
      </c>
      <c r="AB923" s="3">
        <v>4.7</v>
      </c>
      <c r="AC923" s="4">
        <f t="shared" si="64"/>
        <v>1.833030277982336</v>
      </c>
      <c r="AD923" s="3">
        <v>0.4</v>
      </c>
      <c r="AE923" s="3">
        <f>AVERAGE(18,24)</f>
        <v>21</v>
      </c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3" t="s">
        <v>526</v>
      </c>
      <c r="AV923" s="3" t="s">
        <v>178</v>
      </c>
      <c r="AW923" s="4"/>
      <c r="AX923" s="4"/>
      <c r="AY923" s="3" t="s">
        <v>527</v>
      </c>
      <c r="AZ923" s="3" t="s">
        <v>76</v>
      </c>
      <c r="BA923" s="3" t="s">
        <v>77</v>
      </c>
      <c r="BB923" s="3">
        <v>37.770000000000003</v>
      </c>
      <c r="BC923" s="3">
        <v>126.67</v>
      </c>
      <c r="BD923" s="3">
        <v>6</v>
      </c>
      <c r="BE923" s="3" t="s">
        <v>528</v>
      </c>
    </row>
    <row r="924" spans="1:57" ht="12.75">
      <c r="A924" s="3" t="s">
        <v>230</v>
      </c>
      <c r="B924" s="3" t="s">
        <v>230</v>
      </c>
      <c r="C924" s="3" t="s">
        <v>521</v>
      </c>
      <c r="D924" s="3" t="s">
        <v>522</v>
      </c>
      <c r="E924" s="3" t="s">
        <v>523</v>
      </c>
      <c r="F924" s="3">
        <v>2015</v>
      </c>
      <c r="G924" s="2" t="s">
        <v>93</v>
      </c>
      <c r="H924" s="3" t="s">
        <v>94</v>
      </c>
      <c r="I924" s="3" t="s">
        <v>524</v>
      </c>
      <c r="J924" s="3" t="s">
        <v>271</v>
      </c>
      <c r="K924" s="3" t="s">
        <v>272</v>
      </c>
      <c r="L924" s="3">
        <v>2007</v>
      </c>
      <c r="M924" s="3" t="s">
        <v>489</v>
      </c>
      <c r="N924" s="3" t="s">
        <v>131</v>
      </c>
      <c r="O924" s="10">
        <v>43768</v>
      </c>
      <c r="P924" s="3" t="s">
        <v>82</v>
      </c>
      <c r="Q924" s="3" t="s">
        <v>83</v>
      </c>
      <c r="R924" s="4"/>
      <c r="S924" s="3" t="s">
        <v>134</v>
      </c>
      <c r="T924" s="3" t="s">
        <v>135</v>
      </c>
      <c r="U924" s="3" t="s">
        <v>84</v>
      </c>
      <c r="V924" s="3" t="s">
        <v>72</v>
      </c>
      <c r="W924" s="3">
        <v>6.4471999999999996</v>
      </c>
      <c r="X924" s="4">
        <f t="shared" si="63"/>
        <v>1.0077071598435727</v>
      </c>
      <c r="Y924" s="3">
        <v>0.58179999999999998</v>
      </c>
      <c r="Z924" s="4"/>
      <c r="AA924" s="3">
        <v>3</v>
      </c>
      <c r="AB924" s="3">
        <v>6.7929000000000004</v>
      </c>
      <c r="AC924" s="4">
        <f t="shared" si="64"/>
        <v>2.6218053074170093</v>
      </c>
      <c r="AD924" s="3">
        <v>1.5137</v>
      </c>
      <c r="AE924" s="3">
        <v>3</v>
      </c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3" t="s">
        <v>526</v>
      </c>
      <c r="AV924" s="3" t="s">
        <v>178</v>
      </c>
      <c r="AW924" s="4"/>
      <c r="AX924" s="4"/>
      <c r="AY924" s="3" t="s">
        <v>527</v>
      </c>
      <c r="AZ924" s="3" t="s">
        <v>76</v>
      </c>
      <c r="BA924" s="3" t="s">
        <v>77</v>
      </c>
      <c r="BB924" s="3">
        <v>37.770000000000003</v>
      </c>
      <c r="BC924" s="3">
        <v>126.67</v>
      </c>
      <c r="BD924" s="3">
        <v>6</v>
      </c>
      <c r="BE924" s="4"/>
    </row>
    <row r="925" spans="1:57" ht="12.75">
      <c r="A925" s="3" t="s">
        <v>230</v>
      </c>
      <c r="B925" s="3" t="s">
        <v>230</v>
      </c>
      <c r="C925" s="3" t="s">
        <v>521</v>
      </c>
      <c r="D925" s="3" t="s">
        <v>522</v>
      </c>
      <c r="E925" s="3" t="s">
        <v>523</v>
      </c>
      <c r="F925" s="3">
        <v>2015</v>
      </c>
      <c r="G925" s="2" t="s">
        <v>93</v>
      </c>
      <c r="H925" s="3" t="s">
        <v>94</v>
      </c>
      <c r="I925" s="3" t="s">
        <v>524</v>
      </c>
      <c r="J925" s="3" t="s">
        <v>271</v>
      </c>
      <c r="K925" s="3" t="s">
        <v>530</v>
      </c>
      <c r="L925" s="3">
        <v>2007</v>
      </c>
      <c r="M925" s="3" t="s">
        <v>489</v>
      </c>
      <c r="N925" s="3" t="s">
        <v>131</v>
      </c>
      <c r="O925" s="10">
        <v>43768</v>
      </c>
      <c r="P925" s="3" t="s">
        <v>82</v>
      </c>
      <c r="Q925" s="3" t="s">
        <v>83</v>
      </c>
      <c r="R925" s="4"/>
      <c r="S925" s="3" t="s">
        <v>134</v>
      </c>
      <c r="T925" s="3" t="s">
        <v>135</v>
      </c>
      <c r="U925" s="3" t="s">
        <v>84</v>
      </c>
      <c r="V925" s="3" t="s">
        <v>72</v>
      </c>
      <c r="W925" s="3">
        <v>4.9694000000000003</v>
      </c>
      <c r="X925" s="4">
        <f t="shared" si="63"/>
        <v>0.44167295593006367</v>
      </c>
      <c r="Y925" s="3">
        <v>0.255</v>
      </c>
      <c r="Z925" s="4"/>
      <c r="AA925" s="3">
        <v>3</v>
      </c>
      <c r="AB925" s="3">
        <v>5.6646000000000001</v>
      </c>
      <c r="AC925" s="4">
        <f t="shared" si="64"/>
        <v>3.4793436622443603</v>
      </c>
      <c r="AD925" s="3">
        <v>2.0087999999999999</v>
      </c>
      <c r="AE925" s="3">
        <v>3</v>
      </c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3" t="s">
        <v>526</v>
      </c>
      <c r="AV925" s="3" t="s">
        <v>178</v>
      </c>
      <c r="AW925" s="4"/>
      <c r="AX925" s="4"/>
      <c r="AY925" s="3" t="s">
        <v>527</v>
      </c>
      <c r="AZ925" s="3" t="s">
        <v>76</v>
      </c>
      <c r="BA925" s="3" t="s">
        <v>77</v>
      </c>
      <c r="BB925" s="3">
        <v>37.770000000000003</v>
      </c>
      <c r="BC925" s="3">
        <v>126.67</v>
      </c>
      <c r="BD925" s="3">
        <v>6</v>
      </c>
      <c r="BE925" s="4"/>
    </row>
    <row r="926" spans="1:57" ht="12.75">
      <c r="A926" s="3" t="s">
        <v>230</v>
      </c>
      <c r="B926" s="3" t="s">
        <v>230</v>
      </c>
      <c r="C926" s="3" t="s">
        <v>521</v>
      </c>
      <c r="D926" s="3" t="s">
        <v>522</v>
      </c>
      <c r="E926" s="3" t="s">
        <v>523</v>
      </c>
      <c r="F926" s="3">
        <v>2015</v>
      </c>
      <c r="G926" s="2" t="s">
        <v>93</v>
      </c>
      <c r="H926" s="3" t="s">
        <v>94</v>
      </c>
      <c r="I926" s="3" t="s">
        <v>524</v>
      </c>
      <c r="J926" s="3"/>
      <c r="K926" s="3"/>
      <c r="L926" s="3">
        <v>2007</v>
      </c>
      <c r="M926" s="3" t="s">
        <v>204</v>
      </c>
      <c r="N926" s="2" t="s">
        <v>204</v>
      </c>
      <c r="O926" s="10">
        <v>43768</v>
      </c>
      <c r="P926" s="3" t="s">
        <v>132</v>
      </c>
      <c r="Q926" s="3" t="s">
        <v>204</v>
      </c>
      <c r="R926" s="4"/>
      <c r="S926" s="3" t="s">
        <v>134</v>
      </c>
      <c r="T926" s="3" t="s">
        <v>135</v>
      </c>
      <c r="U926" s="3" t="s">
        <v>84</v>
      </c>
      <c r="V926" s="3" t="s">
        <v>72</v>
      </c>
      <c r="W926" s="3">
        <v>7.38</v>
      </c>
      <c r="X926" s="4">
        <f t="shared" si="63"/>
        <v>0.2749545416973504</v>
      </c>
      <c r="Y926" s="3">
        <v>0.06</v>
      </c>
      <c r="Z926" s="4"/>
      <c r="AA926" s="3">
        <f>AVERAGE(18,24)</f>
        <v>21</v>
      </c>
      <c r="AB926" s="3">
        <v>7.46</v>
      </c>
      <c r="AC926" s="4">
        <f t="shared" si="64"/>
        <v>0.73321211119293439</v>
      </c>
      <c r="AD926" s="3">
        <v>0.16</v>
      </c>
      <c r="AE926" s="3">
        <f>AVERAGE(18,24)</f>
        <v>21</v>
      </c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3" t="s">
        <v>526</v>
      </c>
      <c r="AV926" s="3" t="s">
        <v>178</v>
      </c>
      <c r="AW926" s="4"/>
      <c r="AX926" s="4"/>
      <c r="AY926" s="3" t="s">
        <v>527</v>
      </c>
      <c r="AZ926" s="3" t="s">
        <v>76</v>
      </c>
      <c r="BA926" s="3" t="s">
        <v>77</v>
      </c>
      <c r="BB926" s="3">
        <v>37.770000000000003</v>
      </c>
      <c r="BC926" s="3">
        <v>126.67</v>
      </c>
      <c r="BD926" s="3">
        <v>6</v>
      </c>
      <c r="BE926" s="3" t="s">
        <v>528</v>
      </c>
    </row>
    <row r="927" spans="1:57" ht="12.75">
      <c r="A927" s="3" t="s">
        <v>230</v>
      </c>
      <c r="B927" s="3" t="s">
        <v>230</v>
      </c>
      <c r="C927" s="3" t="s">
        <v>521</v>
      </c>
      <c r="D927" s="3" t="s">
        <v>522</v>
      </c>
      <c r="E927" s="3" t="s">
        <v>523</v>
      </c>
      <c r="F927" s="3">
        <v>2015</v>
      </c>
      <c r="G927" s="2" t="s">
        <v>93</v>
      </c>
      <c r="H927" s="3" t="s">
        <v>94</v>
      </c>
      <c r="I927" s="3" t="s">
        <v>524</v>
      </c>
      <c r="J927" s="3" t="s">
        <v>96</v>
      </c>
      <c r="K927" s="3" t="s">
        <v>273</v>
      </c>
      <c r="L927" s="3">
        <v>2007</v>
      </c>
      <c r="M927" s="3" t="s">
        <v>541</v>
      </c>
      <c r="N927" s="3" t="s">
        <v>117</v>
      </c>
      <c r="O927" s="10">
        <v>43768</v>
      </c>
      <c r="P927" s="3" t="s">
        <v>82</v>
      </c>
      <c r="Q927" s="3" t="s">
        <v>83</v>
      </c>
      <c r="R927" s="4"/>
      <c r="S927" s="3" t="s">
        <v>134</v>
      </c>
      <c r="T927" s="3" t="s">
        <v>135</v>
      </c>
      <c r="U927" s="3" t="s">
        <v>84</v>
      </c>
      <c r="V927" s="3" t="s">
        <v>72</v>
      </c>
      <c r="W927" s="3">
        <v>0.5292</v>
      </c>
      <c r="X927" s="4">
        <f t="shared" si="63"/>
        <v>5.92361376188556E-2</v>
      </c>
      <c r="Y927" s="3">
        <v>3.4200000000000001E-2</v>
      </c>
      <c r="Z927" s="4"/>
      <c r="AA927" s="3">
        <v>3</v>
      </c>
      <c r="AB927" s="3">
        <v>0.38890000000000002</v>
      </c>
      <c r="AC927" s="4">
        <f t="shared" si="64"/>
        <v>6.2700239233993357E-2</v>
      </c>
      <c r="AD927" s="3">
        <v>3.6200000000000003E-2</v>
      </c>
      <c r="AE927" s="3">
        <v>3</v>
      </c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3" t="s">
        <v>526</v>
      </c>
      <c r="AV927" s="3" t="s">
        <v>178</v>
      </c>
      <c r="AW927" s="4"/>
      <c r="AX927" s="4"/>
      <c r="AY927" s="3" t="s">
        <v>527</v>
      </c>
      <c r="AZ927" s="3" t="s">
        <v>76</v>
      </c>
      <c r="BA927" s="3" t="s">
        <v>77</v>
      </c>
      <c r="BB927" s="3">
        <v>37.770000000000003</v>
      </c>
      <c r="BC927" s="3">
        <v>126.67</v>
      </c>
      <c r="BD927" s="3">
        <v>6</v>
      </c>
      <c r="BE927" s="4"/>
    </row>
    <row r="928" spans="1:57" ht="12.75">
      <c r="A928" s="3" t="s">
        <v>230</v>
      </c>
      <c r="B928" s="3" t="s">
        <v>230</v>
      </c>
      <c r="C928" s="3" t="s">
        <v>521</v>
      </c>
      <c r="D928" s="3" t="s">
        <v>522</v>
      </c>
      <c r="E928" s="3" t="s">
        <v>523</v>
      </c>
      <c r="F928" s="3">
        <v>2015</v>
      </c>
      <c r="G928" s="2" t="s">
        <v>93</v>
      </c>
      <c r="H928" s="3" t="s">
        <v>94</v>
      </c>
      <c r="I928" s="3" t="s">
        <v>524</v>
      </c>
      <c r="J928" s="3" t="s">
        <v>64</v>
      </c>
      <c r="K928" s="3" t="s">
        <v>374</v>
      </c>
      <c r="L928" s="3">
        <v>2007</v>
      </c>
      <c r="M928" s="3" t="s">
        <v>541</v>
      </c>
      <c r="N928" s="3" t="s">
        <v>117</v>
      </c>
      <c r="O928" s="10">
        <v>43768</v>
      </c>
      <c r="P928" s="3" t="s">
        <v>82</v>
      </c>
      <c r="Q928" s="3" t="s">
        <v>83</v>
      </c>
      <c r="R928" s="4"/>
      <c r="S928" s="3" t="s">
        <v>134</v>
      </c>
      <c r="T928" s="3" t="s">
        <v>135</v>
      </c>
      <c r="U928" s="3" t="s">
        <v>84</v>
      </c>
      <c r="V928" s="3" t="s">
        <v>72</v>
      </c>
      <c r="W928" s="3">
        <v>1.1761999999999999</v>
      </c>
      <c r="X928" s="4">
        <f t="shared" si="63"/>
        <v>0.33376619061852264</v>
      </c>
      <c r="Y928" s="3">
        <v>0.19270000000000001</v>
      </c>
      <c r="Z928" s="4"/>
      <c r="AA928" s="3">
        <v>3</v>
      </c>
      <c r="AB928" s="3">
        <v>0.89590000000000003</v>
      </c>
      <c r="AC928" s="4">
        <f t="shared" si="64"/>
        <v>8.6948950539957631E-2</v>
      </c>
      <c r="AD928" s="3">
        <v>5.0200000000000002E-2</v>
      </c>
      <c r="AE928" s="3">
        <v>3</v>
      </c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3" t="s">
        <v>526</v>
      </c>
      <c r="AV928" s="3" t="s">
        <v>178</v>
      </c>
      <c r="AW928" s="4"/>
      <c r="AX928" s="4"/>
      <c r="AY928" s="3" t="s">
        <v>527</v>
      </c>
      <c r="AZ928" s="3" t="s">
        <v>76</v>
      </c>
      <c r="BA928" s="3" t="s">
        <v>77</v>
      </c>
      <c r="BB928" s="3">
        <v>37.770000000000003</v>
      </c>
      <c r="BC928" s="3">
        <v>126.67</v>
      </c>
      <c r="BD928" s="3">
        <v>6</v>
      </c>
      <c r="BE928" s="4"/>
    </row>
    <row r="929" spans="1:57" ht="12.75">
      <c r="A929" s="3" t="s">
        <v>230</v>
      </c>
      <c r="B929" s="3" t="s">
        <v>230</v>
      </c>
      <c r="C929" s="3" t="s">
        <v>521</v>
      </c>
      <c r="D929" s="3" t="s">
        <v>522</v>
      </c>
      <c r="E929" s="3" t="s">
        <v>523</v>
      </c>
      <c r="F929" s="3">
        <v>2015</v>
      </c>
      <c r="G929" s="2" t="s">
        <v>93</v>
      </c>
      <c r="H929" s="3" t="s">
        <v>94</v>
      </c>
      <c r="I929" s="3" t="s">
        <v>524</v>
      </c>
      <c r="J929" s="3" t="s">
        <v>96</v>
      </c>
      <c r="K929" s="3" t="s">
        <v>144</v>
      </c>
      <c r="L929" s="3">
        <v>2007</v>
      </c>
      <c r="M929" s="3" t="s">
        <v>541</v>
      </c>
      <c r="N929" s="3" t="s">
        <v>117</v>
      </c>
      <c r="O929" s="10">
        <v>43768</v>
      </c>
      <c r="P929" s="3" t="s">
        <v>82</v>
      </c>
      <c r="Q929" s="3" t="s">
        <v>83</v>
      </c>
      <c r="R929" s="4"/>
      <c r="S929" s="3" t="s">
        <v>134</v>
      </c>
      <c r="T929" s="3" t="s">
        <v>135</v>
      </c>
      <c r="U929" s="3" t="s">
        <v>84</v>
      </c>
      <c r="V929" s="3" t="s">
        <v>72</v>
      </c>
      <c r="W929" s="3">
        <v>1.2594000000000001</v>
      </c>
      <c r="X929" s="4">
        <f t="shared" si="63"/>
        <v>9.3703948689476263E-2</v>
      </c>
      <c r="Y929" s="3">
        <v>5.4100000000000002E-2</v>
      </c>
      <c r="Z929" s="4"/>
      <c r="AA929" s="3">
        <v>3</v>
      </c>
      <c r="AB929" s="3">
        <v>1.6971000000000001</v>
      </c>
      <c r="AC929" s="4">
        <f t="shared" si="64"/>
        <v>0.2028231495663155</v>
      </c>
      <c r="AD929" s="3">
        <v>0.1171</v>
      </c>
      <c r="AE929" s="3">
        <v>3</v>
      </c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3" t="s">
        <v>526</v>
      </c>
      <c r="AV929" s="3" t="s">
        <v>178</v>
      </c>
      <c r="AW929" s="4"/>
      <c r="AX929" s="4"/>
      <c r="AY929" s="3" t="s">
        <v>527</v>
      </c>
      <c r="AZ929" s="3" t="s">
        <v>76</v>
      </c>
      <c r="BA929" s="3" t="s">
        <v>77</v>
      </c>
      <c r="BB929" s="3">
        <v>37.770000000000003</v>
      </c>
      <c r="BC929" s="3">
        <v>126.67</v>
      </c>
      <c r="BD929" s="3">
        <v>6</v>
      </c>
      <c r="BE929" s="4"/>
    </row>
    <row r="930" spans="1:57" ht="12.75">
      <c r="A930" s="3" t="s">
        <v>230</v>
      </c>
      <c r="B930" s="3" t="s">
        <v>230</v>
      </c>
      <c r="C930" s="3" t="s">
        <v>521</v>
      </c>
      <c r="D930" s="3" t="s">
        <v>522</v>
      </c>
      <c r="E930" s="3" t="s">
        <v>523</v>
      </c>
      <c r="F930" s="3">
        <v>2015</v>
      </c>
      <c r="G930" s="2" t="s">
        <v>93</v>
      </c>
      <c r="H930" s="3" t="s">
        <v>94</v>
      </c>
      <c r="I930" s="3" t="s">
        <v>524</v>
      </c>
      <c r="J930" s="3" t="s">
        <v>96</v>
      </c>
      <c r="K930" s="3" t="s">
        <v>126</v>
      </c>
      <c r="L930" s="3">
        <v>2007</v>
      </c>
      <c r="M930" s="3" t="s">
        <v>541</v>
      </c>
      <c r="N930" s="3" t="s">
        <v>117</v>
      </c>
      <c r="O930" s="10">
        <v>43768</v>
      </c>
      <c r="P930" s="3" t="s">
        <v>82</v>
      </c>
      <c r="Q930" s="3" t="s">
        <v>83</v>
      </c>
      <c r="R930" s="4"/>
      <c r="S930" s="3" t="s">
        <v>134</v>
      </c>
      <c r="T930" s="3" t="s">
        <v>135</v>
      </c>
      <c r="U930" s="3" t="s">
        <v>84</v>
      </c>
      <c r="V930" s="3" t="s">
        <v>72</v>
      </c>
      <c r="W930" s="3">
        <v>1.1160000000000001</v>
      </c>
      <c r="X930" s="4">
        <f t="shared" si="63"/>
        <v>0.18931315326727827</v>
      </c>
      <c r="Y930" s="3">
        <v>0.10929999999999999</v>
      </c>
      <c r="Z930" s="4"/>
      <c r="AA930" s="3">
        <v>3</v>
      </c>
      <c r="AB930" s="3">
        <v>1.0898000000000001</v>
      </c>
      <c r="AC930" s="4">
        <f t="shared" si="64"/>
        <v>0.29652709825579177</v>
      </c>
      <c r="AD930" s="3">
        <v>0.17119999999999999</v>
      </c>
      <c r="AE930" s="3">
        <v>3</v>
      </c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3" t="s">
        <v>526</v>
      </c>
      <c r="AV930" s="3" t="s">
        <v>178</v>
      </c>
      <c r="AW930" s="4"/>
      <c r="AX930" s="4"/>
      <c r="AY930" s="3" t="s">
        <v>527</v>
      </c>
      <c r="AZ930" s="3" t="s">
        <v>76</v>
      </c>
      <c r="BA930" s="3" t="s">
        <v>77</v>
      </c>
      <c r="BB930" s="3">
        <v>37.770000000000003</v>
      </c>
      <c r="BC930" s="3">
        <v>126.67</v>
      </c>
      <c r="BD930" s="3">
        <v>6</v>
      </c>
      <c r="BE930" s="4"/>
    </row>
    <row r="931" spans="1:57" ht="12.75">
      <c r="A931" s="3" t="s">
        <v>230</v>
      </c>
      <c r="B931" s="3" t="s">
        <v>230</v>
      </c>
      <c r="C931" s="3" t="s">
        <v>521</v>
      </c>
      <c r="D931" s="3" t="s">
        <v>522</v>
      </c>
      <c r="E931" s="3" t="s">
        <v>523</v>
      </c>
      <c r="F931" s="3">
        <v>2015</v>
      </c>
      <c r="G931" s="2" t="s">
        <v>93</v>
      </c>
      <c r="H931" s="3" t="s">
        <v>94</v>
      </c>
      <c r="I931" s="3" t="s">
        <v>524</v>
      </c>
      <c r="J931" s="3" t="s">
        <v>271</v>
      </c>
      <c r="K931" s="3" t="s">
        <v>272</v>
      </c>
      <c r="L931" s="3">
        <v>2007</v>
      </c>
      <c r="M931" s="3" t="s">
        <v>541</v>
      </c>
      <c r="N931" s="3" t="s">
        <v>117</v>
      </c>
      <c r="O931" s="10">
        <v>43768</v>
      </c>
      <c r="P931" s="3" t="s">
        <v>82</v>
      </c>
      <c r="Q931" s="3" t="s">
        <v>83</v>
      </c>
      <c r="R931" s="4"/>
      <c r="S931" s="3" t="s">
        <v>134</v>
      </c>
      <c r="T931" s="3" t="s">
        <v>135</v>
      </c>
      <c r="U931" s="3" t="s">
        <v>84</v>
      </c>
      <c r="V931" s="3" t="s">
        <v>72</v>
      </c>
      <c r="W931" s="3">
        <v>1.9260999999999999</v>
      </c>
      <c r="X931" s="4">
        <f t="shared" si="63"/>
        <v>0.1844634110060854</v>
      </c>
      <c r="Y931" s="3">
        <v>0.1065</v>
      </c>
      <c r="Z931" s="4"/>
      <c r="AA931" s="3">
        <v>3</v>
      </c>
      <c r="AB931" s="3">
        <v>2.4603999999999999</v>
      </c>
      <c r="AC931" s="4">
        <f t="shared" si="64"/>
        <v>0.52948793187380583</v>
      </c>
      <c r="AD931" s="3">
        <v>0.30570000000000003</v>
      </c>
      <c r="AE931" s="3">
        <v>3</v>
      </c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3" t="s">
        <v>526</v>
      </c>
      <c r="AV931" s="3" t="s">
        <v>178</v>
      </c>
      <c r="AW931" s="4"/>
      <c r="AX931" s="4"/>
      <c r="AY931" s="3" t="s">
        <v>527</v>
      </c>
      <c r="AZ931" s="3" t="s">
        <v>76</v>
      </c>
      <c r="BA931" s="3" t="s">
        <v>77</v>
      </c>
      <c r="BB931" s="3">
        <v>37.770000000000003</v>
      </c>
      <c r="BC931" s="3">
        <v>126.67</v>
      </c>
      <c r="BD931" s="3">
        <v>6</v>
      </c>
      <c r="BE931" s="4"/>
    </row>
    <row r="932" spans="1:57" ht="12.75">
      <c r="A932" s="3" t="s">
        <v>230</v>
      </c>
      <c r="B932" s="3" t="s">
        <v>230</v>
      </c>
      <c r="C932" s="3" t="s">
        <v>521</v>
      </c>
      <c r="D932" s="3" t="s">
        <v>522</v>
      </c>
      <c r="E932" s="3" t="s">
        <v>523</v>
      </c>
      <c r="F932" s="3">
        <v>2015</v>
      </c>
      <c r="G932" s="2" t="s">
        <v>93</v>
      </c>
      <c r="H932" s="3" t="s">
        <v>94</v>
      </c>
      <c r="I932" s="3" t="s">
        <v>524</v>
      </c>
      <c r="J932" s="3" t="s">
        <v>271</v>
      </c>
      <c r="K932" s="3" t="s">
        <v>530</v>
      </c>
      <c r="L932" s="3">
        <v>2007</v>
      </c>
      <c r="M932" s="3" t="s">
        <v>541</v>
      </c>
      <c r="N932" s="3" t="s">
        <v>117</v>
      </c>
      <c r="O932" s="10">
        <v>43768</v>
      </c>
      <c r="P932" s="3" t="s">
        <v>82</v>
      </c>
      <c r="Q932" s="3" t="s">
        <v>83</v>
      </c>
      <c r="R932" s="4"/>
      <c r="S932" s="3" t="s">
        <v>134</v>
      </c>
      <c r="T932" s="3" t="s">
        <v>135</v>
      </c>
      <c r="U932" s="3" t="s">
        <v>84</v>
      </c>
      <c r="V932" s="3" t="s">
        <v>72</v>
      </c>
      <c r="W932" s="3">
        <v>1.6547000000000001</v>
      </c>
      <c r="X932" s="4">
        <f t="shared" si="63"/>
        <v>0.20853891723129281</v>
      </c>
      <c r="Y932" s="3">
        <v>0.12039999999999999</v>
      </c>
      <c r="Z932" s="4"/>
      <c r="AA932" s="3">
        <v>3</v>
      </c>
      <c r="AB932" s="3">
        <v>2.0865999999999998</v>
      </c>
      <c r="AC932" s="4">
        <f t="shared" si="64"/>
        <v>0.71966711054486843</v>
      </c>
      <c r="AD932" s="3">
        <v>0.41549999999999998</v>
      </c>
      <c r="AE932" s="3">
        <v>3</v>
      </c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3" t="s">
        <v>526</v>
      </c>
      <c r="AV932" s="3" t="s">
        <v>178</v>
      </c>
      <c r="AW932" s="4"/>
      <c r="AX932" s="4"/>
      <c r="AY932" s="3" t="s">
        <v>527</v>
      </c>
      <c r="AZ932" s="3" t="s">
        <v>76</v>
      </c>
      <c r="BA932" s="3" t="s">
        <v>77</v>
      </c>
      <c r="BB932" s="3">
        <v>37.770000000000003</v>
      </c>
      <c r="BC932" s="3">
        <v>126.67</v>
      </c>
      <c r="BD932" s="3">
        <v>6</v>
      </c>
      <c r="BE932" s="4"/>
    </row>
    <row r="933" spans="1:57" ht="12.75">
      <c r="A933" s="3" t="s">
        <v>230</v>
      </c>
      <c r="B933" s="3" t="s">
        <v>230</v>
      </c>
      <c r="C933" s="3" t="s">
        <v>521</v>
      </c>
      <c r="D933" s="3" t="s">
        <v>522</v>
      </c>
      <c r="E933" s="3" t="s">
        <v>523</v>
      </c>
      <c r="F933" s="3">
        <v>2015</v>
      </c>
      <c r="G933" s="2" t="s">
        <v>93</v>
      </c>
      <c r="H933" s="3" t="s">
        <v>94</v>
      </c>
      <c r="I933" s="3" t="s">
        <v>524</v>
      </c>
      <c r="J933" s="3"/>
      <c r="K933" s="3"/>
      <c r="L933" s="3">
        <v>2007</v>
      </c>
      <c r="M933" s="3" t="s">
        <v>541</v>
      </c>
      <c r="N933" s="2" t="s">
        <v>117</v>
      </c>
      <c r="O933" s="10">
        <v>43768</v>
      </c>
      <c r="P933" s="3" t="s">
        <v>82</v>
      </c>
      <c r="Q933" s="3" t="s">
        <v>83</v>
      </c>
      <c r="R933" s="4"/>
      <c r="S933" s="3" t="s">
        <v>134</v>
      </c>
      <c r="T933" s="3" t="s">
        <v>135</v>
      </c>
      <c r="U933" s="3" t="s">
        <v>84</v>
      </c>
      <c r="V933" s="3" t="s">
        <v>72</v>
      </c>
      <c r="W933" s="3">
        <v>1.2</v>
      </c>
      <c r="X933" s="4">
        <f t="shared" si="63"/>
        <v>0.45825756949558399</v>
      </c>
      <c r="Y933" s="3">
        <v>0.1</v>
      </c>
      <c r="Z933" s="4"/>
      <c r="AA933" s="3">
        <f>AVERAGE(18,24)</f>
        <v>21</v>
      </c>
      <c r="AB933" s="3">
        <v>1.4</v>
      </c>
      <c r="AC933" s="4">
        <f t="shared" si="64"/>
        <v>0.91651513899116799</v>
      </c>
      <c r="AD933" s="3">
        <v>0.2</v>
      </c>
      <c r="AE933" s="3">
        <f>AVERAGE(18,24)</f>
        <v>21</v>
      </c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3" t="s">
        <v>526</v>
      </c>
      <c r="AV933" s="3" t="s">
        <v>178</v>
      </c>
      <c r="AW933" s="4"/>
      <c r="AX933" s="4"/>
      <c r="AY933" s="3" t="s">
        <v>527</v>
      </c>
      <c r="AZ933" s="3" t="s">
        <v>76</v>
      </c>
      <c r="BA933" s="3" t="s">
        <v>77</v>
      </c>
      <c r="BB933" s="3">
        <v>37.770000000000003</v>
      </c>
      <c r="BC933" s="3">
        <v>126.67</v>
      </c>
      <c r="BD933" s="3">
        <v>6</v>
      </c>
      <c r="BE933" s="3" t="s">
        <v>528</v>
      </c>
    </row>
    <row r="934" spans="1:57" ht="12.75">
      <c r="A934" s="3" t="s">
        <v>230</v>
      </c>
      <c r="B934" s="3" t="s">
        <v>230</v>
      </c>
      <c r="C934" s="3" t="s">
        <v>521</v>
      </c>
      <c r="D934" s="3" t="s">
        <v>522</v>
      </c>
      <c r="E934" s="3" t="s">
        <v>523</v>
      </c>
      <c r="F934" s="3">
        <v>2015</v>
      </c>
      <c r="G934" s="2" t="s">
        <v>93</v>
      </c>
      <c r="H934" s="3" t="s">
        <v>94</v>
      </c>
      <c r="I934" s="3" t="s">
        <v>524</v>
      </c>
      <c r="J934" s="3" t="s">
        <v>64</v>
      </c>
      <c r="K934" s="3" t="s">
        <v>65</v>
      </c>
      <c r="L934" s="3">
        <v>2007</v>
      </c>
      <c r="M934" s="3" t="s">
        <v>541</v>
      </c>
      <c r="N934" s="3" t="s">
        <v>117</v>
      </c>
      <c r="O934" s="10">
        <v>43768</v>
      </c>
      <c r="P934" s="3" t="s">
        <v>82</v>
      </c>
      <c r="Q934" s="3" t="s">
        <v>83</v>
      </c>
      <c r="R934" s="4"/>
      <c r="S934" s="3" t="s">
        <v>134</v>
      </c>
      <c r="T934" s="3" t="s">
        <v>135</v>
      </c>
      <c r="U934" s="3" t="s">
        <v>84</v>
      </c>
      <c r="V934" s="3" t="s">
        <v>72</v>
      </c>
      <c r="W934" s="3">
        <v>1.3136000000000001</v>
      </c>
      <c r="X934" s="4">
        <f t="shared" si="63"/>
        <v>0.55252420761447185</v>
      </c>
      <c r="Y934" s="3">
        <v>0.31900000000000001</v>
      </c>
      <c r="Z934" s="4"/>
      <c r="AA934" s="3">
        <v>3</v>
      </c>
      <c r="AB934" s="3">
        <v>1.7650999999999999</v>
      </c>
      <c r="AC934" s="4">
        <f t="shared" si="64"/>
        <v>1.2687272165442025</v>
      </c>
      <c r="AD934" s="3">
        <v>0.73250000000000004</v>
      </c>
      <c r="AE934" s="3">
        <v>3</v>
      </c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3" t="s">
        <v>526</v>
      </c>
      <c r="AV934" s="3" t="s">
        <v>178</v>
      </c>
      <c r="AW934" s="4"/>
      <c r="AX934" s="4"/>
      <c r="AY934" s="3" t="s">
        <v>527</v>
      </c>
      <c r="AZ934" s="3" t="s">
        <v>76</v>
      </c>
      <c r="BA934" s="3" t="s">
        <v>77</v>
      </c>
      <c r="BB934" s="3">
        <v>37.770000000000003</v>
      </c>
      <c r="BC934" s="3">
        <v>126.67</v>
      </c>
      <c r="BD934" s="3">
        <v>6</v>
      </c>
      <c r="BE934" s="4"/>
    </row>
    <row r="935" spans="1:57" ht="12.75">
      <c r="A935" s="3" t="s">
        <v>230</v>
      </c>
      <c r="B935" s="3" t="s">
        <v>230</v>
      </c>
      <c r="C935" s="3" t="s">
        <v>521</v>
      </c>
      <c r="D935" s="3" t="s">
        <v>522</v>
      </c>
      <c r="E935" s="3" t="s">
        <v>523</v>
      </c>
      <c r="F935" s="3">
        <v>2015</v>
      </c>
      <c r="G935" s="2" t="s">
        <v>93</v>
      </c>
      <c r="H935" s="3" t="s">
        <v>94</v>
      </c>
      <c r="I935" s="3" t="s">
        <v>524</v>
      </c>
      <c r="J935" s="3"/>
      <c r="K935" s="3"/>
      <c r="L935" s="3">
        <v>2007</v>
      </c>
      <c r="M935" s="3" t="s">
        <v>168</v>
      </c>
      <c r="N935" s="3" t="s">
        <v>131</v>
      </c>
      <c r="O935" s="10">
        <v>43768</v>
      </c>
      <c r="P935" s="3" t="s">
        <v>132</v>
      </c>
      <c r="Q935" s="3" t="s">
        <v>169</v>
      </c>
      <c r="R935" s="4"/>
      <c r="S935" s="3" t="s">
        <v>134</v>
      </c>
      <c r="T935" s="3" t="s">
        <v>135</v>
      </c>
      <c r="U935" s="3" t="s">
        <v>84</v>
      </c>
      <c r="V935" s="3" t="s">
        <v>72</v>
      </c>
      <c r="W935" s="3">
        <v>31</v>
      </c>
      <c r="X935" s="4">
        <f t="shared" si="63"/>
        <v>3.666060555964672</v>
      </c>
      <c r="Y935" s="3">
        <v>0.8</v>
      </c>
      <c r="Z935" s="4"/>
      <c r="AA935" s="3">
        <f>AVERAGE(18,24)</f>
        <v>21</v>
      </c>
      <c r="AB935" s="3">
        <v>29</v>
      </c>
      <c r="AC935" s="4">
        <f t="shared" si="64"/>
        <v>3.2078029864690878</v>
      </c>
      <c r="AD935" s="3">
        <v>0.7</v>
      </c>
      <c r="AE935" s="3">
        <f>AVERAGE(18,24)</f>
        <v>21</v>
      </c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3" t="s">
        <v>526</v>
      </c>
      <c r="AV935" s="3" t="s">
        <v>178</v>
      </c>
      <c r="AW935" s="4"/>
      <c r="AX935" s="4"/>
      <c r="AY935" s="3" t="s">
        <v>527</v>
      </c>
      <c r="AZ935" s="3" t="s">
        <v>76</v>
      </c>
      <c r="BA935" s="3" t="s">
        <v>77</v>
      </c>
      <c r="BB935" s="3">
        <v>37.770000000000003</v>
      </c>
      <c r="BC935" s="3">
        <v>126.67</v>
      </c>
      <c r="BD935" s="3">
        <v>6</v>
      </c>
      <c r="BE935" s="3" t="s">
        <v>528</v>
      </c>
    </row>
    <row r="936" spans="1:57" ht="12.75">
      <c r="A936" s="3" t="s">
        <v>315</v>
      </c>
      <c r="B936" s="4"/>
      <c r="C936" s="3" t="s">
        <v>542</v>
      </c>
      <c r="D936" s="3" t="s">
        <v>543</v>
      </c>
      <c r="E936" s="3" t="s">
        <v>544</v>
      </c>
      <c r="F936" s="3">
        <v>2018</v>
      </c>
      <c r="G936" s="2" t="s">
        <v>61</v>
      </c>
      <c r="H936" s="3" t="s">
        <v>112</v>
      </c>
      <c r="I936" s="3" t="s">
        <v>545</v>
      </c>
      <c r="J936" s="3" t="s">
        <v>271</v>
      </c>
      <c r="K936" s="3" t="s">
        <v>546</v>
      </c>
      <c r="L936" s="3">
        <v>2013</v>
      </c>
      <c r="M936" s="3" t="s">
        <v>547</v>
      </c>
      <c r="N936" s="2" t="s">
        <v>199</v>
      </c>
      <c r="O936" s="3"/>
      <c r="P936" s="3" t="s">
        <v>82</v>
      </c>
      <c r="Q936" s="3" t="s">
        <v>83</v>
      </c>
      <c r="R936" s="4"/>
      <c r="S936" s="3" t="s">
        <v>134</v>
      </c>
      <c r="T936" s="3" t="s">
        <v>135</v>
      </c>
      <c r="U936" s="3" t="s">
        <v>84</v>
      </c>
      <c r="V936" s="3" t="s">
        <v>72</v>
      </c>
      <c r="W936" s="3">
        <v>9.1399999999999995E-2</v>
      </c>
      <c r="X936" s="4">
        <f t="shared" si="63"/>
        <v>0.75668540358592884</v>
      </c>
      <c r="Y936" s="3">
        <v>0.1128</v>
      </c>
      <c r="Z936" s="4"/>
      <c r="AA936" s="3">
        <v>45</v>
      </c>
      <c r="AB936" s="3">
        <v>0</v>
      </c>
      <c r="AC936" s="4">
        <f t="shared" si="64"/>
        <v>0</v>
      </c>
      <c r="AD936" s="3">
        <v>0</v>
      </c>
      <c r="AE936" s="3">
        <v>45</v>
      </c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3" t="s">
        <v>73</v>
      </c>
      <c r="AV936" s="3" t="s">
        <v>74</v>
      </c>
      <c r="AW936" s="3" t="s">
        <v>121</v>
      </c>
      <c r="AX936" s="3">
        <v>0.25</v>
      </c>
      <c r="AY936" s="3" t="s">
        <v>122</v>
      </c>
      <c r="AZ936" s="3" t="s">
        <v>76</v>
      </c>
      <c r="BA936" s="3" t="s">
        <v>77</v>
      </c>
      <c r="BB936" s="3">
        <v>26.01</v>
      </c>
      <c r="BC936" s="3">
        <v>119.57</v>
      </c>
      <c r="BD936" s="3">
        <v>9</v>
      </c>
      <c r="BE936" s="3" t="s">
        <v>548</v>
      </c>
    </row>
    <row r="937" spans="1:57" ht="12.75">
      <c r="A937" s="3" t="s">
        <v>315</v>
      </c>
      <c r="B937" s="4"/>
      <c r="C937" s="3" t="s">
        <v>542</v>
      </c>
      <c r="D937" s="3" t="s">
        <v>543</v>
      </c>
      <c r="E937" s="3" t="s">
        <v>544</v>
      </c>
      <c r="F937" s="3">
        <v>2018</v>
      </c>
      <c r="G937" s="2" t="s">
        <v>61</v>
      </c>
      <c r="H937" s="3" t="s">
        <v>112</v>
      </c>
      <c r="I937" s="3" t="s">
        <v>545</v>
      </c>
      <c r="J937" s="3" t="s">
        <v>64</v>
      </c>
      <c r="K937" s="3" t="s">
        <v>549</v>
      </c>
      <c r="L937" s="3">
        <v>2013</v>
      </c>
      <c r="M937" s="3" t="s">
        <v>547</v>
      </c>
      <c r="N937" s="2" t="s">
        <v>199</v>
      </c>
      <c r="O937" s="3"/>
      <c r="P937" s="3" t="s">
        <v>82</v>
      </c>
      <c r="Q937" s="3" t="s">
        <v>83</v>
      </c>
      <c r="R937" s="4"/>
      <c r="S937" s="3" t="s">
        <v>134</v>
      </c>
      <c r="T937" s="3" t="s">
        <v>135</v>
      </c>
      <c r="U937" s="3" t="s">
        <v>84</v>
      </c>
      <c r="V937" s="3" t="s">
        <v>72</v>
      </c>
      <c r="W937" s="3">
        <v>7.8335999999999997</v>
      </c>
      <c r="X937" s="4">
        <f t="shared" si="63"/>
        <v>31.957883534426998</v>
      </c>
      <c r="Y937" s="3">
        <v>4.7640000000000002</v>
      </c>
      <c r="Z937" s="4"/>
      <c r="AA937" s="3">
        <v>45</v>
      </c>
      <c r="AB937" s="3">
        <v>0.70589999999999997</v>
      </c>
      <c r="AC937" s="4">
        <f t="shared" si="64"/>
        <v>1.5140416275651079</v>
      </c>
      <c r="AD937" s="3">
        <v>0.22570000000000001</v>
      </c>
      <c r="AE937" s="3">
        <v>45</v>
      </c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3" t="s">
        <v>73</v>
      </c>
      <c r="AV937" s="3" t="s">
        <v>74</v>
      </c>
      <c r="AW937" s="3" t="s">
        <v>121</v>
      </c>
      <c r="AX937" s="3">
        <v>0.25</v>
      </c>
      <c r="AY937" s="3" t="s">
        <v>122</v>
      </c>
      <c r="AZ937" s="3" t="s">
        <v>76</v>
      </c>
      <c r="BA937" s="3" t="s">
        <v>77</v>
      </c>
      <c r="BB937" s="3">
        <v>26.01</v>
      </c>
      <c r="BC937" s="3">
        <v>119.57</v>
      </c>
      <c r="BD937" s="3">
        <v>9</v>
      </c>
      <c r="BE937" s="3" t="s">
        <v>548</v>
      </c>
    </row>
    <row r="938" spans="1:57" ht="12.75">
      <c r="A938" s="3" t="s">
        <v>315</v>
      </c>
      <c r="B938" s="4"/>
      <c r="C938" s="3" t="s">
        <v>542</v>
      </c>
      <c r="D938" s="3" t="s">
        <v>543</v>
      </c>
      <c r="E938" s="3" t="s">
        <v>544</v>
      </c>
      <c r="F938" s="3">
        <v>2018</v>
      </c>
      <c r="G938" s="2" t="s">
        <v>61</v>
      </c>
      <c r="H938" s="3" t="s">
        <v>112</v>
      </c>
      <c r="I938" s="3" t="s">
        <v>545</v>
      </c>
      <c r="J938" s="3" t="s">
        <v>96</v>
      </c>
      <c r="K938" s="3" t="s">
        <v>550</v>
      </c>
      <c r="L938" s="3">
        <v>2013</v>
      </c>
      <c r="M938" s="3" t="s">
        <v>547</v>
      </c>
      <c r="N938" s="2" t="s">
        <v>199</v>
      </c>
      <c r="O938" s="3"/>
      <c r="P938" s="3" t="s">
        <v>82</v>
      </c>
      <c r="Q938" s="3" t="s">
        <v>83</v>
      </c>
      <c r="R938" s="4"/>
      <c r="S938" s="3" t="s">
        <v>134</v>
      </c>
      <c r="T938" s="3" t="s">
        <v>135</v>
      </c>
      <c r="U938" s="3" t="s">
        <v>84</v>
      </c>
      <c r="V938" s="3" t="s">
        <v>72</v>
      </c>
      <c r="W938" s="3">
        <v>3.5899000000000001</v>
      </c>
      <c r="X938" s="4">
        <f t="shared" si="63"/>
        <v>11.534085841539415</v>
      </c>
      <c r="Y938" s="3">
        <v>1.7194</v>
      </c>
      <c r="Z938" s="4"/>
      <c r="AA938" s="3">
        <v>45</v>
      </c>
      <c r="AB938" s="3">
        <v>0.58020000000000005</v>
      </c>
      <c r="AC938" s="4">
        <f t="shared" si="64"/>
        <v>2.4619108432272685</v>
      </c>
      <c r="AD938" s="3">
        <v>0.36699999999999999</v>
      </c>
      <c r="AE938" s="3">
        <v>45</v>
      </c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3" t="s">
        <v>73</v>
      </c>
      <c r="AV938" s="3" t="s">
        <v>74</v>
      </c>
      <c r="AW938" s="3" t="s">
        <v>121</v>
      </c>
      <c r="AX938" s="3">
        <v>0.25</v>
      </c>
      <c r="AY938" s="3" t="s">
        <v>122</v>
      </c>
      <c r="AZ938" s="3" t="s">
        <v>76</v>
      </c>
      <c r="BA938" s="3" t="s">
        <v>77</v>
      </c>
      <c r="BB938" s="3">
        <v>26.01</v>
      </c>
      <c r="BC938" s="3">
        <v>119.57</v>
      </c>
      <c r="BD938" s="3">
        <v>9</v>
      </c>
      <c r="BE938" s="3" t="s">
        <v>548</v>
      </c>
    </row>
    <row r="939" spans="1:57" ht="12.75">
      <c r="A939" s="3" t="s">
        <v>315</v>
      </c>
      <c r="B939" s="4"/>
      <c r="C939" s="3" t="s">
        <v>542</v>
      </c>
      <c r="D939" s="3" t="s">
        <v>543</v>
      </c>
      <c r="E939" s="3" t="s">
        <v>544</v>
      </c>
      <c r="F939" s="3">
        <v>2018</v>
      </c>
      <c r="G939" s="2" t="s">
        <v>61</v>
      </c>
      <c r="H939" s="3" t="s">
        <v>112</v>
      </c>
      <c r="I939" s="3" t="s">
        <v>545</v>
      </c>
      <c r="J939" s="3" t="s">
        <v>114</v>
      </c>
      <c r="K939" s="3" t="s">
        <v>551</v>
      </c>
      <c r="L939" s="3">
        <v>2013</v>
      </c>
      <c r="M939" s="3" t="s">
        <v>547</v>
      </c>
      <c r="N939" s="2" t="s">
        <v>199</v>
      </c>
      <c r="O939" s="3"/>
      <c r="P939" s="3" t="s">
        <v>82</v>
      </c>
      <c r="Q939" s="3" t="s">
        <v>83</v>
      </c>
      <c r="R939" s="4"/>
      <c r="S939" s="3" t="s">
        <v>134</v>
      </c>
      <c r="T939" s="3" t="s">
        <v>135</v>
      </c>
      <c r="U939" s="3" t="s">
        <v>84</v>
      </c>
      <c r="V939" s="3" t="s">
        <v>72</v>
      </c>
      <c r="W939" s="3">
        <v>13.0456</v>
      </c>
      <c r="X939" s="4">
        <f t="shared" si="63"/>
        <v>29.688498144062461</v>
      </c>
      <c r="Y939" s="3">
        <v>4.4257</v>
      </c>
      <c r="Z939" s="4"/>
      <c r="AA939" s="3">
        <v>45</v>
      </c>
      <c r="AB939" s="3">
        <v>2.6974</v>
      </c>
      <c r="AC939" s="4">
        <f t="shared" si="64"/>
        <v>5.9763388834636881</v>
      </c>
      <c r="AD939" s="3">
        <v>0.89090000000000003</v>
      </c>
      <c r="AE939" s="3">
        <v>45</v>
      </c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3" t="s">
        <v>73</v>
      </c>
      <c r="AV939" s="3" t="s">
        <v>74</v>
      </c>
      <c r="AW939" s="3" t="s">
        <v>121</v>
      </c>
      <c r="AX939" s="3">
        <v>0.25</v>
      </c>
      <c r="AY939" s="3" t="s">
        <v>122</v>
      </c>
      <c r="AZ939" s="3" t="s">
        <v>76</v>
      </c>
      <c r="BA939" s="3" t="s">
        <v>77</v>
      </c>
      <c r="BB939" s="3">
        <v>26.01</v>
      </c>
      <c r="BC939" s="3">
        <v>119.57</v>
      </c>
      <c r="BD939" s="3">
        <v>9</v>
      </c>
      <c r="BE939" s="3" t="s">
        <v>548</v>
      </c>
    </row>
    <row r="940" spans="1:57" ht="12.75">
      <c r="A940" s="3" t="s">
        <v>315</v>
      </c>
      <c r="B940" s="4"/>
      <c r="C940" s="3" t="s">
        <v>542</v>
      </c>
      <c r="D940" s="3" t="s">
        <v>543</v>
      </c>
      <c r="E940" s="3" t="s">
        <v>544</v>
      </c>
      <c r="F940" s="3">
        <v>2018</v>
      </c>
      <c r="G940" s="2" t="s">
        <v>61</v>
      </c>
      <c r="H940" s="3" t="s">
        <v>112</v>
      </c>
      <c r="I940" s="3" t="s">
        <v>545</v>
      </c>
      <c r="J940" s="4"/>
      <c r="K940" s="4"/>
      <c r="L940" s="3" t="s">
        <v>291</v>
      </c>
      <c r="M940" s="3" t="s">
        <v>552</v>
      </c>
      <c r="N940" s="2" t="s">
        <v>199</v>
      </c>
      <c r="O940" s="3">
        <v>12.5</v>
      </c>
      <c r="P940" s="3" t="s">
        <v>82</v>
      </c>
      <c r="Q940" s="3" t="s">
        <v>83</v>
      </c>
      <c r="R940" s="4"/>
      <c r="S940" s="3" t="s">
        <v>134</v>
      </c>
      <c r="T940" s="3" t="s">
        <v>426</v>
      </c>
      <c r="U940" s="3" t="s">
        <v>84</v>
      </c>
      <c r="V940" s="3" t="s">
        <v>72</v>
      </c>
      <c r="W940" s="3">
        <v>5.5072000000000001</v>
      </c>
      <c r="X940" s="4">
        <f t="shared" si="63"/>
        <v>13.0062</v>
      </c>
      <c r="Y940" s="3">
        <v>2.1677</v>
      </c>
      <c r="Z940" s="4"/>
      <c r="AA940" s="3">
        <v>36</v>
      </c>
      <c r="AB940" s="3">
        <v>1.0201</v>
      </c>
      <c r="AC940" s="4">
        <f t="shared" si="64"/>
        <v>1.8138000000000001</v>
      </c>
      <c r="AD940" s="3">
        <v>0.30230000000000001</v>
      </c>
      <c r="AE940" s="3">
        <v>36</v>
      </c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3" t="s">
        <v>73</v>
      </c>
      <c r="AV940" s="3" t="s">
        <v>74</v>
      </c>
      <c r="AW940" s="3" t="s">
        <v>121</v>
      </c>
      <c r="AX940" s="3">
        <v>0.25</v>
      </c>
      <c r="AY940" s="3" t="s">
        <v>122</v>
      </c>
      <c r="AZ940" s="3" t="s">
        <v>76</v>
      </c>
      <c r="BA940" s="3" t="s">
        <v>77</v>
      </c>
      <c r="BB940" s="3">
        <v>26.01</v>
      </c>
      <c r="BC940" s="3">
        <v>119.57</v>
      </c>
      <c r="BD940" s="3">
        <v>9</v>
      </c>
      <c r="BE940" s="3" t="s">
        <v>553</v>
      </c>
    </row>
    <row r="941" spans="1:57" ht="12.75">
      <c r="A941" s="3" t="s">
        <v>315</v>
      </c>
      <c r="B941" s="4"/>
      <c r="C941" s="3" t="s">
        <v>542</v>
      </c>
      <c r="D941" s="3" t="s">
        <v>543</v>
      </c>
      <c r="E941" s="3" t="s">
        <v>544</v>
      </c>
      <c r="F941" s="3">
        <v>2018</v>
      </c>
      <c r="G941" s="2" t="s">
        <v>61</v>
      </c>
      <c r="H941" s="3" t="s">
        <v>112</v>
      </c>
      <c r="I941" s="3" t="s">
        <v>545</v>
      </c>
      <c r="J941" s="4"/>
      <c r="K941" s="4"/>
      <c r="L941" s="3" t="s">
        <v>291</v>
      </c>
      <c r="M941" s="3" t="s">
        <v>552</v>
      </c>
      <c r="N941" s="2" t="s">
        <v>199</v>
      </c>
      <c r="O941" s="3">
        <v>17.5</v>
      </c>
      <c r="P941" s="3" t="s">
        <v>82</v>
      </c>
      <c r="Q941" s="3" t="s">
        <v>83</v>
      </c>
      <c r="R941" s="4"/>
      <c r="S941" s="3" t="s">
        <v>134</v>
      </c>
      <c r="T941" s="3" t="s">
        <v>426</v>
      </c>
      <c r="U941" s="3" t="s">
        <v>84</v>
      </c>
      <c r="V941" s="3" t="s">
        <v>72</v>
      </c>
      <c r="W941" s="3">
        <v>15.594099999999999</v>
      </c>
      <c r="X941" s="4">
        <f t="shared" si="63"/>
        <v>46.881599999999999</v>
      </c>
      <c r="Y941" s="3">
        <v>7.8136000000000001</v>
      </c>
      <c r="Z941" s="4"/>
      <c r="AA941" s="3">
        <v>36</v>
      </c>
      <c r="AB941" s="3">
        <v>1.2770999999999999</v>
      </c>
      <c r="AC941" s="4">
        <f t="shared" si="64"/>
        <v>2.1162000000000001</v>
      </c>
      <c r="AD941" s="3">
        <v>0.35270000000000001</v>
      </c>
      <c r="AE941" s="3">
        <v>36</v>
      </c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3" t="s">
        <v>73</v>
      </c>
      <c r="AV941" s="3" t="s">
        <v>74</v>
      </c>
      <c r="AW941" s="3" t="s">
        <v>121</v>
      </c>
      <c r="AX941" s="3">
        <v>0.25</v>
      </c>
      <c r="AY941" s="3" t="s">
        <v>122</v>
      </c>
      <c r="AZ941" s="3" t="s">
        <v>76</v>
      </c>
      <c r="BA941" s="3" t="s">
        <v>77</v>
      </c>
      <c r="BB941" s="3">
        <v>26.01</v>
      </c>
      <c r="BC941" s="3">
        <v>119.57</v>
      </c>
      <c r="BD941" s="3">
        <v>9</v>
      </c>
      <c r="BE941" s="3" t="s">
        <v>553</v>
      </c>
    </row>
    <row r="942" spans="1:57" ht="12.75">
      <c r="A942" s="3" t="s">
        <v>315</v>
      </c>
      <c r="B942" s="4"/>
      <c r="C942" s="3" t="s">
        <v>542</v>
      </c>
      <c r="D942" s="3" t="s">
        <v>543</v>
      </c>
      <c r="E942" s="3" t="s">
        <v>544</v>
      </c>
      <c r="F942" s="3">
        <v>2018</v>
      </c>
      <c r="G942" s="2" t="s">
        <v>61</v>
      </c>
      <c r="H942" s="3" t="s">
        <v>112</v>
      </c>
      <c r="I942" s="3" t="s">
        <v>545</v>
      </c>
      <c r="J942" s="4"/>
      <c r="K942" s="4"/>
      <c r="L942" s="3" t="s">
        <v>291</v>
      </c>
      <c r="M942" s="3" t="s">
        <v>552</v>
      </c>
      <c r="N942" s="2" t="s">
        <v>199</v>
      </c>
      <c r="O942" s="3">
        <v>2.5</v>
      </c>
      <c r="P942" s="3" t="s">
        <v>82</v>
      </c>
      <c r="Q942" s="3" t="s">
        <v>83</v>
      </c>
      <c r="R942" s="4"/>
      <c r="S942" s="3" t="s">
        <v>134</v>
      </c>
      <c r="T942" s="3" t="s">
        <v>426</v>
      </c>
      <c r="U942" s="3" t="s">
        <v>84</v>
      </c>
      <c r="V942" s="3" t="s">
        <v>72</v>
      </c>
      <c r="W942" s="3">
        <v>3.8841000000000001</v>
      </c>
      <c r="X942" s="4">
        <f t="shared" si="63"/>
        <v>9.6780000000000008</v>
      </c>
      <c r="Y942" s="3">
        <v>1.613</v>
      </c>
      <c r="Z942" s="4"/>
      <c r="AA942" s="3">
        <v>36</v>
      </c>
      <c r="AB942" s="3">
        <v>1.3123</v>
      </c>
      <c r="AC942" s="4">
        <f t="shared" si="64"/>
        <v>2.4180000000000001</v>
      </c>
      <c r="AD942" s="3">
        <v>0.40300000000000002</v>
      </c>
      <c r="AE942" s="3">
        <v>36</v>
      </c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3" t="s">
        <v>73</v>
      </c>
      <c r="AV942" s="3" t="s">
        <v>74</v>
      </c>
      <c r="AW942" s="3" t="s">
        <v>121</v>
      </c>
      <c r="AX942" s="3">
        <v>0.25</v>
      </c>
      <c r="AY942" s="3" t="s">
        <v>122</v>
      </c>
      <c r="AZ942" s="3" t="s">
        <v>76</v>
      </c>
      <c r="BA942" s="3" t="s">
        <v>77</v>
      </c>
      <c r="BB942" s="3">
        <v>26.01</v>
      </c>
      <c r="BC942" s="3">
        <v>119.57</v>
      </c>
      <c r="BD942" s="3">
        <v>9</v>
      </c>
      <c r="BE942" s="3" t="s">
        <v>553</v>
      </c>
    </row>
    <row r="943" spans="1:57" ht="12.75">
      <c r="A943" s="3" t="s">
        <v>315</v>
      </c>
      <c r="B943" s="4"/>
      <c r="C943" s="3" t="s">
        <v>542</v>
      </c>
      <c r="D943" s="3" t="s">
        <v>543</v>
      </c>
      <c r="E943" s="3" t="s">
        <v>544</v>
      </c>
      <c r="F943" s="3">
        <v>2018</v>
      </c>
      <c r="G943" s="2" t="s">
        <v>61</v>
      </c>
      <c r="H943" s="3" t="s">
        <v>112</v>
      </c>
      <c r="I943" s="3" t="s">
        <v>545</v>
      </c>
      <c r="J943" s="4"/>
      <c r="K943" s="4"/>
      <c r="L943" s="3" t="s">
        <v>291</v>
      </c>
      <c r="M943" s="3" t="s">
        <v>552</v>
      </c>
      <c r="N943" s="2" t="s">
        <v>199</v>
      </c>
      <c r="O943" s="3">
        <v>7.5</v>
      </c>
      <c r="P943" s="3" t="s">
        <v>82</v>
      </c>
      <c r="Q943" s="3" t="s">
        <v>83</v>
      </c>
      <c r="R943" s="4"/>
      <c r="S943" s="3" t="s">
        <v>134</v>
      </c>
      <c r="T943" s="3" t="s">
        <v>426</v>
      </c>
      <c r="U943" s="3" t="s">
        <v>84</v>
      </c>
      <c r="V943" s="3" t="s">
        <v>72</v>
      </c>
      <c r="W943" s="3">
        <v>1.8727</v>
      </c>
      <c r="X943" s="4">
        <f t="shared" si="63"/>
        <v>4.2347999999999999</v>
      </c>
      <c r="Y943" s="3">
        <v>0.70579999999999998</v>
      </c>
      <c r="Z943" s="4"/>
      <c r="AA943" s="3">
        <v>36</v>
      </c>
      <c r="AB943" s="3">
        <v>1.0150999999999999</v>
      </c>
      <c r="AC943" s="4">
        <f t="shared" si="64"/>
        <v>3.0228000000000002</v>
      </c>
      <c r="AD943" s="3">
        <v>0.50380000000000003</v>
      </c>
      <c r="AE943" s="3">
        <v>36</v>
      </c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3" t="s">
        <v>73</v>
      </c>
      <c r="AV943" s="3" t="s">
        <v>74</v>
      </c>
      <c r="AW943" s="3" t="s">
        <v>121</v>
      </c>
      <c r="AX943" s="3">
        <v>0.25</v>
      </c>
      <c r="AY943" s="3" t="s">
        <v>122</v>
      </c>
      <c r="AZ943" s="3" t="s">
        <v>76</v>
      </c>
      <c r="BA943" s="3" t="s">
        <v>77</v>
      </c>
      <c r="BB943" s="3">
        <v>26.01</v>
      </c>
      <c r="BC943" s="3">
        <v>119.57</v>
      </c>
      <c r="BD943" s="3">
        <v>9</v>
      </c>
      <c r="BE943" s="3" t="s">
        <v>553</v>
      </c>
    </row>
    <row r="944" spans="1:57" ht="12.75">
      <c r="A944" s="3" t="s">
        <v>315</v>
      </c>
      <c r="B944" s="4"/>
      <c r="C944" s="3" t="s">
        <v>542</v>
      </c>
      <c r="D944" s="3" t="s">
        <v>543</v>
      </c>
      <c r="E944" s="3" t="s">
        <v>544</v>
      </c>
      <c r="F944" s="3">
        <v>2018</v>
      </c>
      <c r="G944" s="2" t="s">
        <v>61</v>
      </c>
      <c r="H944" s="3" t="s">
        <v>112</v>
      </c>
      <c r="I944" s="3" t="s">
        <v>545</v>
      </c>
      <c r="J944" s="4"/>
      <c r="K944" s="4"/>
      <c r="L944" s="3" t="s">
        <v>291</v>
      </c>
      <c r="M944" s="3" t="s">
        <v>552</v>
      </c>
      <c r="N944" s="2" t="s">
        <v>199</v>
      </c>
      <c r="O944" s="3">
        <v>22.5</v>
      </c>
      <c r="P944" s="3" t="s">
        <v>82</v>
      </c>
      <c r="Q944" s="3" t="s">
        <v>83</v>
      </c>
      <c r="R944" s="4"/>
      <c r="S944" s="3" t="s">
        <v>134</v>
      </c>
      <c r="T944" s="3" t="s">
        <v>426</v>
      </c>
      <c r="U944" s="3" t="s">
        <v>84</v>
      </c>
      <c r="V944" s="3" t="s">
        <v>72</v>
      </c>
      <c r="W944" s="3">
        <v>3.7530000000000001</v>
      </c>
      <c r="X944" s="4">
        <f t="shared" si="63"/>
        <v>10.283999999999999</v>
      </c>
      <c r="Y944" s="3">
        <v>1.714</v>
      </c>
      <c r="Z944" s="4"/>
      <c r="AA944" s="3">
        <v>36</v>
      </c>
      <c r="AB944" s="3">
        <v>1.3829</v>
      </c>
      <c r="AC944" s="4">
        <f t="shared" si="64"/>
        <v>3.9294000000000002</v>
      </c>
      <c r="AD944" s="3">
        <v>0.65490000000000004</v>
      </c>
      <c r="AE944" s="3">
        <v>36</v>
      </c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3" t="s">
        <v>73</v>
      </c>
      <c r="AV944" s="3" t="s">
        <v>74</v>
      </c>
      <c r="AW944" s="3" t="s">
        <v>121</v>
      </c>
      <c r="AX944" s="3">
        <v>0.25</v>
      </c>
      <c r="AY944" s="3" t="s">
        <v>122</v>
      </c>
      <c r="AZ944" s="3" t="s">
        <v>76</v>
      </c>
      <c r="BA944" s="3" t="s">
        <v>77</v>
      </c>
      <c r="BB944" s="3">
        <v>26.01</v>
      </c>
      <c r="BC944" s="3">
        <v>119.57</v>
      </c>
      <c r="BD944" s="3">
        <v>9</v>
      </c>
      <c r="BE944" s="3" t="s">
        <v>553</v>
      </c>
    </row>
    <row r="945" spans="1:57" ht="12.75">
      <c r="A945" s="3" t="s">
        <v>315</v>
      </c>
      <c r="B945" s="4"/>
      <c r="C945" s="3" t="s">
        <v>542</v>
      </c>
      <c r="D945" s="3" t="s">
        <v>543</v>
      </c>
      <c r="E945" s="3" t="s">
        <v>544</v>
      </c>
      <c r="F945" s="3">
        <v>2018</v>
      </c>
      <c r="G945" s="2" t="s">
        <v>61</v>
      </c>
      <c r="H945" s="3" t="s">
        <v>112</v>
      </c>
      <c r="I945" s="3" t="s">
        <v>545</v>
      </c>
      <c r="J945" s="4"/>
      <c r="K945" s="4"/>
      <c r="L945" s="3" t="s">
        <v>291</v>
      </c>
      <c r="M945" s="3" t="s">
        <v>554</v>
      </c>
      <c r="N945" s="2" t="s">
        <v>199</v>
      </c>
      <c r="O945" s="3">
        <v>2.5</v>
      </c>
      <c r="P945" s="3" t="s">
        <v>222</v>
      </c>
      <c r="Q945" s="3" t="s">
        <v>223</v>
      </c>
      <c r="R945" s="4"/>
      <c r="S945" s="3" t="s">
        <v>134</v>
      </c>
      <c r="T945" s="3" t="s">
        <v>426</v>
      </c>
      <c r="U945" s="3" t="s">
        <v>84</v>
      </c>
      <c r="V945" s="3" t="s">
        <v>72</v>
      </c>
      <c r="W945" s="3">
        <v>75.857500000000002</v>
      </c>
      <c r="X945" s="4">
        <f t="shared" si="63"/>
        <v>233.98439999999999</v>
      </c>
      <c r="Y945" s="3">
        <v>38.997399999999999</v>
      </c>
      <c r="Z945" s="4"/>
      <c r="AA945" s="3">
        <v>36</v>
      </c>
      <c r="AB945" s="3">
        <v>26.670999999999999</v>
      </c>
      <c r="AC945" s="4">
        <f t="shared" si="64"/>
        <v>56.000399999999999</v>
      </c>
      <c r="AD945" s="3">
        <v>9.3333999999999993</v>
      </c>
      <c r="AE945" s="3">
        <v>36</v>
      </c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3" t="s">
        <v>73</v>
      </c>
      <c r="AV945" s="3" t="s">
        <v>74</v>
      </c>
      <c r="AW945" s="3" t="s">
        <v>121</v>
      </c>
      <c r="AX945" s="3">
        <v>0.25</v>
      </c>
      <c r="AY945" s="3" t="s">
        <v>122</v>
      </c>
      <c r="AZ945" s="3" t="s">
        <v>76</v>
      </c>
      <c r="BA945" s="3" t="s">
        <v>77</v>
      </c>
      <c r="BB945" s="3">
        <v>26.01</v>
      </c>
      <c r="BC945" s="3">
        <v>119.57</v>
      </c>
      <c r="BD945" s="3">
        <v>9</v>
      </c>
      <c r="BE945" s="3" t="s">
        <v>553</v>
      </c>
    </row>
    <row r="946" spans="1:57" ht="12.75">
      <c r="A946" s="3" t="s">
        <v>315</v>
      </c>
      <c r="B946" s="4"/>
      <c r="C946" s="3" t="s">
        <v>542</v>
      </c>
      <c r="D946" s="3" t="s">
        <v>543</v>
      </c>
      <c r="E946" s="3" t="s">
        <v>544</v>
      </c>
      <c r="F946" s="3">
        <v>2018</v>
      </c>
      <c r="G946" s="2" t="s">
        <v>61</v>
      </c>
      <c r="H946" s="3" t="s">
        <v>112</v>
      </c>
      <c r="I946" s="3" t="s">
        <v>545</v>
      </c>
      <c r="J946" s="4"/>
      <c r="K946" s="4"/>
      <c r="L946" s="3" t="s">
        <v>291</v>
      </c>
      <c r="M946" s="3" t="s">
        <v>554</v>
      </c>
      <c r="N946" s="2" t="s">
        <v>199</v>
      </c>
      <c r="O946" s="3">
        <v>7.5</v>
      </c>
      <c r="P946" s="3" t="s">
        <v>222</v>
      </c>
      <c r="Q946" s="3" t="s">
        <v>223</v>
      </c>
      <c r="R946" s="4"/>
      <c r="S946" s="3" t="s">
        <v>134</v>
      </c>
      <c r="T946" s="3" t="s">
        <v>426</v>
      </c>
      <c r="U946" s="3" t="s">
        <v>84</v>
      </c>
      <c r="V946" s="3" t="s">
        <v>72</v>
      </c>
      <c r="W946" s="3">
        <v>34.025199999999998</v>
      </c>
      <c r="X946" s="4">
        <f t="shared" si="63"/>
        <v>82.569599999999994</v>
      </c>
      <c r="Y946" s="3">
        <v>13.7616</v>
      </c>
      <c r="Z946" s="4"/>
      <c r="AA946" s="3">
        <v>36</v>
      </c>
      <c r="AB946" s="3">
        <v>40.564999999999998</v>
      </c>
      <c r="AC946" s="4">
        <f t="shared" si="64"/>
        <v>95.093999999999994</v>
      </c>
      <c r="AD946" s="3">
        <v>15.849</v>
      </c>
      <c r="AE946" s="3">
        <v>36</v>
      </c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3" t="s">
        <v>73</v>
      </c>
      <c r="AV946" s="3" t="s">
        <v>74</v>
      </c>
      <c r="AW946" s="3" t="s">
        <v>121</v>
      </c>
      <c r="AX946" s="3">
        <v>0.25</v>
      </c>
      <c r="AY946" s="3" t="s">
        <v>122</v>
      </c>
      <c r="AZ946" s="3" t="s">
        <v>76</v>
      </c>
      <c r="BA946" s="3" t="s">
        <v>77</v>
      </c>
      <c r="BB946" s="3">
        <v>26.01</v>
      </c>
      <c r="BC946" s="3">
        <v>119.57</v>
      </c>
      <c r="BD946" s="3">
        <v>9</v>
      </c>
      <c r="BE946" s="3" t="s">
        <v>553</v>
      </c>
    </row>
    <row r="947" spans="1:57" ht="12.75">
      <c r="A947" s="3" t="s">
        <v>315</v>
      </c>
      <c r="B947" s="4"/>
      <c r="C947" s="3" t="s">
        <v>542</v>
      </c>
      <c r="D947" s="3" t="s">
        <v>543</v>
      </c>
      <c r="E947" s="3" t="s">
        <v>544</v>
      </c>
      <c r="F947" s="3">
        <v>2018</v>
      </c>
      <c r="G947" s="2" t="s">
        <v>61</v>
      </c>
      <c r="H947" s="3" t="s">
        <v>112</v>
      </c>
      <c r="I947" s="3" t="s">
        <v>545</v>
      </c>
      <c r="J947" s="4"/>
      <c r="K947" s="4"/>
      <c r="L947" s="3" t="s">
        <v>291</v>
      </c>
      <c r="M947" s="3" t="s">
        <v>554</v>
      </c>
      <c r="N947" s="2" t="s">
        <v>199</v>
      </c>
      <c r="O947" s="3">
        <v>22.5</v>
      </c>
      <c r="P947" s="3" t="s">
        <v>222</v>
      </c>
      <c r="Q947" s="3" t="s">
        <v>223</v>
      </c>
      <c r="R947" s="4"/>
      <c r="S947" s="3" t="s">
        <v>134</v>
      </c>
      <c r="T947" s="3" t="s">
        <v>426</v>
      </c>
      <c r="U947" s="3" t="s">
        <v>84</v>
      </c>
      <c r="V947" s="3" t="s">
        <v>72</v>
      </c>
      <c r="W947" s="3">
        <v>53.203400000000002</v>
      </c>
      <c r="X947" s="4">
        <f t="shared" si="63"/>
        <v>167.25900000000001</v>
      </c>
      <c r="Y947" s="3">
        <v>27.8765</v>
      </c>
      <c r="Z947" s="4"/>
      <c r="AA947" s="3">
        <v>36</v>
      </c>
      <c r="AB947" s="3">
        <v>58.298000000000002</v>
      </c>
      <c r="AC947" s="4">
        <f t="shared" si="64"/>
        <v>118.33799999999999</v>
      </c>
      <c r="AD947" s="3">
        <v>19.722999999999999</v>
      </c>
      <c r="AE947" s="3">
        <v>36</v>
      </c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3" t="s">
        <v>73</v>
      </c>
      <c r="AV947" s="3" t="s">
        <v>74</v>
      </c>
      <c r="AW947" s="3" t="s">
        <v>121</v>
      </c>
      <c r="AX947" s="3">
        <v>0.25</v>
      </c>
      <c r="AY947" s="3" t="s">
        <v>122</v>
      </c>
      <c r="AZ947" s="3" t="s">
        <v>76</v>
      </c>
      <c r="BA947" s="3" t="s">
        <v>77</v>
      </c>
      <c r="BB947" s="3">
        <v>26.01</v>
      </c>
      <c r="BC947" s="3">
        <v>119.57</v>
      </c>
      <c r="BD947" s="3">
        <v>9</v>
      </c>
      <c r="BE947" s="3" t="s">
        <v>553</v>
      </c>
    </row>
    <row r="948" spans="1:57" ht="12.75">
      <c r="A948" s="3" t="s">
        <v>315</v>
      </c>
      <c r="B948" s="4"/>
      <c r="C948" s="3" t="s">
        <v>542</v>
      </c>
      <c r="D948" s="3" t="s">
        <v>543</v>
      </c>
      <c r="E948" s="3" t="s">
        <v>544</v>
      </c>
      <c r="F948" s="3">
        <v>2018</v>
      </c>
      <c r="G948" s="2" t="s">
        <v>61</v>
      </c>
      <c r="H948" s="3" t="s">
        <v>112</v>
      </c>
      <c r="I948" s="3" t="s">
        <v>545</v>
      </c>
      <c r="J948" s="4"/>
      <c r="K948" s="4"/>
      <c r="L948" s="3" t="s">
        <v>291</v>
      </c>
      <c r="M948" s="3" t="s">
        <v>554</v>
      </c>
      <c r="N948" s="2" t="s">
        <v>199</v>
      </c>
      <c r="O948" s="3">
        <v>12.5</v>
      </c>
      <c r="P948" s="3" t="s">
        <v>222</v>
      </c>
      <c r="Q948" s="3" t="s">
        <v>223</v>
      </c>
      <c r="R948" s="4"/>
      <c r="S948" s="3" t="s">
        <v>134</v>
      </c>
      <c r="T948" s="3" t="s">
        <v>426</v>
      </c>
      <c r="U948" s="3" t="s">
        <v>84</v>
      </c>
      <c r="V948" s="3" t="s">
        <v>72</v>
      </c>
      <c r="W948" s="3">
        <v>56.414700000000003</v>
      </c>
      <c r="X948" s="4">
        <f t="shared" si="63"/>
        <v>100.97819999999999</v>
      </c>
      <c r="Y948" s="3">
        <v>16.829699999999999</v>
      </c>
      <c r="Z948" s="4"/>
      <c r="AA948" s="3">
        <v>36</v>
      </c>
      <c r="AB948" s="3">
        <v>49.527999999999999</v>
      </c>
      <c r="AC948" s="4">
        <f t="shared" si="64"/>
        <v>120.456</v>
      </c>
      <c r="AD948" s="3">
        <v>20.076000000000001</v>
      </c>
      <c r="AE948" s="3">
        <v>36</v>
      </c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3" t="s">
        <v>73</v>
      </c>
      <c r="AV948" s="3" t="s">
        <v>74</v>
      </c>
      <c r="AW948" s="3" t="s">
        <v>121</v>
      </c>
      <c r="AX948" s="3">
        <v>0.25</v>
      </c>
      <c r="AY948" s="3" t="s">
        <v>122</v>
      </c>
      <c r="AZ948" s="3" t="s">
        <v>76</v>
      </c>
      <c r="BA948" s="3" t="s">
        <v>77</v>
      </c>
      <c r="BB948" s="3">
        <v>26.01</v>
      </c>
      <c r="BC948" s="3">
        <v>119.57</v>
      </c>
      <c r="BD948" s="3">
        <v>9</v>
      </c>
      <c r="BE948" s="3" t="s">
        <v>553</v>
      </c>
    </row>
    <row r="949" spans="1:57" ht="12.75">
      <c r="A949" s="3" t="s">
        <v>315</v>
      </c>
      <c r="B949" s="4"/>
      <c r="C949" s="3" t="s">
        <v>542</v>
      </c>
      <c r="D949" s="3" t="s">
        <v>543</v>
      </c>
      <c r="E949" s="3" t="s">
        <v>544</v>
      </c>
      <c r="F949" s="3">
        <v>2018</v>
      </c>
      <c r="G949" s="2" t="s">
        <v>61</v>
      </c>
      <c r="H949" s="3" t="s">
        <v>112</v>
      </c>
      <c r="I949" s="3" t="s">
        <v>545</v>
      </c>
      <c r="J949" s="4"/>
      <c r="K949" s="4"/>
      <c r="L949" s="3" t="s">
        <v>291</v>
      </c>
      <c r="M949" s="3" t="s">
        <v>554</v>
      </c>
      <c r="N949" s="2" t="s">
        <v>199</v>
      </c>
      <c r="O949" s="3">
        <v>17.5</v>
      </c>
      <c r="P949" s="3" t="s">
        <v>222</v>
      </c>
      <c r="Q949" s="3" t="s">
        <v>223</v>
      </c>
      <c r="R949" s="4"/>
      <c r="S949" s="3" t="s">
        <v>134</v>
      </c>
      <c r="T949" s="3" t="s">
        <v>426</v>
      </c>
      <c r="U949" s="3" t="s">
        <v>84</v>
      </c>
      <c r="V949" s="3" t="s">
        <v>72</v>
      </c>
      <c r="W949" s="3">
        <v>57.489800000000002</v>
      </c>
      <c r="X949" s="4">
        <f t="shared" si="63"/>
        <v>170.22479999999999</v>
      </c>
      <c r="Y949" s="3">
        <v>28.370799999999999</v>
      </c>
      <c r="Z949" s="4"/>
      <c r="AA949" s="3">
        <v>36</v>
      </c>
      <c r="AB949" s="3">
        <v>55.85</v>
      </c>
      <c r="AC949" s="4">
        <f t="shared" si="64"/>
        <v>123.624</v>
      </c>
      <c r="AD949" s="3">
        <v>20.603999999999999</v>
      </c>
      <c r="AE949" s="3">
        <v>36</v>
      </c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3" t="s">
        <v>73</v>
      </c>
      <c r="AV949" s="3" t="s">
        <v>74</v>
      </c>
      <c r="AW949" s="3" t="s">
        <v>121</v>
      </c>
      <c r="AX949" s="3">
        <v>0.25</v>
      </c>
      <c r="AY949" s="3" t="s">
        <v>122</v>
      </c>
      <c r="AZ949" s="3" t="s">
        <v>76</v>
      </c>
      <c r="BA949" s="3" t="s">
        <v>77</v>
      </c>
      <c r="BB949" s="3">
        <v>26.01</v>
      </c>
      <c r="BC949" s="3">
        <v>119.57</v>
      </c>
      <c r="BD949" s="3">
        <v>9</v>
      </c>
      <c r="BE949" s="3" t="s">
        <v>553</v>
      </c>
    </row>
    <row r="950" spans="1:57" ht="12.75">
      <c r="A950" s="3" t="s">
        <v>315</v>
      </c>
      <c r="B950" s="4"/>
      <c r="C950" s="3" t="s">
        <v>542</v>
      </c>
      <c r="D950" s="3" t="s">
        <v>543</v>
      </c>
      <c r="E950" s="3" t="s">
        <v>544</v>
      </c>
      <c r="F950" s="3">
        <v>2018</v>
      </c>
      <c r="G950" s="2" t="s">
        <v>61</v>
      </c>
      <c r="H950" s="3" t="s">
        <v>112</v>
      </c>
      <c r="I950" s="3" t="s">
        <v>545</v>
      </c>
      <c r="J950" s="4"/>
      <c r="K950" s="4"/>
      <c r="L950" s="3" t="s">
        <v>291</v>
      </c>
      <c r="M950" s="3" t="s">
        <v>555</v>
      </c>
      <c r="N950" s="2" t="s">
        <v>199</v>
      </c>
      <c r="O950" s="3">
        <v>2.5</v>
      </c>
      <c r="P950" s="3" t="s">
        <v>82</v>
      </c>
      <c r="Q950" s="3" t="s">
        <v>242</v>
      </c>
      <c r="R950" s="4"/>
      <c r="S950" s="3" t="s">
        <v>134</v>
      </c>
      <c r="T950" s="3" t="s">
        <v>426</v>
      </c>
      <c r="U950" s="3" t="s">
        <v>84</v>
      </c>
      <c r="V950" s="3" t="s">
        <v>72</v>
      </c>
      <c r="W950" s="3">
        <v>65.512500000000003</v>
      </c>
      <c r="X950" s="4">
        <f t="shared" si="63"/>
        <v>95.639399999999995</v>
      </c>
      <c r="Y950" s="3">
        <v>15.9399</v>
      </c>
      <c r="Z950" s="4"/>
      <c r="AA950" s="3">
        <v>36</v>
      </c>
      <c r="AB950" s="3">
        <v>11.05</v>
      </c>
      <c r="AC950" s="4">
        <f t="shared" si="64"/>
        <v>16.906199999999998</v>
      </c>
      <c r="AD950" s="3">
        <v>2.8176999999999999</v>
      </c>
      <c r="AE950" s="3">
        <v>36</v>
      </c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3" t="s">
        <v>73</v>
      </c>
      <c r="AV950" s="3" t="s">
        <v>74</v>
      </c>
      <c r="AW950" s="3" t="s">
        <v>121</v>
      </c>
      <c r="AX950" s="3">
        <v>0.25</v>
      </c>
      <c r="AY950" s="3" t="s">
        <v>122</v>
      </c>
      <c r="AZ950" s="3" t="s">
        <v>76</v>
      </c>
      <c r="BA950" s="3" t="s">
        <v>77</v>
      </c>
      <c r="BB950" s="3">
        <v>26.01</v>
      </c>
      <c r="BC950" s="3">
        <v>119.57</v>
      </c>
      <c r="BD950" s="3">
        <v>9</v>
      </c>
      <c r="BE950" s="3" t="s">
        <v>553</v>
      </c>
    </row>
    <row r="951" spans="1:57" ht="12.75">
      <c r="A951" s="3" t="s">
        <v>315</v>
      </c>
      <c r="B951" s="4"/>
      <c r="C951" s="3" t="s">
        <v>542</v>
      </c>
      <c r="D951" s="3" t="s">
        <v>543</v>
      </c>
      <c r="E951" s="3" t="s">
        <v>544</v>
      </c>
      <c r="F951" s="3">
        <v>2018</v>
      </c>
      <c r="G951" s="2" t="s">
        <v>61</v>
      </c>
      <c r="H951" s="3" t="s">
        <v>112</v>
      </c>
      <c r="I951" s="3" t="s">
        <v>545</v>
      </c>
      <c r="J951" s="4"/>
      <c r="K951" s="4"/>
      <c r="L951" s="3" t="s">
        <v>291</v>
      </c>
      <c r="M951" s="3" t="s">
        <v>555</v>
      </c>
      <c r="N951" s="2" t="s">
        <v>199</v>
      </c>
      <c r="O951" s="3">
        <v>7.5</v>
      </c>
      <c r="P951" s="3" t="s">
        <v>82</v>
      </c>
      <c r="Q951" s="3" t="s">
        <v>242</v>
      </c>
      <c r="R951" s="4"/>
      <c r="S951" s="3" t="s">
        <v>134</v>
      </c>
      <c r="T951" s="3" t="s">
        <v>426</v>
      </c>
      <c r="U951" s="3" t="s">
        <v>84</v>
      </c>
      <c r="V951" s="3" t="s">
        <v>72</v>
      </c>
      <c r="W951" s="3">
        <v>64.741600000000005</v>
      </c>
      <c r="X951" s="4">
        <f t="shared" si="63"/>
        <v>76.264800000000008</v>
      </c>
      <c r="Y951" s="3">
        <v>12.710800000000001</v>
      </c>
      <c r="Z951" s="4"/>
      <c r="AA951" s="3">
        <v>36</v>
      </c>
      <c r="AB951" s="3">
        <v>11.433999999999999</v>
      </c>
      <c r="AC951" s="4">
        <f t="shared" si="64"/>
        <v>19.320599999999999</v>
      </c>
      <c r="AD951" s="3">
        <v>3.2201</v>
      </c>
      <c r="AE951" s="3">
        <v>36</v>
      </c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3" t="s">
        <v>73</v>
      </c>
      <c r="AV951" s="3" t="s">
        <v>74</v>
      </c>
      <c r="AW951" s="3" t="s">
        <v>121</v>
      </c>
      <c r="AX951" s="3">
        <v>0.25</v>
      </c>
      <c r="AY951" s="3" t="s">
        <v>122</v>
      </c>
      <c r="AZ951" s="3" t="s">
        <v>76</v>
      </c>
      <c r="BA951" s="3" t="s">
        <v>77</v>
      </c>
      <c r="BB951" s="3">
        <v>26.01</v>
      </c>
      <c r="BC951" s="3">
        <v>119.57</v>
      </c>
      <c r="BD951" s="3">
        <v>9</v>
      </c>
      <c r="BE951" s="3" t="s">
        <v>553</v>
      </c>
    </row>
    <row r="952" spans="1:57" ht="12.75">
      <c r="A952" s="3" t="s">
        <v>315</v>
      </c>
      <c r="B952" s="4"/>
      <c r="C952" s="3" t="s">
        <v>542</v>
      </c>
      <c r="D952" s="3" t="s">
        <v>543</v>
      </c>
      <c r="E952" s="3" t="s">
        <v>544</v>
      </c>
      <c r="F952" s="3">
        <v>2018</v>
      </c>
      <c r="G952" s="2" t="s">
        <v>61</v>
      </c>
      <c r="H952" s="3" t="s">
        <v>112</v>
      </c>
      <c r="I952" s="3" t="s">
        <v>545</v>
      </c>
      <c r="J952" s="4"/>
      <c r="K952" s="4"/>
      <c r="L952" s="3" t="s">
        <v>291</v>
      </c>
      <c r="M952" s="3" t="s">
        <v>555</v>
      </c>
      <c r="N952" s="2" t="s">
        <v>199</v>
      </c>
      <c r="O952" s="3">
        <v>12.5</v>
      </c>
      <c r="P952" s="3" t="s">
        <v>82</v>
      </c>
      <c r="Q952" s="3" t="s">
        <v>242</v>
      </c>
      <c r="R952" s="4"/>
      <c r="S952" s="3" t="s">
        <v>134</v>
      </c>
      <c r="T952" s="3" t="s">
        <v>426</v>
      </c>
      <c r="U952" s="3" t="s">
        <v>84</v>
      </c>
      <c r="V952" s="3" t="s">
        <v>72</v>
      </c>
      <c r="W952" s="3">
        <v>78.093900000000005</v>
      </c>
      <c r="X952" s="4">
        <f t="shared" si="63"/>
        <v>69.598200000000006</v>
      </c>
      <c r="Y952" s="3">
        <v>11.5997</v>
      </c>
      <c r="Z952" s="4"/>
      <c r="AA952" s="3">
        <v>36</v>
      </c>
      <c r="AB952" s="3">
        <v>12.624000000000001</v>
      </c>
      <c r="AC952" s="4">
        <f t="shared" si="64"/>
        <v>22.9434</v>
      </c>
      <c r="AD952" s="3">
        <v>3.8239000000000001</v>
      </c>
      <c r="AE952" s="3">
        <v>36</v>
      </c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3" t="s">
        <v>73</v>
      </c>
      <c r="AV952" s="3" t="s">
        <v>74</v>
      </c>
      <c r="AW952" s="3" t="s">
        <v>121</v>
      </c>
      <c r="AX952" s="3">
        <v>0.25</v>
      </c>
      <c r="AY952" s="3" t="s">
        <v>122</v>
      </c>
      <c r="AZ952" s="3" t="s">
        <v>76</v>
      </c>
      <c r="BA952" s="3" t="s">
        <v>77</v>
      </c>
      <c r="BB952" s="3">
        <v>26.01</v>
      </c>
      <c r="BC952" s="3">
        <v>119.57</v>
      </c>
      <c r="BD952" s="3">
        <v>9</v>
      </c>
      <c r="BE952" s="3" t="s">
        <v>553</v>
      </c>
    </row>
    <row r="953" spans="1:57" ht="12.75">
      <c r="A953" s="3" t="s">
        <v>315</v>
      </c>
      <c r="B953" s="4"/>
      <c r="C953" s="3" t="s">
        <v>542</v>
      </c>
      <c r="D953" s="3" t="s">
        <v>543</v>
      </c>
      <c r="E953" s="3" t="s">
        <v>544</v>
      </c>
      <c r="F953" s="3">
        <v>2018</v>
      </c>
      <c r="G953" s="2" t="s">
        <v>61</v>
      </c>
      <c r="H953" s="3" t="s">
        <v>112</v>
      </c>
      <c r="I953" s="3" t="s">
        <v>545</v>
      </c>
      <c r="J953" s="4"/>
      <c r="K953" s="4"/>
      <c r="L953" s="3" t="s">
        <v>291</v>
      </c>
      <c r="M953" s="3" t="s">
        <v>555</v>
      </c>
      <c r="N953" s="2" t="s">
        <v>199</v>
      </c>
      <c r="O953" s="3">
        <v>17.5</v>
      </c>
      <c r="P953" s="3" t="s">
        <v>82</v>
      </c>
      <c r="Q953" s="3" t="s">
        <v>242</v>
      </c>
      <c r="R953" s="4"/>
      <c r="S953" s="3" t="s">
        <v>134</v>
      </c>
      <c r="T953" s="3" t="s">
        <v>426</v>
      </c>
      <c r="U953" s="3" t="s">
        <v>84</v>
      </c>
      <c r="V953" s="3" t="s">
        <v>72</v>
      </c>
      <c r="W953" s="3">
        <v>122.51900000000001</v>
      </c>
      <c r="X953" s="4">
        <f t="shared" si="63"/>
        <v>156.16739999999999</v>
      </c>
      <c r="Y953" s="3">
        <v>26.027899999999999</v>
      </c>
      <c r="Z953" s="4"/>
      <c r="AA953" s="3">
        <v>36</v>
      </c>
      <c r="AB953" s="3">
        <v>25.888999999999999</v>
      </c>
      <c r="AC953" s="4">
        <f t="shared" si="64"/>
        <v>47.094000000000001</v>
      </c>
      <c r="AD953" s="3">
        <v>7.8490000000000002</v>
      </c>
      <c r="AE953" s="3">
        <v>36</v>
      </c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3" t="s">
        <v>73</v>
      </c>
      <c r="AV953" s="3" t="s">
        <v>74</v>
      </c>
      <c r="AW953" s="3" t="s">
        <v>121</v>
      </c>
      <c r="AX953" s="3">
        <v>0.25</v>
      </c>
      <c r="AY953" s="3" t="s">
        <v>122</v>
      </c>
      <c r="AZ953" s="3" t="s">
        <v>76</v>
      </c>
      <c r="BA953" s="3" t="s">
        <v>77</v>
      </c>
      <c r="BB953" s="3">
        <v>26.01</v>
      </c>
      <c r="BC953" s="3">
        <v>119.57</v>
      </c>
      <c r="BD953" s="3">
        <v>9</v>
      </c>
      <c r="BE953" s="3" t="s">
        <v>553</v>
      </c>
    </row>
    <row r="954" spans="1:57" ht="12.75">
      <c r="A954" s="3" t="s">
        <v>315</v>
      </c>
      <c r="B954" s="4"/>
      <c r="C954" s="3" t="s">
        <v>542</v>
      </c>
      <c r="D954" s="3" t="s">
        <v>543</v>
      </c>
      <c r="E954" s="3" t="s">
        <v>544</v>
      </c>
      <c r="F954" s="3">
        <v>2018</v>
      </c>
      <c r="G954" s="2" t="s">
        <v>61</v>
      </c>
      <c r="H954" s="3" t="s">
        <v>112</v>
      </c>
      <c r="I954" s="3" t="s">
        <v>545</v>
      </c>
      <c r="J954" s="4"/>
      <c r="K954" s="4"/>
      <c r="L954" s="3" t="s">
        <v>291</v>
      </c>
      <c r="M954" s="3" t="s">
        <v>555</v>
      </c>
      <c r="N954" s="2" t="s">
        <v>199</v>
      </c>
      <c r="O954" s="3">
        <v>22.5</v>
      </c>
      <c r="P954" s="3" t="s">
        <v>82</v>
      </c>
      <c r="Q954" s="3" t="s">
        <v>242</v>
      </c>
      <c r="R954" s="4"/>
      <c r="S954" s="3" t="s">
        <v>134</v>
      </c>
      <c r="T954" s="3" t="s">
        <v>426</v>
      </c>
      <c r="U954" s="3" t="s">
        <v>84</v>
      </c>
      <c r="V954" s="3" t="s">
        <v>72</v>
      </c>
      <c r="W954" s="3">
        <v>139.50299999999999</v>
      </c>
      <c r="X954" s="4">
        <f t="shared" si="63"/>
        <v>121.05840000000001</v>
      </c>
      <c r="Y954" s="3">
        <v>20.176400000000001</v>
      </c>
      <c r="Z954" s="4"/>
      <c r="AA954" s="3">
        <v>36</v>
      </c>
      <c r="AB954" s="3">
        <v>23.657</v>
      </c>
      <c r="AC954" s="4">
        <f t="shared" si="64"/>
        <v>59.168999999999997</v>
      </c>
      <c r="AD954" s="3">
        <v>9.8614999999999995</v>
      </c>
      <c r="AE954" s="3">
        <v>36</v>
      </c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3" t="s">
        <v>73</v>
      </c>
      <c r="AV954" s="3" t="s">
        <v>74</v>
      </c>
      <c r="AW954" s="3" t="s">
        <v>121</v>
      </c>
      <c r="AX954" s="3">
        <v>0.25</v>
      </c>
      <c r="AY954" s="3" t="s">
        <v>122</v>
      </c>
      <c r="AZ954" s="3" t="s">
        <v>76</v>
      </c>
      <c r="BA954" s="3" t="s">
        <v>77</v>
      </c>
      <c r="BB954" s="3">
        <v>26.01</v>
      </c>
      <c r="BC954" s="3">
        <v>119.57</v>
      </c>
      <c r="BD954" s="3">
        <v>9</v>
      </c>
      <c r="BE954" s="3" t="s">
        <v>553</v>
      </c>
    </row>
    <row r="955" spans="1:57" ht="12.75">
      <c r="A955" s="3" t="s">
        <v>315</v>
      </c>
      <c r="B955" s="4"/>
      <c r="C955" s="3" t="s">
        <v>542</v>
      </c>
      <c r="D955" s="3" t="s">
        <v>543</v>
      </c>
      <c r="E955" s="3" t="s">
        <v>544</v>
      </c>
      <c r="F955" s="3">
        <v>2018</v>
      </c>
      <c r="G955" s="2" t="s">
        <v>61</v>
      </c>
      <c r="H955" s="3" t="s">
        <v>112</v>
      </c>
      <c r="I955" s="3" t="s">
        <v>545</v>
      </c>
      <c r="J955" s="4"/>
      <c r="K955" s="4"/>
      <c r="L955" s="3" t="s">
        <v>291</v>
      </c>
      <c r="M955" s="3" t="s">
        <v>556</v>
      </c>
      <c r="N955" s="2" t="s">
        <v>199</v>
      </c>
      <c r="O955" s="3">
        <v>2.5</v>
      </c>
      <c r="P955" s="3" t="s">
        <v>222</v>
      </c>
      <c r="Q955" s="3" t="s">
        <v>223</v>
      </c>
      <c r="R955" s="4"/>
      <c r="S955" s="3" t="s">
        <v>134</v>
      </c>
      <c r="T955" s="3" t="s">
        <v>426</v>
      </c>
      <c r="U955" s="3" t="s">
        <v>84</v>
      </c>
      <c r="V955" s="3" t="s">
        <v>72</v>
      </c>
      <c r="W955" s="3">
        <v>2.2898000000000001</v>
      </c>
      <c r="X955" s="4">
        <f t="shared" si="63"/>
        <v>1.7898000000000001</v>
      </c>
      <c r="Y955" s="3">
        <v>0.29830000000000001</v>
      </c>
      <c r="Z955" s="4"/>
      <c r="AA955" s="3">
        <v>36</v>
      </c>
      <c r="AB955" s="3">
        <v>3.0417999999999998</v>
      </c>
      <c r="AC955" s="4">
        <f t="shared" si="64"/>
        <v>2.1509999999999998</v>
      </c>
      <c r="AD955" s="3">
        <v>0.35849999999999999</v>
      </c>
      <c r="AE955" s="3">
        <v>36</v>
      </c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3" t="s">
        <v>73</v>
      </c>
      <c r="AV955" s="3" t="s">
        <v>74</v>
      </c>
      <c r="AW955" s="3" t="s">
        <v>121</v>
      </c>
      <c r="AX955" s="3">
        <v>0.25</v>
      </c>
      <c r="AY955" s="3" t="s">
        <v>122</v>
      </c>
      <c r="AZ955" s="3" t="s">
        <v>76</v>
      </c>
      <c r="BA955" s="3" t="s">
        <v>77</v>
      </c>
      <c r="BB955" s="3">
        <v>26.01</v>
      </c>
      <c r="BC955" s="3">
        <v>119.57</v>
      </c>
      <c r="BD955" s="3">
        <v>9</v>
      </c>
      <c r="BE955" s="3" t="s">
        <v>553</v>
      </c>
    </row>
    <row r="956" spans="1:57" ht="12.75">
      <c r="A956" s="3" t="s">
        <v>315</v>
      </c>
      <c r="B956" s="4"/>
      <c r="C956" s="3" t="s">
        <v>542</v>
      </c>
      <c r="D956" s="3" t="s">
        <v>543</v>
      </c>
      <c r="E956" s="3" t="s">
        <v>544</v>
      </c>
      <c r="F956" s="3">
        <v>2018</v>
      </c>
      <c r="G956" s="2" t="s">
        <v>61</v>
      </c>
      <c r="H956" s="3" t="s">
        <v>112</v>
      </c>
      <c r="I956" s="3" t="s">
        <v>545</v>
      </c>
      <c r="J956" s="4"/>
      <c r="K956" s="4"/>
      <c r="L956" s="3" t="s">
        <v>291</v>
      </c>
      <c r="M956" s="3" t="s">
        <v>556</v>
      </c>
      <c r="N956" s="2" t="s">
        <v>199</v>
      </c>
      <c r="O956" s="3">
        <v>17.5</v>
      </c>
      <c r="P956" s="3" t="s">
        <v>222</v>
      </c>
      <c r="Q956" s="3" t="s">
        <v>223</v>
      </c>
      <c r="R956" s="4"/>
      <c r="S956" s="3" t="s">
        <v>134</v>
      </c>
      <c r="T956" s="3" t="s">
        <v>426</v>
      </c>
      <c r="U956" s="3" t="s">
        <v>84</v>
      </c>
      <c r="V956" s="3" t="s">
        <v>72</v>
      </c>
      <c r="W956" s="3">
        <v>2.1227</v>
      </c>
      <c r="X956" s="4">
        <f t="shared" si="63"/>
        <v>1.7478</v>
      </c>
      <c r="Y956" s="3">
        <v>0.2913</v>
      </c>
      <c r="Z956" s="4"/>
      <c r="AA956" s="3">
        <v>36</v>
      </c>
      <c r="AB956" s="3">
        <v>2.7673000000000001</v>
      </c>
      <c r="AC956" s="4">
        <f t="shared" si="64"/>
        <v>2.2728000000000002</v>
      </c>
      <c r="AD956" s="3">
        <v>0.37880000000000003</v>
      </c>
      <c r="AE956" s="3">
        <v>36</v>
      </c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3" t="s">
        <v>73</v>
      </c>
      <c r="AV956" s="3" t="s">
        <v>74</v>
      </c>
      <c r="AW956" s="3" t="s">
        <v>121</v>
      </c>
      <c r="AX956" s="3">
        <v>0.25</v>
      </c>
      <c r="AY956" s="3" t="s">
        <v>122</v>
      </c>
      <c r="AZ956" s="3" t="s">
        <v>76</v>
      </c>
      <c r="BA956" s="3" t="s">
        <v>77</v>
      </c>
      <c r="BB956" s="3">
        <v>26.01</v>
      </c>
      <c r="BC956" s="3">
        <v>119.57</v>
      </c>
      <c r="BD956" s="3">
        <v>9</v>
      </c>
      <c r="BE956" s="3" t="s">
        <v>553</v>
      </c>
    </row>
    <row r="957" spans="1:57" ht="12.75">
      <c r="A957" s="3" t="s">
        <v>315</v>
      </c>
      <c r="B957" s="4"/>
      <c r="C957" s="3" t="s">
        <v>542</v>
      </c>
      <c r="D957" s="3" t="s">
        <v>543</v>
      </c>
      <c r="E957" s="3" t="s">
        <v>544</v>
      </c>
      <c r="F957" s="3">
        <v>2018</v>
      </c>
      <c r="G957" s="2" t="s">
        <v>61</v>
      </c>
      <c r="H957" s="3" t="s">
        <v>112</v>
      </c>
      <c r="I957" s="3" t="s">
        <v>545</v>
      </c>
      <c r="J957" s="4"/>
      <c r="K957" s="4"/>
      <c r="L957" s="3" t="s">
        <v>291</v>
      </c>
      <c r="M957" s="3" t="s">
        <v>556</v>
      </c>
      <c r="N957" s="2" t="s">
        <v>199</v>
      </c>
      <c r="O957" s="3">
        <v>22.5</v>
      </c>
      <c r="P957" s="3" t="s">
        <v>222</v>
      </c>
      <c r="Q957" s="3" t="s">
        <v>223</v>
      </c>
      <c r="R957" s="4"/>
      <c r="S957" s="3" t="s">
        <v>134</v>
      </c>
      <c r="T957" s="3" t="s">
        <v>426</v>
      </c>
      <c r="U957" s="3" t="s">
        <v>84</v>
      </c>
      <c r="V957" s="3" t="s">
        <v>72</v>
      </c>
      <c r="W957" s="3">
        <v>1.8712</v>
      </c>
      <c r="X957" s="4">
        <f t="shared" si="63"/>
        <v>1.9224000000000001</v>
      </c>
      <c r="Y957" s="3">
        <v>0.32040000000000002</v>
      </c>
      <c r="Z957" s="4"/>
      <c r="AA957" s="3">
        <v>36</v>
      </c>
      <c r="AB957" s="3">
        <v>2.75</v>
      </c>
      <c r="AC957" s="4">
        <f t="shared" si="64"/>
        <v>2.3033999999999999</v>
      </c>
      <c r="AD957" s="3">
        <v>0.38390000000000002</v>
      </c>
      <c r="AE957" s="3">
        <v>36</v>
      </c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3" t="s">
        <v>73</v>
      </c>
      <c r="AV957" s="3" t="s">
        <v>74</v>
      </c>
      <c r="AW957" s="3" t="s">
        <v>121</v>
      </c>
      <c r="AX957" s="3">
        <v>0.25</v>
      </c>
      <c r="AY957" s="3" t="s">
        <v>122</v>
      </c>
      <c r="AZ957" s="3" t="s">
        <v>76</v>
      </c>
      <c r="BA957" s="3" t="s">
        <v>77</v>
      </c>
      <c r="BB957" s="3">
        <v>26.01</v>
      </c>
      <c r="BC957" s="3">
        <v>119.57</v>
      </c>
      <c r="BD957" s="3">
        <v>9</v>
      </c>
      <c r="BE957" s="3" t="s">
        <v>553</v>
      </c>
    </row>
    <row r="958" spans="1:57" ht="12.75">
      <c r="A958" s="3" t="s">
        <v>315</v>
      </c>
      <c r="B958" s="4"/>
      <c r="C958" s="3" t="s">
        <v>542</v>
      </c>
      <c r="D958" s="3" t="s">
        <v>543</v>
      </c>
      <c r="E958" s="3" t="s">
        <v>544</v>
      </c>
      <c r="F958" s="3">
        <v>2018</v>
      </c>
      <c r="G958" s="2" t="s">
        <v>61</v>
      </c>
      <c r="H958" s="3" t="s">
        <v>112</v>
      </c>
      <c r="I958" s="3" t="s">
        <v>545</v>
      </c>
      <c r="J958" s="4"/>
      <c r="K958" s="4"/>
      <c r="L958" s="3" t="s">
        <v>291</v>
      </c>
      <c r="M958" s="3" t="s">
        <v>556</v>
      </c>
      <c r="N958" s="2" t="s">
        <v>199</v>
      </c>
      <c r="O958" s="3">
        <v>7.5</v>
      </c>
      <c r="P958" s="3" t="s">
        <v>222</v>
      </c>
      <c r="Q958" s="3" t="s">
        <v>223</v>
      </c>
      <c r="R958" s="4"/>
      <c r="S958" s="3" t="s">
        <v>134</v>
      </c>
      <c r="T958" s="3" t="s">
        <v>426</v>
      </c>
      <c r="U958" s="3" t="s">
        <v>84</v>
      </c>
      <c r="V958" s="3" t="s">
        <v>72</v>
      </c>
      <c r="W958" s="3">
        <v>2.4350000000000001</v>
      </c>
      <c r="X958" s="4">
        <f t="shared" si="63"/>
        <v>2.0783999999999998</v>
      </c>
      <c r="Y958" s="3">
        <v>0.34639999999999999</v>
      </c>
      <c r="Z958" s="4"/>
      <c r="AA958" s="3">
        <v>36</v>
      </c>
      <c r="AB958" s="3">
        <v>3.08</v>
      </c>
      <c r="AC958" s="4">
        <f t="shared" si="64"/>
        <v>2.3633999999999999</v>
      </c>
      <c r="AD958" s="3">
        <v>0.39389999999999997</v>
      </c>
      <c r="AE958" s="3">
        <v>36</v>
      </c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3" t="s">
        <v>73</v>
      </c>
      <c r="AV958" s="3" t="s">
        <v>74</v>
      </c>
      <c r="AW958" s="3" t="s">
        <v>121</v>
      </c>
      <c r="AX958" s="3">
        <v>0.25</v>
      </c>
      <c r="AY958" s="3" t="s">
        <v>122</v>
      </c>
      <c r="AZ958" s="3" t="s">
        <v>76</v>
      </c>
      <c r="BA958" s="3" t="s">
        <v>77</v>
      </c>
      <c r="BB958" s="3">
        <v>26.01</v>
      </c>
      <c r="BC958" s="3">
        <v>119.57</v>
      </c>
      <c r="BD958" s="3">
        <v>9</v>
      </c>
      <c r="BE958" s="3" t="s">
        <v>553</v>
      </c>
    </row>
    <row r="959" spans="1:57" ht="12.75">
      <c r="A959" s="3" t="s">
        <v>315</v>
      </c>
      <c r="B959" s="4"/>
      <c r="C959" s="3" t="s">
        <v>542</v>
      </c>
      <c r="D959" s="3" t="s">
        <v>543</v>
      </c>
      <c r="E959" s="3" t="s">
        <v>544</v>
      </c>
      <c r="F959" s="3">
        <v>2018</v>
      </c>
      <c r="G959" s="2" t="s">
        <v>61</v>
      </c>
      <c r="H959" s="3" t="s">
        <v>112</v>
      </c>
      <c r="I959" s="3" t="s">
        <v>545</v>
      </c>
      <c r="J959" s="4"/>
      <c r="K959" s="4"/>
      <c r="L959" s="3" t="s">
        <v>291</v>
      </c>
      <c r="M959" s="3" t="s">
        <v>556</v>
      </c>
      <c r="N959" s="2" t="s">
        <v>199</v>
      </c>
      <c r="O959" s="3">
        <v>12.5</v>
      </c>
      <c r="P959" s="3" t="s">
        <v>222</v>
      </c>
      <c r="Q959" s="3" t="s">
        <v>223</v>
      </c>
      <c r="R959" s="4"/>
      <c r="S959" s="3" t="s">
        <v>134</v>
      </c>
      <c r="T959" s="3" t="s">
        <v>426</v>
      </c>
      <c r="U959" s="3" t="s">
        <v>84</v>
      </c>
      <c r="V959" s="3" t="s">
        <v>72</v>
      </c>
      <c r="W959" s="3">
        <v>2.2336999999999998</v>
      </c>
      <c r="X959" s="4">
        <f t="shared" si="63"/>
        <v>1.8978000000000002</v>
      </c>
      <c r="Y959" s="3">
        <v>0.31630000000000003</v>
      </c>
      <c r="Z959" s="4"/>
      <c r="AA959" s="3">
        <v>36</v>
      </c>
      <c r="AB959" s="3">
        <v>3.1585000000000001</v>
      </c>
      <c r="AC959" s="4">
        <f t="shared" si="64"/>
        <v>3.5148000000000001</v>
      </c>
      <c r="AD959" s="3">
        <v>0.58579999999999999</v>
      </c>
      <c r="AE959" s="3">
        <v>36</v>
      </c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3" t="s">
        <v>73</v>
      </c>
      <c r="AV959" s="3" t="s">
        <v>74</v>
      </c>
      <c r="AW959" s="3" t="s">
        <v>121</v>
      </c>
      <c r="AX959" s="3">
        <v>0.25</v>
      </c>
      <c r="AY959" s="3" t="s">
        <v>122</v>
      </c>
      <c r="AZ959" s="3" t="s">
        <v>76</v>
      </c>
      <c r="BA959" s="3" t="s">
        <v>77</v>
      </c>
      <c r="BB959" s="3">
        <v>26.01</v>
      </c>
      <c r="BC959" s="3">
        <v>119.57</v>
      </c>
      <c r="BD959" s="3">
        <v>9</v>
      </c>
      <c r="BE959" s="3" t="s">
        <v>553</v>
      </c>
    </row>
    <row r="960" spans="1:57" ht="12.75">
      <c r="A960" s="3" t="s">
        <v>315</v>
      </c>
      <c r="B960" s="4"/>
      <c r="C960" s="3" t="s">
        <v>542</v>
      </c>
      <c r="D960" s="3" t="s">
        <v>543</v>
      </c>
      <c r="E960" s="3" t="s">
        <v>544</v>
      </c>
      <c r="F960" s="3">
        <v>2018</v>
      </c>
      <c r="G960" s="2" t="s">
        <v>61</v>
      </c>
      <c r="H960" s="3" t="s">
        <v>112</v>
      </c>
      <c r="I960" s="3" t="s">
        <v>545</v>
      </c>
      <c r="J960" s="4"/>
      <c r="K960" s="4"/>
      <c r="L960" s="3" t="s">
        <v>291</v>
      </c>
      <c r="M960" s="3" t="s">
        <v>187</v>
      </c>
      <c r="N960" s="3" t="s">
        <v>182</v>
      </c>
      <c r="O960" s="3" t="s">
        <v>557</v>
      </c>
      <c r="P960" s="3" t="s">
        <v>118</v>
      </c>
      <c r="Q960" s="3" t="s">
        <v>187</v>
      </c>
      <c r="R960" s="4"/>
      <c r="S960" s="3" t="s">
        <v>69</v>
      </c>
      <c r="T960" s="3" t="s">
        <v>101</v>
      </c>
      <c r="U960" s="2" t="s">
        <v>84</v>
      </c>
      <c r="V960" s="3" t="s">
        <v>72</v>
      </c>
      <c r="W960" s="3">
        <v>2414.4</v>
      </c>
      <c r="X960" s="3">
        <v>286.89999999999998</v>
      </c>
      <c r="Y960" s="4"/>
      <c r="Z960" s="4"/>
      <c r="AA960" s="3">
        <v>3</v>
      </c>
      <c r="AB960" s="3">
        <v>3168.4</v>
      </c>
      <c r="AC960" s="3">
        <v>486.4</v>
      </c>
      <c r="AD960" s="4"/>
      <c r="AE960" s="3">
        <v>3</v>
      </c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3" t="s">
        <v>73</v>
      </c>
      <c r="AV960" s="3" t="s">
        <v>74</v>
      </c>
      <c r="AW960" s="3" t="s">
        <v>121</v>
      </c>
      <c r="AX960" s="3">
        <v>0.25</v>
      </c>
      <c r="AY960" s="3" t="s">
        <v>122</v>
      </c>
      <c r="AZ960" s="3" t="s">
        <v>76</v>
      </c>
      <c r="BA960" s="3" t="s">
        <v>77</v>
      </c>
      <c r="BB960" s="3">
        <v>26.01</v>
      </c>
      <c r="BC960" s="3">
        <v>119.57</v>
      </c>
      <c r="BD960" s="3">
        <v>9</v>
      </c>
      <c r="BE960" s="3" t="s">
        <v>558</v>
      </c>
    </row>
    <row r="961" spans="1:57" ht="12.75">
      <c r="A961" s="3" t="s">
        <v>315</v>
      </c>
      <c r="B961" s="4"/>
      <c r="C961" s="3" t="s">
        <v>542</v>
      </c>
      <c r="D961" s="3" t="s">
        <v>543</v>
      </c>
      <c r="E961" s="3" t="s">
        <v>544</v>
      </c>
      <c r="F961" s="3">
        <v>2018</v>
      </c>
      <c r="G961" s="2" t="s">
        <v>61</v>
      </c>
      <c r="H961" s="3" t="s">
        <v>112</v>
      </c>
      <c r="I961" s="3" t="s">
        <v>545</v>
      </c>
      <c r="J961" s="3" t="s">
        <v>114</v>
      </c>
      <c r="K961" s="3" t="s">
        <v>551</v>
      </c>
      <c r="L961" s="3">
        <v>2013</v>
      </c>
      <c r="M961" s="3" t="s">
        <v>240</v>
      </c>
      <c r="N961" s="14" t="s">
        <v>559</v>
      </c>
      <c r="O961" s="3"/>
      <c r="P961" s="3" t="s">
        <v>82</v>
      </c>
      <c r="Q961" s="3" t="s">
        <v>242</v>
      </c>
      <c r="R961" s="4"/>
      <c r="S961" s="3" t="s">
        <v>134</v>
      </c>
      <c r="T961" s="3" t="s">
        <v>135</v>
      </c>
      <c r="U961" s="3" t="s">
        <v>84</v>
      </c>
      <c r="V961" s="3" t="s">
        <v>72</v>
      </c>
      <c r="W961" s="3">
        <v>17.392600000000002</v>
      </c>
      <c r="X961" s="4">
        <f t="shared" ref="X961:X983" si="65">ABS(Y961)*(SQRT(AA961))</f>
        <v>5.8442999999999996</v>
      </c>
      <c r="Y961" s="3">
        <v>1.9480999999999999</v>
      </c>
      <c r="Z961" s="4"/>
      <c r="AA961" s="3">
        <v>9</v>
      </c>
      <c r="AB961" s="3">
        <v>2.4542000000000002</v>
      </c>
      <c r="AC961" s="4">
        <f t="shared" ref="AC961:AC983" si="66">AD961*(SQRT(AE961))</f>
        <v>1.5864000000000003</v>
      </c>
      <c r="AD961" s="3">
        <v>0.52880000000000005</v>
      </c>
      <c r="AE961" s="3">
        <v>9</v>
      </c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3" t="s">
        <v>73</v>
      </c>
      <c r="AV961" s="3" t="s">
        <v>74</v>
      </c>
      <c r="AW961" s="3" t="s">
        <v>121</v>
      </c>
      <c r="AX961" s="3">
        <v>0.25</v>
      </c>
      <c r="AY961" s="3" t="s">
        <v>122</v>
      </c>
      <c r="AZ961" s="3" t="s">
        <v>76</v>
      </c>
      <c r="BA961" s="3" t="s">
        <v>77</v>
      </c>
      <c r="BB961" s="3">
        <v>26.01</v>
      </c>
      <c r="BC961" s="3">
        <v>119.57</v>
      </c>
      <c r="BD961" s="3">
        <v>9</v>
      </c>
      <c r="BE961" s="3" t="s">
        <v>548</v>
      </c>
    </row>
    <row r="962" spans="1:57" ht="12.75">
      <c r="A962" s="3" t="s">
        <v>315</v>
      </c>
      <c r="B962" s="4"/>
      <c r="C962" s="3" t="s">
        <v>542</v>
      </c>
      <c r="D962" s="3" t="s">
        <v>543</v>
      </c>
      <c r="E962" s="3" t="s">
        <v>544</v>
      </c>
      <c r="F962" s="3">
        <v>2018</v>
      </c>
      <c r="G962" s="2" t="s">
        <v>61</v>
      </c>
      <c r="H962" s="3" t="s">
        <v>112</v>
      </c>
      <c r="I962" s="3" t="s">
        <v>545</v>
      </c>
      <c r="J962" s="3" t="s">
        <v>96</v>
      </c>
      <c r="K962" s="3" t="s">
        <v>550</v>
      </c>
      <c r="L962" s="3">
        <v>2013</v>
      </c>
      <c r="M962" s="3" t="s">
        <v>240</v>
      </c>
      <c r="N962" s="14" t="s">
        <v>559</v>
      </c>
      <c r="O962" s="3"/>
      <c r="P962" s="3" t="s">
        <v>82</v>
      </c>
      <c r="Q962" s="3" t="s">
        <v>242</v>
      </c>
      <c r="R962" s="4"/>
      <c r="S962" s="3" t="s">
        <v>134</v>
      </c>
      <c r="T962" s="3" t="s">
        <v>135</v>
      </c>
      <c r="U962" s="3" t="s">
        <v>84</v>
      </c>
      <c r="V962" s="3" t="s">
        <v>72</v>
      </c>
      <c r="W962" s="3">
        <v>12.8827</v>
      </c>
      <c r="X962" s="4">
        <f t="shared" si="65"/>
        <v>4.9557000000000002</v>
      </c>
      <c r="Y962" s="3">
        <v>1.6518999999999999</v>
      </c>
      <c r="Z962" s="4"/>
      <c r="AA962" s="3">
        <v>9</v>
      </c>
      <c r="AB962" s="3">
        <v>6.1353999999999997</v>
      </c>
      <c r="AC962" s="4">
        <f t="shared" si="66"/>
        <v>2.0310000000000001</v>
      </c>
      <c r="AD962" s="3">
        <v>0.67700000000000005</v>
      </c>
      <c r="AE962" s="3">
        <v>9</v>
      </c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3" t="s">
        <v>73</v>
      </c>
      <c r="AV962" s="3" t="s">
        <v>74</v>
      </c>
      <c r="AW962" s="3" t="s">
        <v>121</v>
      </c>
      <c r="AX962" s="3">
        <v>0.25</v>
      </c>
      <c r="AY962" s="3" t="s">
        <v>122</v>
      </c>
      <c r="AZ962" s="3" t="s">
        <v>76</v>
      </c>
      <c r="BA962" s="3" t="s">
        <v>77</v>
      </c>
      <c r="BB962" s="3">
        <v>26.01</v>
      </c>
      <c r="BC962" s="3">
        <v>119.57</v>
      </c>
      <c r="BD962" s="3">
        <v>9</v>
      </c>
      <c r="BE962" s="3" t="s">
        <v>548</v>
      </c>
    </row>
    <row r="963" spans="1:57" ht="12.75">
      <c r="A963" s="3" t="s">
        <v>315</v>
      </c>
      <c r="B963" s="4"/>
      <c r="C963" s="3" t="s">
        <v>542</v>
      </c>
      <c r="D963" s="3" t="s">
        <v>543</v>
      </c>
      <c r="E963" s="3" t="s">
        <v>544</v>
      </c>
      <c r="F963" s="3">
        <v>2018</v>
      </c>
      <c r="G963" s="2" t="s">
        <v>61</v>
      </c>
      <c r="H963" s="3" t="s">
        <v>112</v>
      </c>
      <c r="I963" s="3" t="s">
        <v>545</v>
      </c>
      <c r="J963" s="3" t="s">
        <v>64</v>
      </c>
      <c r="K963" s="3" t="s">
        <v>549</v>
      </c>
      <c r="L963" s="3">
        <v>2013</v>
      </c>
      <c r="M963" s="3" t="s">
        <v>240</v>
      </c>
      <c r="N963" s="14" t="s">
        <v>559</v>
      </c>
      <c r="O963" s="3"/>
      <c r="P963" s="3" t="s">
        <v>82</v>
      </c>
      <c r="Q963" s="3" t="s">
        <v>242</v>
      </c>
      <c r="R963" s="4"/>
      <c r="S963" s="3" t="s">
        <v>134</v>
      </c>
      <c r="T963" s="3" t="s">
        <v>135</v>
      </c>
      <c r="U963" s="3" t="s">
        <v>84</v>
      </c>
      <c r="V963" s="3" t="s">
        <v>72</v>
      </c>
      <c r="W963" s="3">
        <v>19.367799999999999</v>
      </c>
      <c r="X963" s="4">
        <f t="shared" si="65"/>
        <v>15.543299999999999</v>
      </c>
      <c r="Y963" s="3">
        <v>5.1810999999999998</v>
      </c>
      <c r="Z963" s="4"/>
      <c r="AA963" s="3">
        <v>9</v>
      </c>
      <c r="AB963" s="3">
        <v>6.7278000000000002</v>
      </c>
      <c r="AC963" s="4">
        <f t="shared" si="66"/>
        <v>2.7927</v>
      </c>
      <c r="AD963" s="3">
        <v>0.93089999999999995</v>
      </c>
      <c r="AE963" s="3">
        <v>9</v>
      </c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3" t="s">
        <v>73</v>
      </c>
      <c r="AV963" s="3" t="s">
        <v>74</v>
      </c>
      <c r="AW963" s="3" t="s">
        <v>121</v>
      </c>
      <c r="AX963" s="3">
        <v>0.25</v>
      </c>
      <c r="AY963" s="3" t="s">
        <v>122</v>
      </c>
      <c r="AZ963" s="3" t="s">
        <v>76</v>
      </c>
      <c r="BA963" s="3" t="s">
        <v>77</v>
      </c>
      <c r="BB963" s="3">
        <v>26.01</v>
      </c>
      <c r="BC963" s="3">
        <v>119.57</v>
      </c>
      <c r="BD963" s="3">
        <v>9</v>
      </c>
      <c r="BE963" s="3" t="s">
        <v>548</v>
      </c>
    </row>
    <row r="964" spans="1:57" ht="12.75">
      <c r="A964" s="3" t="s">
        <v>315</v>
      </c>
      <c r="B964" s="4"/>
      <c r="C964" s="3" t="s">
        <v>542</v>
      </c>
      <c r="D964" s="3" t="s">
        <v>543</v>
      </c>
      <c r="E964" s="3" t="s">
        <v>544</v>
      </c>
      <c r="F964" s="3">
        <v>2018</v>
      </c>
      <c r="G964" s="2" t="s">
        <v>61</v>
      </c>
      <c r="H964" s="3" t="s">
        <v>112</v>
      </c>
      <c r="I964" s="3" t="s">
        <v>545</v>
      </c>
      <c r="J964" s="3" t="s">
        <v>271</v>
      </c>
      <c r="K964" s="3" t="s">
        <v>546</v>
      </c>
      <c r="L964" s="3">
        <v>2013</v>
      </c>
      <c r="M964" s="3" t="s">
        <v>240</v>
      </c>
      <c r="N964" s="14" t="s">
        <v>559</v>
      </c>
      <c r="O964" s="3"/>
      <c r="P964" s="3" t="s">
        <v>82</v>
      </c>
      <c r="Q964" s="3" t="s">
        <v>242</v>
      </c>
      <c r="R964" s="4"/>
      <c r="S964" s="3" t="s">
        <v>134</v>
      </c>
      <c r="T964" s="3" t="s">
        <v>135</v>
      </c>
      <c r="U964" s="3" t="s">
        <v>84</v>
      </c>
      <c r="V964" s="3" t="s">
        <v>72</v>
      </c>
      <c r="W964" s="3">
        <v>10.7658</v>
      </c>
      <c r="X964" s="4">
        <f t="shared" si="65"/>
        <v>4.3197000000000001</v>
      </c>
      <c r="Y964" s="3">
        <v>1.4399</v>
      </c>
      <c r="Z964" s="4"/>
      <c r="AA964" s="3">
        <v>9</v>
      </c>
      <c r="AB964" s="3">
        <v>6.6007999999999996</v>
      </c>
      <c r="AC964" s="4">
        <f t="shared" si="66"/>
        <v>5.3315999999999999</v>
      </c>
      <c r="AD964" s="3">
        <v>1.7771999999999999</v>
      </c>
      <c r="AE964" s="3">
        <v>9</v>
      </c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3" t="s">
        <v>73</v>
      </c>
      <c r="AV964" s="3" t="s">
        <v>74</v>
      </c>
      <c r="AW964" s="3" t="s">
        <v>121</v>
      </c>
      <c r="AX964" s="3">
        <v>0.25</v>
      </c>
      <c r="AY964" s="3" t="s">
        <v>122</v>
      </c>
      <c r="AZ964" s="3" t="s">
        <v>76</v>
      </c>
      <c r="BA964" s="3" t="s">
        <v>77</v>
      </c>
      <c r="BB964" s="3">
        <v>26.01</v>
      </c>
      <c r="BC964" s="3">
        <v>119.57</v>
      </c>
      <c r="BD964" s="3">
        <v>9</v>
      </c>
      <c r="BE964" s="3" t="s">
        <v>548</v>
      </c>
    </row>
    <row r="965" spans="1:57" ht="12.75">
      <c r="A965" s="3" t="s">
        <v>315</v>
      </c>
      <c r="B965" s="4"/>
      <c r="C965" s="3" t="s">
        <v>542</v>
      </c>
      <c r="D965" s="3" t="s">
        <v>543</v>
      </c>
      <c r="E965" s="3" t="s">
        <v>544</v>
      </c>
      <c r="F965" s="3">
        <v>2018</v>
      </c>
      <c r="G965" s="2" t="s">
        <v>61</v>
      </c>
      <c r="H965" s="3" t="s">
        <v>112</v>
      </c>
      <c r="I965" s="3" t="s">
        <v>545</v>
      </c>
      <c r="J965" s="3" t="s">
        <v>271</v>
      </c>
      <c r="K965" s="3" t="s">
        <v>530</v>
      </c>
      <c r="L965" s="3">
        <v>2013</v>
      </c>
      <c r="M965" s="3" t="s">
        <v>151</v>
      </c>
      <c r="N965" s="3" t="s">
        <v>150</v>
      </c>
      <c r="O965" s="3"/>
      <c r="P965" s="3" t="s">
        <v>132</v>
      </c>
      <c r="Q965" s="3" t="s">
        <v>151</v>
      </c>
      <c r="R965" s="4"/>
      <c r="S965" s="3" t="s">
        <v>134</v>
      </c>
      <c r="T965" s="3" t="s">
        <v>135</v>
      </c>
      <c r="U965" s="2" t="s">
        <v>84</v>
      </c>
      <c r="V965" s="3" t="s">
        <v>72</v>
      </c>
      <c r="W965" s="3">
        <v>3.3477000000000001</v>
      </c>
      <c r="X965" s="4">
        <f t="shared" si="65"/>
        <v>0.20143750892026041</v>
      </c>
      <c r="Y965" s="3">
        <v>0.1163</v>
      </c>
      <c r="Z965" s="4"/>
      <c r="AA965" s="3">
        <v>3</v>
      </c>
      <c r="AB965" s="3">
        <v>3.5196000000000001</v>
      </c>
      <c r="AC965" s="4">
        <f t="shared" si="66"/>
        <v>0.15761662348876782</v>
      </c>
      <c r="AD965" s="3">
        <v>9.0999999999999998E-2</v>
      </c>
      <c r="AE965" s="3">
        <v>3</v>
      </c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3" t="s">
        <v>73</v>
      </c>
      <c r="AV965" s="3" t="s">
        <v>74</v>
      </c>
      <c r="AW965" s="3" t="s">
        <v>121</v>
      </c>
      <c r="AX965" s="3">
        <v>0.25</v>
      </c>
      <c r="AY965" s="3" t="s">
        <v>122</v>
      </c>
      <c r="AZ965" s="3" t="s">
        <v>76</v>
      </c>
      <c r="BA965" s="3" t="s">
        <v>77</v>
      </c>
      <c r="BB965" s="3">
        <v>26.01</v>
      </c>
      <c r="BC965" s="3">
        <v>119.57</v>
      </c>
      <c r="BD965" s="3">
        <v>9</v>
      </c>
      <c r="BE965" s="3" t="s">
        <v>560</v>
      </c>
    </row>
    <row r="966" spans="1:57" ht="12.75">
      <c r="A966" s="3" t="s">
        <v>315</v>
      </c>
      <c r="B966" s="4"/>
      <c r="C966" s="3" t="s">
        <v>542</v>
      </c>
      <c r="D966" s="3" t="s">
        <v>543</v>
      </c>
      <c r="E966" s="3" t="s">
        <v>544</v>
      </c>
      <c r="F966" s="3">
        <v>2018</v>
      </c>
      <c r="G966" s="2" t="s">
        <v>61</v>
      </c>
      <c r="H966" s="3" t="s">
        <v>112</v>
      </c>
      <c r="I966" s="3" t="s">
        <v>545</v>
      </c>
      <c r="J966" s="3" t="s">
        <v>114</v>
      </c>
      <c r="K966" s="3" t="s">
        <v>449</v>
      </c>
      <c r="L966" s="3">
        <v>2013</v>
      </c>
      <c r="M966" s="3" t="s">
        <v>151</v>
      </c>
      <c r="N966" s="3" t="s">
        <v>150</v>
      </c>
      <c r="O966" s="3"/>
      <c r="P966" s="3" t="s">
        <v>132</v>
      </c>
      <c r="Q966" s="3" t="s">
        <v>151</v>
      </c>
      <c r="R966" s="4"/>
      <c r="S966" s="3" t="s">
        <v>134</v>
      </c>
      <c r="T966" s="3" t="s">
        <v>135</v>
      </c>
      <c r="U966" s="2" t="s">
        <v>84</v>
      </c>
      <c r="V966" s="3" t="s">
        <v>72</v>
      </c>
      <c r="W966" s="3">
        <v>5.0922999999999998</v>
      </c>
      <c r="X966" s="4">
        <f t="shared" si="65"/>
        <v>0.44669590327201347</v>
      </c>
      <c r="Y966" s="3">
        <v>0.25790000000000002</v>
      </c>
      <c r="Z966" s="4"/>
      <c r="AA966" s="3">
        <v>3</v>
      </c>
      <c r="AB966" s="3">
        <v>5.0265000000000004</v>
      </c>
      <c r="AC966" s="4">
        <f t="shared" si="66"/>
        <v>0.20161071400101732</v>
      </c>
      <c r="AD966" s="3">
        <v>0.1164</v>
      </c>
      <c r="AE966" s="3">
        <v>3</v>
      </c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3" t="s">
        <v>73</v>
      </c>
      <c r="AV966" s="3" t="s">
        <v>74</v>
      </c>
      <c r="AW966" s="3" t="s">
        <v>121</v>
      </c>
      <c r="AX966" s="3">
        <v>0.25</v>
      </c>
      <c r="AY966" s="3" t="s">
        <v>122</v>
      </c>
      <c r="AZ966" s="3" t="s">
        <v>76</v>
      </c>
      <c r="BA966" s="3" t="s">
        <v>77</v>
      </c>
      <c r="BB966" s="3">
        <v>26.01</v>
      </c>
      <c r="BC966" s="3">
        <v>119.57</v>
      </c>
      <c r="BD966" s="3">
        <v>9</v>
      </c>
      <c r="BE966" s="3" t="s">
        <v>560</v>
      </c>
    </row>
    <row r="967" spans="1:57" ht="12.75">
      <c r="A967" s="3" t="s">
        <v>315</v>
      </c>
      <c r="B967" s="4"/>
      <c r="C967" s="3" t="s">
        <v>542</v>
      </c>
      <c r="D967" s="3" t="s">
        <v>543</v>
      </c>
      <c r="E967" s="3" t="s">
        <v>544</v>
      </c>
      <c r="F967" s="3">
        <v>2018</v>
      </c>
      <c r="G967" s="2" t="s">
        <v>61</v>
      </c>
      <c r="H967" s="3" t="s">
        <v>112</v>
      </c>
      <c r="I967" s="3" t="s">
        <v>545</v>
      </c>
      <c r="J967" s="3" t="s">
        <v>96</v>
      </c>
      <c r="K967" s="3" t="s">
        <v>273</v>
      </c>
      <c r="L967" s="3">
        <v>2013</v>
      </c>
      <c r="M967" s="3" t="s">
        <v>151</v>
      </c>
      <c r="N967" s="3" t="s">
        <v>150</v>
      </c>
      <c r="O967" s="3"/>
      <c r="P967" s="3" t="s">
        <v>132</v>
      </c>
      <c r="Q967" s="3" t="s">
        <v>151</v>
      </c>
      <c r="R967" s="4"/>
      <c r="S967" s="3" t="s">
        <v>134</v>
      </c>
      <c r="T967" s="3" t="s">
        <v>135</v>
      </c>
      <c r="U967" s="2" t="s">
        <v>84</v>
      </c>
      <c r="V967" s="3" t="s">
        <v>72</v>
      </c>
      <c r="W967" s="3">
        <v>2.8216000000000001</v>
      </c>
      <c r="X967" s="4">
        <f t="shared" si="65"/>
        <v>0.27175877170755686</v>
      </c>
      <c r="Y967" s="3">
        <v>0.15690000000000001</v>
      </c>
      <c r="Z967" s="4"/>
      <c r="AA967" s="3">
        <v>3</v>
      </c>
      <c r="AB967" s="3">
        <v>3.2414999999999998</v>
      </c>
      <c r="AC967" s="4">
        <f t="shared" si="66"/>
        <v>0.21893122207670609</v>
      </c>
      <c r="AD967" s="3">
        <v>0.12640000000000001</v>
      </c>
      <c r="AE967" s="3">
        <v>3</v>
      </c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3" t="s">
        <v>73</v>
      </c>
      <c r="AV967" s="3" t="s">
        <v>74</v>
      </c>
      <c r="AW967" s="3" t="s">
        <v>121</v>
      </c>
      <c r="AX967" s="3">
        <v>0.25</v>
      </c>
      <c r="AY967" s="3" t="s">
        <v>122</v>
      </c>
      <c r="AZ967" s="3" t="s">
        <v>76</v>
      </c>
      <c r="BA967" s="3" t="s">
        <v>77</v>
      </c>
      <c r="BB967" s="3">
        <v>26.01</v>
      </c>
      <c r="BC967" s="3">
        <v>119.57</v>
      </c>
      <c r="BD967" s="3">
        <v>9</v>
      </c>
      <c r="BE967" s="3" t="s">
        <v>560</v>
      </c>
    </row>
    <row r="968" spans="1:57" ht="12.75">
      <c r="A968" s="3" t="s">
        <v>315</v>
      </c>
      <c r="B968" s="4"/>
      <c r="C968" s="3" t="s">
        <v>542</v>
      </c>
      <c r="D968" s="3" t="s">
        <v>543</v>
      </c>
      <c r="E968" s="3" t="s">
        <v>544</v>
      </c>
      <c r="F968" s="3">
        <v>2018</v>
      </c>
      <c r="G968" s="2" t="s">
        <v>61</v>
      </c>
      <c r="H968" s="3" t="s">
        <v>112</v>
      </c>
      <c r="I968" s="3" t="s">
        <v>545</v>
      </c>
      <c r="J968" s="3" t="s">
        <v>271</v>
      </c>
      <c r="K968" s="3" t="s">
        <v>561</v>
      </c>
      <c r="L968" s="3">
        <v>2012</v>
      </c>
      <c r="M968" s="3" t="s">
        <v>151</v>
      </c>
      <c r="N968" s="3" t="s">
        <v>150</v>
      </c>
      <c r="O968" s="3"/>
      <c r="P968" s="3" t="s">
        <v>132</v>
      </c>
      <c r="Q968" s="3" t="s">
        <v>151</v>
      </c>
      <c r="R968" s="4"/>
      <c r="S968" s="3" t="s">
        <v>134</v>
      </c>
      <c r="T968" s="3" t="s">
        <v>135</v>
      </c>
      <c r="U968" s="2" t="s">
        <v>84</v>
      </c>
      <c r="V968" s="3" t="s">
        <v>72</v>
      </c>
      <c r="W968" s="3">
        <v>3.2515999999999998</v>
      </c>
      <c r="X968" s="4">
        <f t="shared" si="65"/>
        <v>0.34138721417182571</v>
      </c>
      <c r="Y968" s="3">
        <v>0.1971</v>
      </c>
      <c r="Z968" s="4"/>
      <c r="AA968" s="3">
        <v>3</v>
      </c>
      <c r="AB968" s="3">
        <v>3.6055999999999999</v>
      </c>
      <c r="AC968" s="4">
        <f t="shared" si="66"/>
        <v>0.2450851892709961</v>
      </c>
      <c r="AD968" s="3">
        <v>0.14149999999999999</v>
      </c>
      <c r="AE968" s="3">
        <v>3</v>
      </c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3" t="s">
        <v>73</v>
      </c>
      <c r="AV968" s="3" t="s">
        <v>74</v>
      </c>
      <c r="AW968" s="3" t="s">
        <v>121</v>
      </c>
      <c r="AX968" s="3">
        <v>0.25</v>
      </c>
      <c r="AY968" s="3" t="s">
        <v>122</v>
      </c>
      <c r="AZ968" s="3" t="s">
        <v>76</v>
      </c>
      <c r="BA968" s="3" t="s">
        <v>77</v>
      </c>
      <c r="BB968" s="3">
        <v>26.01</v>
      </c>
      <c r="BC968" s="3">
        <v>119.57</v>
      </c>
      <c r="BD968" s="3">
        <v>9</v>
      </c>
      <c r="BE968" s="3" t="s">
        <v>560</v>
      </c>
    </row>
    <row r="969" spans="1:57" ht="12.75">
      <c r="A969" s="3" t="s">
        <v>315</v>
      </c>
      <c r="B969" s="4"/>
      <c r="C969" s="3" t="s">
        <v>542</v>
      </c>
      <c r="D969" s="3" t="s">
        <v>543</v>
      </c>
      <c r="E969" s="3" t="s">
        <v>544</v>
      </c>
      <c r="F969" s="3">
        <v>2018</v>
      </c>
      <c r="G969" s="2" t="s">
        <v>61</v>
      </c>
      <c r="H969" s="3" t="s">
        <v>112</v>
      </c>
      <c r="I969" s="3" t="s">
        <v>545</v>
      </c>
      <c r="J969" s="3" t="s">
        <v>96</v>
      </c>
      <c r="K969" s="3" t="s">
        <v>126</v>
      </c>
      <c r="L969" s="3">
        <v>2013</v>
      </c>
      <c r="M969" s="3" t="s">
        <v>151</v>
      </c>
      <c r="N969" s="3" t="s">
        <v>150</v>
      </c>
      <c r="O969" s="3"/>
      <c r="P969" s="3" t="s">
        <v>132</v>
      </c>
      <c r="Q969" s="3" t="s">
        <v>151</v>
      </c>
      <c r="R969" s="4"/>
      <c r="S969" s="3" t="s">
        <v>134</v>
      </c>
      <c r="T969" s="3" t="s">
        <v>135</v>
      </c>
      <c r="U969" s="2" t="s">
        <v>84</v>
      </c>
      <c r="V969" s="3" t="s">
        <v>72</v>
      </c>
      <c r="W969" s="3">
        <v>2.1440999999999999</v>
      </c>
      <c r="X969" s="4">
        <f t="shared" si="65"/>
        <v>0.43803564923416904</v>
      </c>
      <c r="Y969" s="3">
        <v>0.25290000000000001</v>
      </c>
      <c r="Z969" s="4"/>
      <c r="AA969" s="3">
        <v>3</v>
      </c>
      <c r="AB969" s="3">
        <v>2.6396999999999999</v>
      </c>
      <c r="AC969" s="4">
        <f t="shared" si="66"/>
        <v>0.26257890242744181</v>
      </c>
      <c r="AD969" s="3">
        <v>0.15160000000000001</v>
      </c>
      <c r="AE969" s="3">
        <v>3</v>
      </c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3" t="s">
        <v>73</v>
      </c>
      <c r="AV969" s="3" t="s">
        <v>74</v>
      </c>
      <c r="AW969" s="3" t="s">
        <v>121</v>
      </c>
      <c r="AX969" s="3">
        <v>0.25</v>
      </c>
      <c r="AY969" s="3" t="s">
        <v>122</v>
      </c>
      <c r="AZ969" s="3" t="s">
        <v>76</v>
      </c>
      <c r="BA969" s="3" t="s">
        <v>77</v>
      </c>
      <c r="BB969" s="3">
        <v>26.01</v>
      </c>
      <c r="BC969" s="3">
        <v>119.57</v>
      </c>
      <c r="BD969" s="3">
        <v>9</v>
      </c>
      <c r="BE969" s="3" t="s">
        <v>560</v>
      </c>
    </row>
    <row r="970" spans="1:57" ht="12.75">
      <c r="A970" s="3" t="s">
        <v>315</v>
      </c>
      <c r="B970" s="4"/>
      <c r="C970" s="3" t="s">
        <v>542</v>
      </c>
      <c r="D970" s="3" t="s">
        <v>543</v>
      </c>
      <c r="E970" s="3" t="s">
        <v>544</v>
      </c>
      <c r="F970" s="3">
        <v>2018</v>
      </c>
      <c r="G970" s="2" t="s">
        <v>61</v>
      </c>
      <c r="H970" s="3" t="s">
        <v>112</v>
      </c>
      <c r="I970" s="3" t="s">
        <v>545</v>
      </c>
      <c r="J970" s="3" t="s">
        <v>96</v>
      </c>
      <c r="K970" s="3" t="s">
        <v>144</v>
      </c>
      <c r="L970" s="3">
        <v>2013</v>
      </c>
      <c r="M970" s="3" t="s">
        <v>151</v>
      </c>
      <c r="N970" s="3" t="s">
        <v>150</v>
      </c>
      <c r="O970" s="3"/>
      <c r="P970" s="3" t="s">
        <v>132</v>
      </c>
      <c r="Q970" s="3" t="s">
        <v>151</v>
      </c>
      <c r="R970" s="4"/>
      <c r="S970" s="3" t="s">
        <v>134</v>
      </c>
      <c r="T970" s="3" t="s">
        <v>135</v>
      </c>
      <c r="U970" s="2" t="s">
        <v>84</v>
      </c>
      <c r="V970" s="3" t="s">
        <v>72</v>
      </c>
      <c r="W970" s="3">
        <v>4.2781000000000002</v>
      </c>
      <c r="X970" s="4">
        <f t="shared" si="65"/>
        <v>0.2890792797832456</v>
      </c>
      <c r="Y970" s="3">
        <v>0.16689999999999999</v>
      </c>
      <c r="Z970" s="4"/>
      <c r="AA970" s="3">
        <v>3</v>
      </c>
      <c r="AB970" s="3">
        <v>4.4450000000000003</v>
      </c>
      <c r="AC970" s="4">
        <f t="shared" si="66"/>
        <v>0.27158556662679995</v>
      </c>
      <c r="AD970" s="3">
        <v>0.15679999999999999</v>
      </c>
      <c r="AE970" s="3">
        <v>3</v>
      </c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3" t="s">
        <v>73</v>
      </c>
      <c r="AV970" s="3" t="s">
        <v>74</v>
      </c>
      <c r="AW970" s="3" t="s">
        <v>121</v>
      </c>
      <c r="AX970" s="3">
        <v>0.25</v>
      </c>
      <c r="AY970" s="3" t="s">
        <v>122</v>
      </c>
      <c r="AZ970" s="3" t="s">
        <v>76</v>
      </c>
      <c r="BA970" s="3" t="s">
        <v>77</v>
      </c>
      <c r="BB970" s="3">
        <v>26.01</v>
      </c>
      <c r="BC970" s="3">
        <v>119.57</v>
      </c>
      <c r="BD970" s="3">
        <v>9</v>
      </c>
      <c r="BE970" s="3" t="s">
        <v>560</v>
      </c>
    </row>
    <row r="971" spans="1:57" ht="12.75">
      <c r="A971" s="3" t="s">
        <v>315</v>
      </c>
      <c r="B971" s="4"/>
      <c r="C971" s="3" t="s">
        <v>542</v>
      </c>
      <c r="D971" s="3" t="s">
        <v>543</v>
      </c>
      <c r="E971" s="3" t="s">
        <v>544</v>
      </c>
      <c r="F971" s="3">
        <v>2018</v>
      </c>
      <c r="G971" s="2" t="s">
        <v>61</v>
      </c>
      <c r="H971" s="3" t="s">
        <v>112</v>
      </c>
      <c r="I971" s="3" t="s">
        <v>545</v>
      </c>
      <c r="J971" s="3" t="s">
        <v>271</v>
      </c>
      <c r="K971" s="3" t="s">
        <v>272</v>
      </c>
      <c r="L971" s="3">
        <v>2013</v>
      </c>
      <c r="M971" s="3" t="s">
        <v>151</v>
      </c>
      <c r="N971" s="3" t="s">
        <v>150</v>
      </c>
      <c r="O971" s="3"/>
      <c r="P971" s="3" t="s">
        <v>132</v>
      </c>
      <c r="Q971" s="3" t="s">
        <v>151</v>
      </c>
      <c r="R971" s="4"/>
      <c r="S971" s="3" t="s">
        <v>134</v>
      </c>
      <c r="T971" s="3" t="s">
        <v>135</v>
      </c>
      <c r="U971" s="2" t="s">
        <v>84</v>
      </c>
      <c r="V971" s="3" t="s">
        <v>72</v>
      </c>
      <c r="W971" s="3">
        <v>2.4575999999999998</v>
      </c>
      <c r="X971" s="4">
        <f t="shared" si="65"/>
        <v>0.25391864838959743</v>
      </c>
      <c r="Y971" s="3">
        <v>0.14660000000000001</v>
      </c>
      <c r="Z971" s="4"/>
      <c r="AA971" s="3">
        <v>3</v>
      </c>
      <c r="AB971" s="3">
        <v>3.2970999999999999</v>
      </c>
      <c r="AC971" s="4">
        <f t="shared" si="66"/>
        <v>0.28007261558388746</v>
      </c>
      <c r="AD971" s="3">
        <v>0.16170000000000001</v>
      </c>
      <c r="AE971" s="3">
        <v>3</v>
      </c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3" t="s">
        <v>73</v>
      </c>
      <c r="AV971" s="3" t="s">
        <v>74</v>
      </c>
      <c r="AW971" s="3" t="s">
        <v>121</v>
      </c>
      <c r="AX971" s="3">
        <v>0.25</v>
      </c>
      <c r="AY971" s="3" t="s">
        <v>122</v>
      </c>
      <c r="AZ971" s="3" t="s">
        <v>76</v>
      </c>
      <c r="BA971" s="3" t="s">
        <v>77</v>
      </c>
      <c r="BB971" s="3">
        <v>26.01</v>
      </c>
      <c r="BC971" s="3">
        <v>119.57</v>
      </c>
      <c r="BD971" s="3">
        <v>9</v>
      </c>
      <c r="BE971" s="3" t="s">
        <v>560</v>
      </c>
    </row>
    <row r="972" spans="1:57" ht="12.75">
      <c r="A972" s="3" t="s">
        <v>315</v>
      </c>
      <c r="B972" s="4"/>
      <c r="C972" s="3" t="s">
        <v>542</v>
      </c>
      <c r="D972" s="3" t="s">
        <v>543</v>
      </c>
      <c r="E972" s="3" t="s">
        <v>544</v>
      </c>
      <c r="F972" s="3">
        <v>2018</v>
      </c>
      <c r="G972" s="2" t="s">
        <v>61</v>
      </c>
      <c r="H972" s="3" t="s">
        <v>112</v>
      </c>
      <c r="I972" s="3" t="s">
        <v>545</v>
      </c>
      <c r="J972" s="3" t="s">
        <v>64</v>
      </c>
      <c r="K972" s="3" t="s">
        <v>139</v>
      </c>
      <c r="L972" s="3">
        <v>2013</v>
      </c>
      <c r="M972" s="3" t="s">
        <v>151</v>
      </c>
      <c r="N972" s="3" t="s">
        <v>150</v>
      </c>
      <c r="O972" s="3"/>
      <c r="P972" s="3" t="s">
        <v>132</v>
      </c>
      <c r="Q972" s="3" t="s">
        <v>151</v>
      </c>
      <c r="R972" s="4"/>
      <c r="S972" s="3" t="s">
        <v>134</v>
      </c>
      <c r="T972" s="3" t="s">
        <v>135</v>
      </c>
      <c r="U972" s="2" t="s">
        <v>84</v>
      </c>
      <c r="V972" s="3" t="s">
        <v>72</v>
      </c>
      <c r="W972" s="3">
        <v>3.5802999999999998</v>
      </c>
      <c r="X972" s="4">
        <f t="shared" si="65"/>
        <v>0.22776468119530735</v>
      </c>
      <c r="Y972" s="3">
        <v>0.13150000000000001</v>
      </c>
      <c r="Z972" s="4"/>
      <c r="AA972" s="3">
        <v>3</v>
      </c>
      <c r="AB972" s="3">
        <v>3.4943</v>
      </c>
      <c r="AC972" s="4">
        <f t="shared" si="66"/>
        <v>0.29773953382108997</v>
      </c>
      <c r="AD972" s="3">
        <v>0.1719</v>
      </c>
      <c r="AE972" s="3">
        <v>3</v>
      </c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3" t="s">
        <v>73</v>
      </c>
      <c r="AV972" s="3" t="s">
        <v>74</v>
      </c>
      <c r="AW972" s="3" t="s">
        <v>121</v>
      </c>
      <c r="AX972" s="3">
        <v>0.25</v>
      </c>
      <c r="AY972" s="3" t="s">
        <v>122</v>
      </c>
      <c r="AZ972" s="3" t="s">
        <v>76</v>
      </c>
      <c r="BA972" s="3" t="s">
        <v>77</v>
      </c>
      <c r="BB972" s="3">
        <v>26.01</v>
      </c>
      <c r="BC972" s="3">
        <v>119.57</v>
      </c>
      <c r="BD972" s="3">
        <v>9</v>
      </c>
      <c r="BE972" s="3" t="s">
        <v>560</v>
      </c>
    </row>
    <row r="973" spans="1:57" ht="12.75">
      <c r="A973" s="3" t="s">
        <v>315</v>
      </c>
      <c r="B973" s="4"/>
      <c r="C973" s="3" t="s">
        <v>542</v>
      </c>
      <c r="D973" s="3" t="s">
        <v>543</v>
      </c>
      <c r="E973" s="3" t="s">
        <v>544</v>
      </c>
      <c r="F973" s="3">
        <v>2018</v>
      </c>
      <c r="G973" s="2" t="s">
        <v>61</v>
      </c>
      <c r="H973" s="3" t="s">
        <v>112</v>
      </c>
      <c r="I973" s="3" t="s">
        <v>545</v>
      </c>
      <c r="J973" s="3" t="s">
        <v>64</v>
      </c>
      <c r="K973" s="3" t="s">
        <v>65</v>
      </c>
      <c r="L973" s="3">
        <v>2013</v>
      </c>
      <c r="M973" s="3" t="s">
        <v>151</v>
      </c>
      <c r="N973" s="3" t="s">
        <v>150</v>
      </c>
      <c r="O973" s="3"/>
      <c r="P973" s="3" t="s">
        <v>132</v>
      </c>
      <c r="Q973" s="3" t="s">
        <v>151</v>
      </c>
      <c r="R973" s="4"/>
      <c r="S973" s="3" t="s">
        <v>134</v>
      </c>
      <c r="T973" s="3" t="s">
        <v>135</v>
      </c>
      <c r="U973" s="2" t="s">
        <v>84</v>
      </c>
      <c r="V973" s="3" t="s">
        <v>72</v>
      </c>
      <c r="W973" s="3">
        <v>2.3412999999999999</v>
      </c>
      <c r="X973" s="4">
        <f t="shared" si="65"/>
        <v>0.23659814031390863</v>
      </c>
      <c r="Y973" s="3">
        <v>0.1366</v>
      </c>
      <c r="Z973" s="4"/>
      <c r="AA973" s="3">
        <v>3</v>
      </c>
      <c r="AB973" s="3">
        <v>2.5133000000000001</v>
      </c>
      <c r="AC973" s="4">
        <f t="shared" si="66"/>
        <v>0.29773953382108997</v>
      </c>
      <c r="AD973" s="3">
        <v>0.1719</v>
      </c>
      <c r="AE973" s="3">
        <v>3</v>
      </c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3" t="s">
        <v>73</v>
      </c>
      <c r="AV973" s="3" t="s">
        <v>74</v>
      </c>
      <c r="AW973" s="3" t="s">
        <v>121</v>
      </c>
      <c r="AX973" s="3">
        <v>0.25</v>
      </c>
      <c r="AY973" s="3" t="s">
        <v>122</v>
      </c>
      <c r="AZ973" s="3" t="s">
        <v>76</v>
      </c>
      <c r="BA973" s="3" t="s">
        <v>77</v>
      </c>
      <c r="BB973" s="3">
        <v>26.01</v>
      </c>
      <c r="BC973" s="3">
        <v>119.57</v>
      </c>
      <c r="BD973" s="3">
        <v>9</v>
      </c>
      <c r="BE973" s="3" t="s">
        <v>560</v>
      </c>
    </row>
    <row r="974" spans="1:57" ht="12.75">
      <c r="A974" s="3" t="s">
        <v>315</v>
      </c>
      <c r="B974" s="4"/>
      <c r="C974" s="3" t="s">
        <v>542</v>
      </c>
      <c r="D974" s="3" t="s">
        <v>543</v>
      </c>
      <c r="E974" s="3" t="s">
        <v>544</v>
      </c>
      <c r="F974" s="3">
        <v>2018</v>
      </c>
      <c r="G974" s="2" t="s">
        <v>61</v>
      </c>
      <c r="H974" s="3" t="s">
        <v>112</v>
      </c>
      <c r="I974" s="3" t="s">
        <v>545</v>
      </c>
      <c r="J974" s="3" t="s">
        <v>114</v>
      </c>
      <c r="K974" s="3" t="s">
        <v>265</v>
      </c>
      <c r="L974" s="3">
        <v>2013</v>
      </c>
      <c r="M974" s="3" t="s">
        <v>151</v>
      </c>
      <c r="N974" s="3" t="s">
        <v>150</v>
      </c>
      <c r="O974" s="3"/>
      <c r="P974" s="3" t="s">
        <v>132</v>
      </c>
      <c r="Q974" s="3" t="s">
        <v>151</v>
      </c>
      <c r="R974" s="4"/>
      <c r="S974" s="3" t="s">
        <v>134</v>
      </c>
      <c r="T974" s="3" t="s">
        <v>135</v>
      </c>
      <c r="U974" s="2" t="s">
        <v>84</v>
      </c>
      <c r="V974" s="3" t="s">
        <v>72</v>
      </c>
      <c r="W974" s="3">
        <v>6.048</v>
      </c>
      <c r="X974" s="4">
        <f t="shared" si="65"/>
        <v>0.55183138729144421</v>
      </c>
      <c r="Y974" s="3">
        <v>0.31859999999999999</v>
      </c>
      <c r="Z974" s="4"/>
      <c r="AA974" s="3">
        <v>3</v>
      </c>
      <c r="AB974" s="3">
        <v>6.4981</v>
      </c>
      <c r="AC974" s="4">
        <f t="shared" si="66"/>
        <v>0.30657299293969126</v>
      </c>
      <c r="AD974" s="3">
        <v>0.17699999999999999</v>
      </c>
      <c r="AE974" s="3">
        <v>3</v>
      </c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3" t="s">
        <v>73</v>
      </c>
      <c r="AV974" s="3" t="s">
        <v>74</v>
      </c>
      <c r="AW974" s="3" t="s">
        <v>121</v>
      </c>
      <c r="AX974" s="3">
        <v>0.25</v>
      </c>
      <c r="AY974" s="3" t="s">
        <v>122</v>
      </c>
      <c r="AZ974" s="3" t="s">
        <v>76</v>
      </c>
      <c r="BA974" s="3" t="s">
        <v>77</v>
      </c>
      <c r="BB974" s="3">
        <v>26.01</v>
      </c>
      <c r="BC974" s="3">
        <v>119.57</v>
      </c>
      <c r="BD974" s="3">
        <v>9</v>
      </c>
      <c r="BE974" s="3" t="s">
        <v>560</v>
      </c>
    </row>
    <row r="975" spans="1:57" ht="12.75">
      <c r="A975" s="3" t="s">
        <v>315</v>
      </c>
      <c r="B975" s="4"/>
      <c r="C975" s="3" t="s">
        <v>542</v>
      </c>
      <c r="D975" s="3" t="s">
        <v>543</v>
      </c>
      <c r="E975" s="3" t="s">
        <v>544</v>
      </c>
      <c r="F975" s="3">
        <v>2018</v>
      </c>
      <c r="G975" s="2" t="s">
        <v>61</v>
      </c>
      <c r="H975" s="3" t="s">
        <v>112</v>
      </c>
      <c r="I975" s="3" t="s">
        <v>545</v>
      </c>
      <c r="J975" s="3" t="s">
        <v>64</v>
      </c>
      <c r="K975" s="3" t="s">
        <v>374</v>
      </c>
      <c r="L975" s="3">
        <v>2013</v>
      </c>
      <c r="M975" s="3" t="s">
        <v>151</v>
      </c>
      <c r="N975" s="3" t="s">
        <v>150</v>
      </c>
      <c r="O975" s="3"/>
      <c r="P975" s="3" t="s">
        <v>132</v>
      </c>
      <c r="Q975" s="3" t="s">
        <v>151</v>
      </c>
      <c r="R975" s="4"/>
      <c r="S975" s="3" t="s">
        <v>134</v>
      </c>
      <c r="T975" s="3" t="s">
        <v>135</v>
      </c>
      <c r="U975" s="2" t="s">
        <v>84</v>
      </c>
      <c r="V975" s="3" t="s">
        <v>72</v>
      </c>
      <c r="W975" s="3">
        <v>1.7445999999999999</v>
      </c>
      <c r="X975" s="4">
        <f t="shared" si="65"/>
        <v>0.29773953382108997</v>
      </c>
      <c r="Y975" s="3">
        <v>0.1719</v>
      </c>
      <c r="Z975" s="4"/>
      <c r="AA975" s="3">
        <v>3</v>
      </c>
      <c r="AB975" s="3">
        <v>2.4424999999999999</v>
      </c>
      <c r="AC975" s="4">
        <f t="shared" si="66"/>
        <v>0.31523324697753563</v>
      </c>
      <c r="AD975" s="3">
        <v>0.182</v>
      </c>
      <c r="AE975" s="3">
        <v>3</v>
      </c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3" t="s">
        <v>73</v>
      </c>
      <c r="AV975" s="3" t="s">
        <v>74</v>
      </c>
      <c r="AW975" s="3" t="s">
        <v>121</v>
      </c>
      <c r="AX975" s="3">
        <v>0.25</v>
      </c>
      <c r="AY975" s="3" t="s">
        <v>122</v>
      </c>
      <c r="AZ975" s="3" t="s">
        <v>76</v>
      </c>
      <c r="BA975" s="3" t="s">
        <v>77</v>
      </c>
      <c r="BB975" s="3">
        <v>26.01</v>
      </c>
      <c r="BC975" s="3">
        <v>119.57</v>
      </c>
      <c r="BD975" s="3">
        <v>9</v>
      </c>
      <c r="BE975" s="3" t="s">
        <v>560</v>
      </c>
    </row>
    <row r="976" spans="1:57" ht="12.75">
      <c r="A976" s="3" t="s">
        <v>315</v>
      </c>
      <c r="B976" s="4"/>
      <c r="C976" s="3" t="s">
        <v>542</v>
      </c>
      <c r="D976" s="3" t="s">
        <v>543</v>
      </c>
      <c r="E976" s="3" t="s">
        <v>544</v>
      </c>
      <c r="F976" s="3">
        <v>2018</v>
      </c>
      <c r="G976" s="2" t="s">
        <v>61</v>
      </c>
      <c r="H976" s="3" t="s">
        <v>112</v>
      </c>
      <c r="I976" s="3" t="s">
        <v>545</v>
      </c>
      <c r="J976" s="3" t="s">
        <v>96</v>
      </c>
      <c r="K976" s="3" t="s">
        <v>550</v>
      </c>
      <c r="L976" s="3">
        <v>2013</v>
      </c>
      <c r="M976" s="3" t="s">
        <v>562</v>
      </c>
      <c r="N976" s="3" t="s">
        <v>563</v>
      </c>
      <c r="O976" s="3"/>
      <c r="P976" s="3" t="s">
        <v>222</v>
      </c>
      <c r="Q976" s="3" t="s">
        <v>223</v>
      </c>
      <c r="R976" s="4"/>
      <c r="S976" s="3" t="s">
        <v>134</v>
      </c>
      <c r="T976" s="3" t="s">
        <v>135</v>
      </c>
      <c r="U976" s="3" t="s">
        <v>84</v>
      </c>
      <c r="V976" s="3" t="s">
        <v>72</v>
      </c>
      <c r="W976" s="3">
        <v>20.5474</v>
      </c>
      <c r="X976" s="4">
        <f t="shared" si="65"/>
        <v>34.035414292322045</v>
      </c>
      <c r="Y976" s="3">
        <v>5.0736999999999997</v>
      </c>
      <c r="Z976" s="4"/>
      <c r="AA976" s="3">
        <v>45</v>
      </c>
      <c r="AB976" s="3">
        <v>16.079000000000001</v>
      </c>
      <c r="AC976" s="4">
        <f t="shared" si="66"/>
        <v>52.98407794045302</v>
      </c>
      <c r="AD976" s="3">
        <v>7.8983999999999996</v>
      </c>
      <c r="AE976" s="3">
        <v>45</v>
      </c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3" t="s">
        <v>73</v>
      </c>
      <c r="AV976" s="3" t="s">
        <v>74</v>
      </c>
      <c r="AW976" s="3" t="s">
        <v>121</v>
      </c>
      <c r="AX976" s="3">
        <v>0.25</v>
      </c>
      <c r="AY976" s="3" t="s">
        <v>122</v>
      </c>
      <c r="AZ976" s="3" t="s">
        <v>76</v>
      </c>
      <c r="BA976" s="3" t="s">
        <v>77</v>
      </c>
      <c r="BB976" s="3">
        <v>26.01</v>
      </c>
      <c r="BC976" s="3">
        <v>119.57</v>
      </c>
      <c r="BD976" s="3">
        <v>9</v>
      </c>
      <c r="BE976" s="3" t="s">
        <v>548</v>
      </c>
    </row>
    <row r="977" spans="1:57" ht="12.75">
      <c r="A977" s="3" t="s">
        <v>315</v>
      </c>
      <c r="B977" s="4"/>
      <c r="C977" s="3" t="s">
        <v>542</v>
      </c>
      <c r="D977" s="3" t="s">
        <v>543</v>
      </c>
      <c r="E977" s="3" t="s">
        <v>544</v>
      </c>
      <c r="F977" s="3">
        <v>2018</v>
      </c>
      <c r="G977" s="2" t="s">
        <v>61</v>
      </c>
      <c r="H977" s="3" t="s">
        <v>112</v>
      </c>
      <c r="I977" s="3" t="s">
        <v>545</v>
      </c>
      <c r="J977" s="3" t="s">
        <v>64</v>
      </c>
      <c r="K977" s="3" t="s">
        <v>549</v>
      </c>
      <c r="L977" s="3">
        <v>2013</v>
      </c>
      <c r="M977" s="3" t="s">
        <v>562</v>
      </c>
      <c r="N977" s="3" t="s">
        <v>563</v>
      </c>
      <c r="O977" s="3"/>
      <c r="P977" s="3" t="s">
        <v>222</v>
      </c>
      <c r="Q977" s="3" t="s">
        <v>223</v>
      </c>
      <c r="R977" s="4"/>
      <c r="S977" s="3" t="s">
        <v>134</v>
      </c>
      <c r="T977" s="3" t="s">
        <v>135</v>
      </c>
      <c r="U977" s="3" t="s">
        <v>84</v>
      </c>
      <c r="V977" s="3" t="s">
        <v>72</v>
      </c>
      <c r="W977" s="3">
        <v>32.605200000000004</v>
      </c>
      <c r="X977" s="4">
        <f t="shared" si="65"/>
        <v>66.19118984275778</v>
      </c>
      <c r="Y977" s="3">
        <v>9.8672000000000004</v>
      </c>
      <c r="Z977" s="4"/>
      <c r="AA977" s="3">
        <v>45</v>
      </c>
      <c r="AB977" s="3">
        <v>20.591999999999999</v>
      </c>
      <c r="AC977" s="4">
        <f t="shared" si="66"/>
        <v>62.445999587243378</v>
      </c>
      <c r="AD977" s="3">
        <v>9.3088999999999995</v>
      </c>
      <c r="AE977" s="3">
        <v>45</v>
      </c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3" t="s">
        <v>73</v>
      </c>
      <c r="AV977" s="3" t="s">
        <v>74</v>
      </c>
      <c r="AW977" s="3" t="s">
        <v>121</v>
      </c>
      <c r="AX977" s="3">
        <v>0.25</v>
      </c>
      <c r="AY977" s="3" t="s">
        <v>122</v>
      </c>
      <c r="AZ977" s="3" t="s">
        <v>76</v>
      </c>
      <c r="BA977" s="3" t="s">
        <v>77</v>
      </c>
      <c r="BB977" s="3">
        <v>26.01</v>
      </c>
      <c r="BC977" s="3">
        <v>119.57</v>
      </c>
      <c r="BD977" s="3">
        <v>9</v>
      </c>
      <c r="BE977" s="3" t="s">
        <v>548</v>
      </c>
    </row>
    <row r="978" spans="1:57" ht="12.75">
      <c r="A978" s="3" t="s">
        <v>315</v>
      </c>
      <c r="B978" s="4"/>
      <c r="C978" s="3" t="s">
        <v>542</v>
      </c>
      <c r="D978" s="3" t="s">
        <v>543</v>
      </c>
      <c r="E978" s="3" t="s">
        <v>544</v>
      </c>
      <c r="F978" s="3">
        <v>2018</v>
      </c>
      <c r="G978" s="2" t="s">
        <v>61</v>
      </c>
      <c r="H978" s="3" t="s">
        <v>112</v>
      </c>
      <c r="I978" s="3" t="s">
        <v>545</v>
      </c>
      <c r="J978" s="3" t="s">
        <v>114</v>
      </c>
      <c r="K978" s="3" t="s">
        <v>551</v>
      </c>
      <c r="L978" s="3">
        <v>2013</v>
      </c>
      <c r="M978" s="3" t="s">
        <v>562</v>
      </c>
      <c r="N978" s="3" t="s">
        <v>563</v>
      </c>
      <c r="O978" s="3"/>
      <c r="P978" s="3" t="s">
        <v>222</v>
      </c>
      <c r="Q978" s="3" t="s">
        <v>223</v>
      </c>
      <c r="R978" s="4"/>
      <c r="S978" s="3" t="s">
        <v>134</v>
      </c>
      <c r="T978" s="3" t="s">
        <v>135</v>
      </c>
      <c r="U978" s="3" t="s">
        <v>84</v>
      </c>
      <c r="V978" s="3" t="s">
        <v>72</v>
      </c>
      <c r="W978" s="3">
        <v>113.91500000000001</v>
      </c>
      <c r="X978" s="4">
        <f t="shared" si="65"/>
        <v>196.65636484436502</v>
      </c>
      <c r="Y978" s="3">
        <v>29.315799999999999</v>
      </c>
      <c r="Z978" s="4"/>
      <c r="AA978" s="3">
        <v>45</v>
      </c>
      <c r="AB978" s="3">
        <v>74.188999999999993</v>
      </c>
      <c r="AC978" s="4">
        <f t="shared" si="66"/>
        <v>113.53635155755184</v>
      </c>
      <c r="AD978" s="3">
        <v>16.925000000000001</v>
      </c>
      <c r="AE978" s="3">
        <v>45</v>
      </c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3" t="s">
        <v>73</v>
      </c>
      <c r="AV978" s="3" t="s">
        <v>74</v>
      </c>
      <c r="AW978" s="3" t="s">
        <v>121</v>
      </c>
      <c r="AX978" s="3">
        <v>0.25</v>
      </c>
      <c r="AY978" s="3" t="s">
        <v>122</v>
      </c>
      <c r="AZ978" s="3" t="s">
        <v>76</v>
      </c>
      <c r="BA978" s="3" t="s">
        <v>77</v>
      </c>
      <c r="BB978" s="3">
        <v>26.01</v>
      </c>
      <c r="BC978" s="3">
        <v>119.57</v>
      </c>
      <c r="BD978" s="3">
        <v>9</v>
      </c>
      <c r="BE978" s="3" t="s">
        <v>548</v>
      </c>
    </row>
    <row r="979" spans="1:57" ht="12.75">
      <c r="A979" s="3" t="s">
        <v>315</v>
      </c>
      <c r="B979" s="4"/>
      <c r="C979" s="3" t="s">
        <v>542</v>
      </c>
      <c r="D979" s="3" t="s">
        <v>543</v>
      </c>
      <c r="E979" s="3" t="s">
        <v>544</v>
      </c>
      <c r="F979" s="3">
        <v>2018</v>
      </c>
      <c r="G979" s="2" t="s">
        <v>61</v>
      </c>
      <c r="H979" s="3" t="s">
        <v>112</v>
      </c>
      <c r="I979" s="3" t="s">
        <v>545</v>
      </c>
      <c r="J979" s="3" t="s">
        <v>271</v>
      </c>
      <c r="K979" s="3" t="s">
        <v>546</v>
      </c>
      <c r="L979" s="3">
        <v>2013</v>
      </c>
      <c r="M979" s="3" t="s">
        <v>562</v>
      </c>
      <c r="N979" s="3" t="s">
        <v>563</v>
      </c>
      <c r="O979" s="3"/>
      <c r="P979" s="3" t="s">
        <v>222</v>
      </c>
      <c r="Q979" s="3" t="s">
        <v>223</v>
      </c>
      <c r="R979" s="4"/>
      <c r="S979" s="3" t="s">
        <v>134</v>
      </c>
      <c r="T979" s="3" t="s">
        <v>135</v>
      </c>
      <c r="U979" s="3" t="s">
        <v>84</v>
      </c>
      <c r="V979" s="3" t="s">
        <v>72</v>
      </c>
      <c r="W979" s="3">
        <v>34.201500000000003</v>
      </c>
      <c r="X979" s="4">
        <f t="shared" si="65"/>
        <v>94.554146889758357</v>
      </c>
      <c r="Y979" s="3">
        <v>14.0953</v>
      </c>
      <c r="Z979" s="4"/>
      <c r="AA979" s="3">
        <v>45</v>
      </c>
      <c r="AB979" s="3">
        <v>48.237000000000002</v>
      </c>
      <c r="AC979" s="4">
        <f t="shared" si="66"/>
        <v>117.31977857548148</v>
      </c>
      <c r="AD979" s="3">
        <v>17.489000000000001</v>
      </c>
      <c r="AE979" s="3">
        <v>45</v>
      </c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3" t="s">
        <v>73</v>
      </c>
      <c r="AV979" s="3" t="s">
        <v>74</v>
      </c>
      <c r="AW979" s="3" t="s">
        <v>121</v>
      </c>
      <c r="AX979" s="3">
        <v>0.25</v>
      </c>
      <c r="AY979" s="3" t="s">
        <v>122</v>
      </c>
      <c r="AZ979" s="3" t="s">
        <v>76</v>
      </c>
      <c r="BA979" s="3" t="s">
        <v>77</v>
      </c>
      <c r="BB979" s="3">
        <v>26.01</v>
      </c>
      <c r="BC979" s="3">
        <v>119.57</v>
      </c>
      <c r="BD979" s="3">
        <v>9</v>
      </c>
      <c r="BE979" s="3" t="s">
        <v>548</v>
      </c>
    </row>
    <row r="980" spans="1:57" ht="12.75">
      <c r="A980" s="3" t="s">
        <v>315</v>
      </c>
      <c r="B980" s="4"/>
      <c r="C980" s="3" t="s">
        <v>542</v>
      </c>
      <c r="D980" s="3" t="s">
        <v>543</v>
      </c>
      <c r="E980" s="3" t="s">
        <v>544</v>
      </c>
      <c r="F980" s="3">
        <v>2018</v>
      </c>
      <c r="G980" s="2" t="s">
        <v>61</v>
      </c>
      <c r="H980" s="3" t="s">
        <v>112</v>
      </c>
      <c r="I980" s="3" t="s">
        <v>545</v>
      </c>
      <c r="J980" s="3" t="s">
        <v>271</v>
      </c>
      <c r="K980" s="3" t="s">
        <v>546</v>
      </c>
      <c r="L980" s="3">
        <v>2013</v>
      </c>
      <c r="M980" s="3" t="s">
        <v>564</v>
      </c>
      <c r="N980" s="2" t="s">
        <v>199</v>
      </c>
      <c r="O980" s="3"/>
      <c r="P980" s="3" t="s">
        <v>82</v>
      </c>
      <c r="Q980" s="3" t="s">
        <v>242</v>
      </c>
      <c r="R980" s="4"/>
      <c r="S980" s="3" t="s">
        <v>134</v>
      </c>
      <c r="T980" s="3" t="s">
        <v>135</v>
      </c>
      <c r="U980" s="3" t="s">
        <v>84</v>
      </c>
      <c r="V980" s="3" t="s">
        <v>72</v>
      </c>
      <c r="W980" s="3">
        <v>27.9757</v>
      </c>
      <c r="X980" s="4">
        <f t="shared" si="65"/>
        <v>39.809836237417507</v>
      </c>
      <c r="Y980" s="3">
        <v>5.9344999999999999</v>
      </c>
      <c r="Z980" s="4"/>
      <c r="AA980" s="3">
        <v>45</v>
      </c>
      <c r="AB980" s="3">
        <v>3.2597</v>
      </c>
      <c r="AC980" s="4">
        <f t="shared" si="66"/>
        <v>9.4827170789811088</v>
      </c>
      <c r="AD980" s="3">
        <v>1.4136</v>
      </c>
      <c r="AE980" s="3">
        <v>45</v>
      </c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3" t="s">
        <v>73</v>
      </c>
      <c r="AV980" s="3" t="s">
        <v>74</v>
      </c>
      <c r="AW980" s="3" t="s">
        <v>121</v>
      </c>
      <c r="AX980" s="3">
        <v>0.25</v>
      </c>
      <c r="AY980" s="3" t="s">
        <v>122</v>
      </c>
      <c r="AZ980" s="3" t="s">
        <v>76</v>
      </c>
      <c r="BA980" s="3" t="s">
        <v>77</v>
      </c>
      <c r="BB980" s="3">
        <v>26.01</v>
      </c>
      <c r="BC980" s="3">
        <v>119.57</v>
      </c>
      <c r="BD980" s="3">
        <v>9</v>
      </c>
      <c r="BE980" s="3" t="s">
        <v>548</v>
      </c>
    </row>
    <row r="981" spans="1:57" ht="12.75">
      <c r="A981" s="3" t="s">
        <v>315</v>
      </c>
      <c r="B981" s="4"/>
      <c r="C981" s="3" t="s">
        <v>542</v>
      </c>
      <c r="D981" s="3" t="s">
        <v>543</v>
      </c>
      <c r="E981" s="3" t="s">
        <v>544</v>
      </c>
      <c r="F981" s="3">
        <v>2018</v>
      </c>
      <c r="G981" s="2" t="s">
        <v>61</v>
      </c>
      <c r="H981" s="3" t="s">
        <v>112</v>
      </c>
      <c r="I981" s="3" t="s">
        <v>545</v>
      </c>
      <c r="J981" s="3" t="s">
        <v>114</v>
      </c>
      <c r="K981" s="3" t="s">
        <v>551</v>
      </c>
      <c r="L981" s="3">
        <v>2013</v>
      </c>
      <c r="M981" s="3" t="s">
        <v>564</v>
      </c>
      <c r="N981" s="2" t="s">
        <v>199</v>
      </c>
      <c r="O981" s="3"/>
      <c r="P981" s="3" t="s">
        <v>82</v>
      </c>
      <c r="Q981" s="3" t="s">
        <v>242</v>
      </c>
      <c r="R981" s="4"/>
      <c r="S981" s="3" t="s">
        <v>134</v>
      </c>
      <c r="T981" s="3" t="s">
        <v>135</v>
      </c>
      <c r="U981" s="3" t="s">
        <v>84</v>
      </c>
      <c r="V981" s="3" t="s">
        <v>72</v>
      </c>
      <c r="W981" s="3">
        <v>90.518900000000002</v>
      </c>
      <c r="X981" s="4">
        <f t="shared" si="65"/>
        <v>66.340111970059269</v>
      </c>
      <c r="Y981" s="3">
        <v>9.8894000000000002</v>
      </c>
      <c r="Z981" s="4"/>
      <c r="AA981" s="3">
        <v>45</v>
      </c>
      <c r="AB981" s="3">
        <v>8.7421000000000006</v>
      </c>
      <c r="AC981" s="4">
        <f t="shared" si="66"/>
        <v>13.252727689045754</v>
      </c>
      <c r="AD981" s="3">
        <v>1.9756</v>
      </c>
      <c r="AE981" s="3">
        <v>45</v>
      </c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3" t="s">
        <v>73</v>
      </c>
      <c r="AV981" s="3" t="s">
        <v>74</v>
      </c>
      <c r="AW981" s="3" t="s">
        <v>121</v>
      </c>
      <c r="AX981" s="3">
        <v>0.25</v>
      </c>
      <c r="AY981" s="3" t="s">
        <v>122</v>
      </c>
      <c r="AZ981" s="3" t="s">
        <v>76</v>
      </c>
      <c r="BA981" s="3" t="s">
        <v>77</v>
      </c>
      <c r="BB981" s="3">
        <v>26.01</v>
      </c>
      <c r="BC981" s="3">
        <v>119.57</v>
      </c>
      <c r="BD981" s="3">
        <v>9</v>
      </c>
      <c r="BE981" s="3" t="s">
        <v>548</v>
      </c>
    </row>
    <row r="982" spans="1:57" ht="12.75">
      <c r="A982" s="3" t="s">
        <v>315</v>
      </c>
      <c r="B982" s="4"/>
      <c r="C982" s="3" t="s">
        <v>542</v>
      </c>
      <c r="D982" s="3" t="s">
        <v>543</v>
      </c>
      <c r="E982" s="3" t="s">
        <v>544</v>
      </c>
      <c r="F982" s="3">
        <v>2018</v>
      </c>
      <c r="G982" s="2" t="s">
        <v>61</v>
      </c>
      <c r="H982" s="3" t="s">
        <v>112</v>
      </c>
      <c r="I982" s="3" t="s">
        <v>545</v>
      </c>
      <c r="J982" s="3" t="s">
        <v>96</v>
      </c>
      <c r="K982" s="3" t="s">
        <v>550</v>
      </c>
      <c r="L982" s="3">
        <v>2013</v>
      </c>
      <c r="M982" s="3" t="s">
        <v>564</v>
      </c>
      <c r="N982" s="2" t="s">
        <v>199</v>
      </c>
      <c r="O982" s="3"/>
      <c r="P982" s="3" t="s">
        <v>82</v>
      </c>
      <c r="Q982" s="3" t="s">
        <v>242</v>
      </c>
      <c r="R982" s="4"/>
      <c r="S982" s="3" t="s">
        <v>134</v>
      </c>
      <c r="T982" s="3" t="s">
        <v>135</v>
      </c>
      <c r="U982" s="3" t="s">
        <v>84</v>
      </c>
      <c r="V982" s="3" t="s">
        <v>72</v>
      </c>
      <c r="W982" s="3">
        <v>125.377</v>
      </c>
      <c r="X982" s="4">
        <f t="shared" si="65"/>
        <v>159.18970424056954</v>
      </c>
      <c r="Y982" s="3">
        <v>23.730599999999999</v>
      </c>
      <c r="Z982" s="4"/>
      <c r="AA982" s="3">
        <v>45</v>
      </c>
      <c r="AB982" s="3">
        <v>24.672000000000001</v>
      </c>
      <c r="AC982" s="4">
        <f t="shared" si="66"/>
        <v>35.99219737943212</v>
      </c>
      <c r="AD982" s="3">
        <v>5.3654000000000002</v>
      </c>
      <c r="AE982" s="3">
        <v>45</v>
      </c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3" t="s">
        <v>73</v>
      </c>
      <c r="AV982" s="3" t="s">
        <v>74</v>
      </c>
      <c r="AW982" s="3" t="s">
        <v>121</v>
      </c>
      <c r="AX982" s="3">
        <v>0.25</v>
      </c>
      <c r="AY982" s="3" t="s">
        <v>122</v>
      </c>
      <c r="AZ982" s="3" t="s">
        <v>76</v>
      </c>
      <c r="BA982" s="3" t="s">
        <v>77</v>
      </c>
      <c r="BB982" s="3">
        <v>26.01</v>
      </c>
      <c r="BC982" s="3">
        <v>119.57</v>
      </c>
      <c r="BD982" s="3">
        <v>9</v>
      </c>
      <c r="BE982" s="3" t="s">
        <v>548</v>
      </c>
    </row>
    <row r="983" spans="1:57" ht="12.75">
      <c r="A983" s="3" t="s">
        <v>315</v>
      </c>
      <c r="B983" s="4"/>
      <c r="C983" s="3" t="s">
        <v>542</v>
      </c>
      <c r="D983" s="3" t="s">
        <v>543</v>
      </c>
      <c r="E983" s="3" t="s">
        <v>544</v>
      </c>
      <c r="F983" s="3">
        <v>2018</v>
      </c>
      <c r="G983" s="2" t="s">
        <v>61</v>
      </c>
      <c r="H983" s="3" t="s">
        <v>112</v>
      </c>
      <c r="I983" s="3" t="s">
        <v>545</v>
      </c>
      <c r="J983" s="3" t="s">
        <v>64</v>
      </c>
      <c r="K983" s="3" t="s">
        <v>549</v>
      </c>
      <c r="L983" s="3">
        <v>2013</v>
      </c>
      <c r="M983" s="3" t="s">
        <v>564</v>
      </c>
      <c r="N983" s="2" t="s">
        <v>199</v>
      </c>
      <c r="O983" s="3"/>
      <c r="P983" s="3" t="s">
        <v>82</v>
      </c>
      <c r="Q983" s="3" t="s">
        <v>242</v>
      </c>
      <c r="R983" s="4"/>
      <c r="S983" s="3" t="s">
        <v>134</v>
      </c>
      <c r="T983" s="3" t="s">
        <v>135</v>
      </c>
      <c r="U983" s="3" t="s">
        <v>84</v>
      </c>
      <c r="V983" s="3" t="s">
        <v>72</v>
      </c>
      <c r="W983" s="3">
        <v>123.79600000000001</v>
      </c>
      <c r="X983" s="4">
        <f t="shared" si="65"/>
        <v>111.81972217122524</v>
      </c>
      <c r="Y983" s="3">
        <v>16.6691</v>
      </c>
      <c r="Z983" s="4"/>
      <c r="AA983" s="3">
        <v>45</v>
      </c>
      <c r="AB983" s="3">
        <v>25.913</v>
      </c>
      <c r="AC983" s="4">
        <f t="shared" si="66"/>
        <v>66.336757868093017</v>
      </c>
      <c r="AD983" s="3">
        <v>9.8888999999999996</v>
      </c>
      <c r="AE983" s="3">
        <v>45</v>
      </c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3" t="s">
        <v>73</v>
      </c>
      <c r="AV983" s="3" t="s">
        <v>74</v>
      </c>
      <c r="AW983" s="3" t="s">
        <v>121</v>
      </c>
      <c r="AX983" s="3">
        <v>0.25</v>
      </c>
      <c r="AY983" s="3" t="s">
        <v>122</v>
      </c>
      <c r="AZ983" s="3" t="s">
        <v>76</v>
      </c>
      <c r="BA983" s="3" t="s">
        <v>77</v>
      </c>
      <c r="BB983" s="3">
        <v>26.01</v>
      </c>
      <c r="BC983" s="3">
        <v>119.57</v>
      </c>
      <c r="BD983" s="3">
        <v>9</v>
      </c>
      <c r="BE983" s="3" t="s">
        <v>548</v>
      </c>
    </row>
    <row r="984" spans="1:57" ht="12.75">
      <c r="A984" s="3" t="s">
        <v>315</v>
      </c>
      <c r="B984" s="4"/>
      <c r="C984" s="3" t="s">
        <v>542</v>
      </c>
      <c r="D984" s="3" t="s">
        <v>543</v>
      </c>
      <c r="E984" s="3" t="s">
        <v>544</v>
      </c>
      <c r="F984" s="3">
        <v>2018</v>
      </c>
      <c r="G984" s="2" t="s">
        <v>61</v>
      </c>
      <c r="H984" s="3" t="s">
        <v>112</v>
      </c>
      <c r="I984" s="3" t="s">
        <v>545</v>
      </c>
      <c r="J984" s="4"/>
      <c r="K984" s="4"/>
      <c r="L984" s="3" t="s">
        <v>291</v>
      </c>
      <c r="M984" s="3" t="s">
        <v>565</v>
      </c>
      <c r="N984" s="3" t="s">
        <v>182</v>
      </c>
      <c r="O984" s="3"/>
      <c r="P984" s="3" t="s">
        <v>118</v>
      </c>
      <c r="Q984" s="3" t="s">
        <v>160</v>
      </c>
      <c r="R984" s="4"/>
      <c r="S984" s="3" t="s">
        <v>69</v>
      </c>
      <c r="T984" s="3" t="s">
        <v>101</v>
      </c>
      <c r="U984" s="2" t="s">
        <v>84</v>
      </c>
      <c r="V984" s="3" t="s">
        <v>72</v>
      </c>
      <c r="W984" s="3">
        <v>3037.2</v>
      </c>
      <c r="X984" s="3">
        <v>248.8</v>
      </c>
      <c r="Y984" s="4"/>
      <c r="Z984" s="4"/>
      <c r="AA984" s="3">
        <v>3</v>
      </c>
      <c r="AB984" s="3">
        <v>1062.4000000000001</v>
      </c>
      <c r="AC984" s="3">
        <v>129.6</v>
      </c>
      <c r="AD984" s="4"/>
      <c r="AE984" s="3">
        <v>3</v>
      </c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3" t="s">
        <v>73</v>
      </c>
      <c r="AV984" s="3" t="s">
        <v>74</v>
      </c>
      <c r="AW984" s="3" t="s">
        <v>121</v>
      </c>
      <c r="AX984" s="3">
        <v>0.25</v>
      </c>
      <c r="AY984" s="3" t="s">
        <v>122</v>
      </c>
      <c r="AZ984" s="3" t="s">
        <v>76</v>
      </c>
      <c r="BA984" s="3" t="s">
        <v>77</v>
      </c>
      <c r="BB984" s="3">
        <v>26.01</v>
      </c>
      <c r="BC984" s="3">
        <v>119.57</v>
      </c>
      <c r="BD984" s="3">
        <v>9</v>
      </c>
      <c r="BE984" s="3" t="s">
        <v>558</v>
      </c>
    </row>
    <row r="985" spans="1:57" ht="12.75">
      <c r="A985" s="3" t="s">
        <v>315</v>
      </c>
      <c r="B985" s="4"/>
      <c r="C985" s="3" t="s">
        <v>542</v>
      </c>
      <c r="D985" s="3" t="s">
        <v>543</v>
      </c>
      <c r="E985" s="3" t="s">
        <v>544</v>
      </c>
      <c r="F985" s="3">
        <v>2018</v>
      </c>
      <c r="G985" s="2" t="s">
        <v>61</v>
      </c>
      <c r="H985" s="3" t="s">
        <v>112</v>
      </c>
      <c r="I985" s="3" t="s">
        <v>545</v>
      </c>
      <c r="J985" s="3" t="s">
        <v>64</v>
      </c>
      <c r="K985" s="3" t="s">
        <v>65</v>
      </c>
      <c r="L985" s="3">
        <v>2013</v>
      </c>
      <c r="M985" s="3" t="s">
        <v>204</v>
      </c>
      <c r="N985" s="2" t="s">
        <v>204</v>
      </c>
      <c r="O985" s="3"/>
      <c r="P985" s="3" t="s">
        <v>132</v>
      </c>
      <c r="Q985" s="3" t="s">
        <v>204</v>
      </c>
      <c r="R985" s="4"/>
      <c r="S985" s="3" t="s">
        <v>134</v>
      </c>
      <c r="T985" s="3" t="s">
        <v>135</v>
      </c>
      <c r="U985" s="2" t="s">
        <v>84</v>
      </c>
      <c r="V985" s="3" t="s">
        <v>72</v>
      </c>
      <c r="W985" s="3">
        <v>5.2946</v>
      </c>
      <c r="X985" s="4">
        <f t="shared" ref="X985:X995" si="67">ABS(Y985)*(SQRT(AA985))</f>
        <v>0.10704073990775662</v>
      </c>
      <c r="Y985" s="3">
        <v>6.1800000000000001E-2</v>
      </c>
      <c r="Z985" s="4"/>
      <c r="AA985" s="3">
        <v>3</v>
      </c>
      <c r="AB985" s="3">
        <v>5.0720999999999998</v>
      </c>
      <c r="AC985" s="4">
        <f t="shared" ref="AC985:AC995" si="68">AD985*(SQRT(AE985))</f>
        <v>3.4987426312891319E-2</v>
      </c>
      <c r="AD985" s="3">
        <v>2.0199999999999999E-2</v>
      </c>
      <c r="AE985" s="3">
        <v>3</v>
      </c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3" t="s">
        <v>73</v>
      </c>
      <c r="AV985" s="3" t="s">
        <v>74</v>
      </c>
      <c r="AW985" s="3" t="s">
        <v>121</v>
      </c>
      <c r="AX985" s="3">
        <v>0.25</v>
      </c>
      <c r="AY985" s="3" t="s">
        <v>122</v>
      </c>
      <c r="AZ985" s="3" t="s">
        <v>76</v>
      </c>
      <c r="BA985" s="3" t="s">
        <v>77</v>
      </c>
      <c r="BB985" s="3">
        <v>26.01</v>
      </c>
      <c r="BC985" s="3">
        <v>119.57</v>
      </c>
      <c r="BD985" s="3">
        <v>9</v>
      </c>
      <c r="BE985" s="3" t="s">
        <v>560</v>
      </c>
    </row>
    <row r="986" spans="1:57" ht="12.75">
      <c r="A986" s="3" t="s">
        <v>315</v>
      </c>
      <c r="B986" s="4"/>
      <c r="C986" s="3" t="s">
        <v>542</v>
      </c>
      <c r="D986" s="3" t="s">
        <v>543</v>
      </c>
      <c r="E986" s="3" t="s">
        <v>544</v>
      </c>
      <c r="F986" s="3">
        <v>2018</v>
      </c>
      <c r="G986" s="2" t="s">
        <v>61</v>
      </c>
      <c r="H986" s="3" t="s">
        <v>112</v>
      </c>
      <c r="I986" s="3" t="s">
        <v>545</v>
      </c>
      <c r="J986" s="3" t="s">
        <v>64</v>
      </c>
      <c r="K986" s="3" t="s">
        <v>374</v>
      </c>
      <c r="L986" s="3">
        <v>2013</v>
      </c>
      <c r="M986" s="3" t="s">
        <v>204</v>
      </c>
      <c r="N986" s="2" t="s">
        <v>204</v>
      </c>
      <c r="O986" s="3"/>
      <c r="P986" s="3" t="s">
        <v>132</v>
      </c>
      <c r="Q986" s="3" t="s">
        <v>204</v>
      </c>
      <c r="R986" s="4"/>
      <c r="S986" s="3" t="s">
        <v>134</v>
      </c>
      <c r="T986" s="3" t="s">
        <v>135</v>
      </c>
      <c r="U986" s="2" t="s">
        <v>84</v>
      </c>
      <c r="V986" s="3" t="s">
        <v>72</v>
      </c>
      <c r="W986" s="3">
        <v>6.6852</v>
      </c>
      <c r="X986" s="4">
        <f t="shared" si="67"/>
        <v>8.7641770862985191E-2</v>
      </c>
      <c r="Y986" s="3">
        <v>5.0599999999999999E-2</v>
      </c>
      <c r="Z986" s="4"/>
      <c r="AA986" s="3">
        <v>3</v>
      </c>
      <c r="AB986" s="3">
        <v>6.4678000000000004</v>
      </c>
      <c r="AC986" s="4">
        <f t="shared" si="68"/>
        <v>3.4987426312891319E-2</v>
      </c>
      <c r="AD986" s="3">
        <v>2.0199999999999999E-2</v>
      </c>
      <c r="AE986" s="3">
        <v>3</v>
      </c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3" t="s">
        <v>73</v>
      </c>
      <c r="AV986" s="3" t="s">
        <v>74</v>
      </c>
      <c r="AW986" s="3" t="s">
        <v>121</v>
      </c>
      <c r="AX986" s="3">
        <v>0.25</v>
      </c>
      <c r="AY986" s="3" t="s">
        <v>122</v>
      </c>
      <c r="AZ986" s="3" t="s">
        <v>76</v>
      </c>
      <c r="BA986" s="3" t="s">
        <v>77</v>
      </c>
      <c r="BB986" s="3">
        <v>26.01</v>
      </c>
      <c r="BC986" s="3">
        <v>119.57</v>
      </c>
      <c r="BD986" s="3">
        <v>9</v>
      </c>
      <c r="BE986" s="3" t="s">
        <v>560</v>
      </c>
    </row>
    <row r="987" spans="1:57" ht="12.75">
      <c r="A987" s="3" t="s">
        <v>315</v>
      </c>
      <c r="B987" s="4"/>
      <c r="C987" s="3" t="s">
        <v>542</v>
      </c>
      <c r="D987" s="3" t="s">
        <v>543</v>
      </c>
      <c r="E987" s="3" t="s">
        <v>544</v>
      </c>
      <c r="F987" s="3">
        <v>2018</v>
      </c>
      <c r="G987" s="2" t="s">
        <v>61</v>
      </c>
      <c r="H987" s="3" t="s">
        <v>112</v>
      </c>
      <c r="I987" s="3" t="s">
        <v>545</v>
      </c>
      <c r="J987" s="3" t="s">
        <v>96</v>
      </c>
      <c r="K987" s="3" t="s">
        <v>126</v>
      </c>
      <c r="L987" s="3">
        <v>2013</v>
      </c>
      <c r="M987" s="3" t="s">
        <v>204</v>
      </c>
      <c r="N987" s="2" t="s">
        <v>204</v>
      </c>
      <c r="O987" s="3"/>
      <c r="P987" s="3" t="s">
        <v>132</v>
      </c>
      <c r="Q987" s="3" t="s">
        <v>204</v>
      </c>
      <c r="R987" s="4"/>
      <c r="S987" s="3" t="s">
        <v>134</v>
      </c>
      <c r="T987" s="3" t="s">
        <v>135</v>
      </c>
      <c r="U987" s="2" t="s">
        <v>84</v>
      </c>
      <c r="V987" s="3" t="s">
        <v>72</v>
      </c>
      <c r="W987" s="3">
        <v>6.4626999999999999</v>
      </c>
      <c r="X987" s="4">
        <f t="shared" si="67"/>
        <v>0.10513548401943085</v>
      </c>
      <c r="Y987" s="3">
        <v>6.0699999999999997E-2</v>
      </c>
      <c r="Z987" s="4"/>
      <c r="AA987" s="3">
        <v>3</v>
      </c>
      <c r="AB987" s="3">
        <v>6.2553999999999998</v>
      </c>
      <c r="AC987" s="4">
        <f t="shared" si="68"/>
        <v>4.3820885431492596E-2</v>
      </c>
      <c r="AD987" s="3">
        <v>2.53E-2</v>
      </c>
      <c r="AE987" s="3">
        <v>3</v>
      </c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3" t="s">
        <v>73</v>
      </c>
      <c r="AV987" s="3" t="s">
        <v>74</v>
      </c>
      <c r="AW987" s="3" t="s">
        <v>121</v>
      </c>
      <c r="AX987" s="3">
        <v>0.25</v>
      </c>
      <c r="AY987" s="3" t="s">
        <v>122</v>
      </c>
      <c r="AZ987" s="3" t="s">
        <v>76</v>
      </c>
      <c r="BA987" s="3" t="s">
        <v>77</v>
      </c>
      <c r="BB987" s="3">
        <v>26.01</v>
      </c>
      <c r="BC987" s="3">
        <v>119.57</v>
      </c>
      <c r="BD987" s="3">
        <v>9</v>
      </c>
      <c r="BE987" s="3" t="s">
        <v>560</v>
      </c>
    </row>
    <row r="988" spans="1:57" ht="12.75">
      <c r="A988" s="3" t="s">
        <v>315</v>
      </c>
      <c r="B988" s="4"/>
      <c r="C988" s="3" t="s">
        <v>542</v>
      </c>
      <c r="D988" s="3" t="s">
        <v>543</v>
      </c>
      <c r="E988" s="3" t="s">
        <v>544</v>
      </c>
      <c r="F988" s="3">
        <v>2018</v>
      </c>
      <c r="G988" s="2" t="s">
        <v>61</v>
      </c>
      <c r="H988" s="3" t="s">
        <v>112</v>
      </c>
      <c r="I988" s="3" t="s">
        <v>545</v>
      </c>
      <c r="J988" s="3" t="s">
        <v>271</v>
      </c>
      <c r="K988" s="3" t="s">
        <v>561</v>
      </c>
      <c r="L988" s="3">
        <v>2012</v>
      </c>
      <c r="M988" s="3" t="s">
        <v>204</v>
      </c>
      <c r="N988" s="2" t="s">
        <v>204</v>
      </c>
      <c r="O988" s="3"/>
      <c r="P988" s="3" t="s">
        <v>132</v>
      </c>
      <c r="Q988" s="3" t="s">
        <v>204</v>
      </c>
      <c r="R988" s="4"/>
      <c r="S988" s="3" t="s">
        <v>134</v>
      </c>
      <c r="T988" s="3" t="s">
        <v>135</v>
      </c>
      <c r="U988" s="2" t="s">
        <v>84</v>
      </c>
      <c r="V988" s="3" t="s">
        <v>72</v>
      </c>
      <c r="W988" s="3">
        <v>6.8066000000000004</v>
      </c>
      <c r="X988" s="4">
        <f t="shared" si="67"/>
        <v>5.2481139469336982E-2</v>
      </c>
      <c r="Y988" s="3">
        <v>3.0300000000000001E-2</v>
      </c>
      <c r="Z988" s="4"/>
      <c r="AA988" s="3">
        <v>3</v>
      </c>
      <c r="AB988" s="3">
        <v>6.8216000000000001</v>
      </c>
      <c r="AC988" s="4">
        <f t="shared" si="68"/>
        <v>5.2827549630850755E-2</v>
      </c>
      <c r="AD988" s="3">
        <v>3.0499999999999999E-2</v>
      </c>
      <c r="AE988" s="3">
        <v>3</v>
      </c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3" t="s">
        <v>73</v>
      </c>
      <c r="AV988" s="3" t="s">
        <v>74</v>
      </c>
      <c r="AW988" s="3" t="s">
        <v>121</v>
      </c>
      <c r="AX988" s="3">
        <v>0.25</v>
      </c>
      <c r="AY988" s="3" t="s">
        <v>122</v>
      </c>
      <c r="AZ988" s="3" t="s">
        <v>76</v>
      </c>
      <c r="BA988" s="3" t="s">
        <v>77</v>
      </c>
      <c r="BB988" s="3">
        <v>26.01</v>
      </c>
      <c r="BC988" s="3">
        <v>119.57</v>
      </c>
      <c r="BD988" s="3">
        <v>9</v>
      </c>
      <c r="BE988" s="3" t="s">
        <v>560</v>
      </c>
    </row>
    <row r="989" spans="1:57" ht="12.75">
      <c r="A989" s="3" t="s">
        <v>315</v>
      </c>
      <c r="B989" s="4"/>
      <c r="C989" s="3" t="s">
        <v>542</v>
      </c>
      <c r="D989" s="3" t="s">
        <v>543</v>
      </c>
      <c r="E989" s="3" t="s">
        <v>544</v>
      </c>
      <c r="F989" s="3">
        <v>2018</v>
      </c>
      <c r="G989" s="2" t="s">
        <v>61</v>
      </c>
      <c r="H989" s="3" t="s">
        <v>112</v>
      </c>
      <c r="I989" s="3" t="s">
        <v>545</v>
      </c>
      <c r="J989" s="3" t="s">
        <v>271</v>
      </c>
      <c r="K989" s="3" t="s">
        <v>530</v>
      </c>
      <c r="L989" s="3">
        <v>2013</v>
      </c>
      <c r="M989" s="3" t="s">
        <v>204</v>
      </c>
      <c r="N989" s="2" t="s">
        <v>204</v>
      </c>
      <c r="O989" s="3"/>
      <c r="P989" s="3" t="s">
        <v>132</v>
      </c>
      <c r="Q989" s="3" t="s">
        <v>204</v>
      </c>
      <c r="R989" s="4"/>
      <c r="S989" s="3" t="s">
        <v>134</v>
      </c>
      <c r="T989" s="3" t="s">
        <v>135</v>
      </c>
      <c r="U989" s="2" t="s">
        <v>84</v>
      </c>
      <c r="V989" s="3" t="s">
        <v>72</v>
      </c>
      <c r="W989" s="3">
        <v>6.6041999999999996</v>
      </c>
      <c r="X989" s="4">
        <f t="shared" si="67"/>
        <v>6.1487803668695135E-2</v>
      </c>
      <c r="Y989" s="3">
        <v>3.5499999999999997E-2</v>
      </c>
      <c r="Z989" s="4"/>
      <c r="AA989" s="3">
        <v>3</v>
      </c>
      <c r="AB989" s="3">
        <v>6.6599000000000004</v>
      </c>
      <c r="AC989" s="4">
        <f t="shared" si="68"/>
        <v>6.1314598587938252E-2</v>
      </c>
      <c r="AD989" s="3">
        <v>3.5400000000000001E-2</v>
      </c>
      <c r="AE989" s="3">
        <v>3</v>
      </c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3" t="s">
        <v>73</v>
      </c>
      <c r="AV989" s="3" t="s">
        <v>74</v>
      </c>
      <c r="AW989" s="3" t="s">
        <v>121</v>
      </c>
      <c r="AX989" s="3">
        <v>0.25</v>
      </c>
      <c r="AY989" s="3" t="s">
        <v>122</v>
      </c>
      <c r="AZ989" s="3" t="s">
        <v>76</v>
      </c>
      <c r="BA989" s="3" t="s">
        <v>77</v>
      </c>
      <c r="BB989" s="3">
        <v>26.01</v>
      </c>
      <c r="BC989" s="3">
        <v>119.57</v>
      </c>
      <c r="BD989" s="3">
        <v>9</v>
      </c>
      <c r="BE989" s="3" t="s">
        <v>560</v>
      </c>
    </row>
    <row r="990" spans="1:57" ht="12.75">
      <c r="A990" s="3" t="s">
        <v>315</v>
      </c>
      <c r="B990" s="4"/>
      <c r="C990" s="3" t="s">
        <v>542</v>
      </c>
      <c r="D990" s="3" t="s">
        <v>543</v>
      </c>
      <c r="E990" s="3" t="s">
        <v>544</v>
      </c>
      <c r="F990" s="3">
        <v>2018</v>
      </c>
      <c r="G990" s="2" t="s">
        <v>61</v>
      </c>
      <c r="H990" s="3" t="s">
        <v>112</v>
      </c>
      <c r="I990" s="3" t="s">
        <v>545</v>
      </c>
      <c r="J990" s="3" t="s">
        <v>114</v>
      </c>
      <c r="K990" s="3" t="s">
        <v>449</v>
      </c>
      <c r="L990" s="3">
        <v>2013</v>
      </c>
      <c r="M990" s="3" t="s">
        <v>204</v>
      </c>
      <c r="N990" s="2" t="s">
        <v>204</v>
      </c>
      <c r="O990" s="3"/>
      <c r="P990" s="3" t="s">
        <v>132</v>
      </c>
      <c r="Q990" s="3" t="s">
        <v>204</v>
      </c>
      <c r="R990" s="4"/>
      <c r="S990" s="3" t="s">
        <v>134</v>
      </c>
      <c r="T990" s="3" t="s">
        <v>135</v>
      </c>
      <c r="U990" s="2" t="s">
        <v>84</v>
      </c>
      <c r="V990" s="3" t="s">
        <v>72</v>
      </c>
      <c r="W990" s="3">
        <v>5.9823000000000004</v>
      </c>
      <c r="X990" s="4">
        <f t="shared" si="67"/>
        <v>0.1226291971758765</v>
      </c>
      <c r="Y990" s="3">
        <v>7.0800000000000002E-2</v>
      </c>
      <c r="Z990" s="4"/>
      <c r="AA990" s="3">
        <v>3</v>
      </c>
      <c r="AB990" s="3">
        <v>5.6281999999999996</v>
      </c>
      <c r="AC990" s="4">
        <f t="shared" si="68"/>
        <v>8.7814975943742074E-2</v>
      </c>
      <c r="AD990" s="3">
        <v>5.0700000000000002E-2</v>
      </c>
      <c r="AE990" s="3">
        <v>3</v>
      </c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3" t="s">
        <v>73</v>
      </c>
      <c r="AV990" s="3" t="s">
        <v>74</v>
      </c>
      <c r="AW990" s="3" t="s">
        <v>121</v>
      </c>
      <c r="AX990" s="3">
        <v>0.25</v>
      </c>
      <c r="AY990" s="3" t="s">
        <v>122</v>
      </c>
      <c r="AZ990" s="3" t="s">
        <v>76</v>
      </c>
      <c r="BA990" s="3" t="s">
        <v>77</v>
      </c>
      <c r="BB990" s="3">
        <v>26.01</v>
      </c>
      <c r="BC990" s="3">
        <v>119.57</v>
      </c>
      <c r="BD990" s="3">
        <v>9</v>
      </c>
      <c r="BE990" s="3" t="s">
        <v>560</v>
      </c>
    </row>
    <row r="991" spans="1:57" ht="12.75">
      <c r="A991" s="3" t="s">
        <v>315</v>
      </c>
      <c r="B991" s="4"/>
      <c r="C991" s="3" t="s">
        <v>542</v>
      </c>
      <c r="D991" s="3" t="s">
        <v>543</v>
      </c>
      <c r="E991" s="3" t="s">
        <v>544</v>
      </c>
      <c r="F991" s="3">
        <v>2018</v>
      </c>
      <c r="G991" s="2" t="s">
        <v>61</v>
      </c>
      <c r="H991" s="3" t="s">
        <v>112</v>
      </c>
      <c r="I991" s="3" t="s">
        <v>545</v>
      </c>
      <c r="J991" s="3" t="s">
        <v>114</v>
      </c>
      <c r="K991" s="3" t="s">
        <v>265</v>
      </c>
      <c r="L991" s="3">
        <v>2013</v>
      </c>
      <c r="M991" s="3" t="s">
        <v>204</v>
      </c>
      <c r="N991" s="2" t="s">
        <v>204</v>
      </c>
      <c r="O991" s="3"/>
      <c r="P991" s="3" t="s">
        <v>132</v>
      </c>
      <c r="Q991" s="3" t="s">
        <v>204</v>
      </c>
      <c r="R991" s="4"/>
      <c r="S991" s="3" t="s">
        <v>134</v>
      </c>
      <c r="T991" s="3" t="s">
        <v>135</v>
      </c>
      <c r="U991" s="2" t="s">
        <v>84</v>
      </c>
      <c r="V991" s="3" t="s">
        <v>72</v>
      </c>
      <c r="W991" s="3">
        <v>6.6245000000000003</v>
      </c>
      <c r="X991" s="4">
        <f t="shared" si="67"/>
        <v>0.21893122207670609</v>
      </c>
      <c r="Y991" s="3">
        <v>0.12640000000000001</v>
      </c>
      <c r="Z991" s="4"/>
      <c r="AA991" s="3">
        <v>3</v>
      </c>
      <c r="AB991" s="3">
        <v>6.7256999999999998</v>
      </c>
      <c r="AC991" s="4">
        <f t="shared" si="68"/>
        <v>0.10496227893867396</v>
      </c>
      <c r="AD991" s="3">
        <v>6.0600000000000001E-2</v>
      </c>
      <c r="AE991" s="3">
        <v>3</v>
      </c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3" t="s">
        <v>73</v>
      </c>
      <c r="AV991" s="3" t="s">
        <v>74</v>
      </c>
      <c r="AW991" s="3" t="s">
        <v>121</v>
      </c>
      <c r="AX991" s="3">
        <v>0.25</v>
      </c>
      <c r="AY991" s="3" t="s">
        <v>122</v>
      </c>
      <c r="AZ991" s="3" t="s">
        <v>76</v>
      </c>
      <c r="BA991" s="3" t="s">
        <v>77</v>
      </c>
      <c r="BB991" s="3">
        <v>26.01</v>
      </c>
      <c r="BC991" s="3">
        <v>119.57</v>
      </c>
      <c r="BD991" s="3">
        <v>9</v>
      </c>
      <c r="BE991" s="3" t="s">
        <v>560</v>
      </c>
    </row>
    <row r="992" spans="1:57" ht="12.75">
      <c r="A992" s="3" t="s">
        <v>315</v>
      </c>
      <c r="B992" s="4"/>
      <c r="C992" s="3" t="s">
        <v>542</v>
      </c>
      <c r="D992" s="3" t="s">
        <v>543</v>
      </c>
      <c r="E992" s="3" t="s">
        <v>544</v>
      </c>
      <c r="F992" s="3">
        <v>2018</v>
      </c>
      <c r="G992" s="2" t="s">
        <v>61</v>
      </c>
      <c r="H992" s="3" t="s">
        <v>112</v>
      </c>
      <c r="I992" s="3" t="s">
        <v>545</v>
      </c>
      <c r="J992" s="3" t="s">
        <v>64</v>
      </c>
      <c r="K992" s="3" t="s">
        <v>139</v>
      </c>
      <c r="L992" s="3">
        <v>2013</v>
      </c>
      <c r="M992" s="3" t="s">
        <v>204</v>
      </c>
      <c r="N992" s="2" t="s">
        <v>204</v>
      </c>
      <c r="O992" s="3"/>
      <c r="P992" s="3" t="s">
        <v>132</v>
      </c>
      <c r="Q992" s="3" t="s">
        <v>204</v>
      </c>
      <c r="R992" s="4"/>
      <c r="S992" s="3" t="s">
        <v>134</v>
      </c>
      <c r="T992" s="3" t="s">
        <v>135</v>
      </c>
      <c r="U992" s="2" t="s">
        <v>84</v>
      </c>
      <c r="V992" s="3" t="s">
        <v>72</v>
      </c>
      <c r="W992" s="3">
        <v>6.5689000000000002</v>
      </c>
      <c r="X992" s="4">
        <f t="shared" si="67"/>
        <v>7.0148057706539535E-2</v>
      </c>
      <c r="Y992" s="3">
        <v>4.0500000000000001E-2</v>
      </c>
      <c r="Z992" s="4"/>
      <c r="AA992" s="3">
        <v>3</v>
      </c>
      <c r="AB992" s="3">
        <v>6.5487000000000002</v>
      </c>
      <c r="AC992" s="4">
        <f t="shared" si="68"/>
        <v>0.1226291971758765</v>
      </c>
      <c r="AD992" s="3">
        <v>7.0800000000000002E-2</v>
      </c>
      <c r="AE992" s="3">
        <v>3</v>
      </c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3" t="s">
        <v>73</v>
      </c>
      <c r="AV992" s="3" t="s">
        <v>74</v>
      </c>
      <c r="AW992" s="3" t="s">
        <v>121</v>
      </c>
      <c r="AX992" s="3">
        <v>0.25</v>
      </c>
      <c r="AY992" s="3" t="s">
        <v>122</v>
      </c>
      <c r="AZ992" s="3" t="s">
        <v>76</v>
      </c>
      <c r="BA992" s="3" t="s">
        <v>77</v>
      </c>
      <c r="BB992" s="3">
        <v>26.01</v>
      </c>
      <c r="BC992" s="3">
        <v>119.57</v>
      </c>
      <c r="BD992" s="3">
        <v>9</v>
      </c>
      <c r="BE992" s="3" t="s">
        <v>560</v>
      </c>
    </row>
    <row r="993" spans="1:57" ht="12.75">
      <c r="A993" s="3" t="s">
        <v>315</v>
      </c>
      <c r="B993" s="4"/>
      <c r="C993" s="3" t="s">
        <v>542</v>
      </c>
      <c r="D993" s="3" t="s">
        <v>543</v>
      </c>
      <c r="E993" s="3" t="s">
        <v>544</v>
      </c>
      <c r="F993" s="3">
        <v>2018</v>
      </c>
      <c r="G993" s="2" t="s">
        <v>61</v>
      </c>
      <c r="H993" s="3" t="s">
        <v>112</v>
      </c>
      <c r="I993" s="3" t="s">
        <v>545</v>
      </c>
      <c r="J993" s="3" t="s">
        <v>96</v>
      </c>
      <c r="K993" s="3" t="s">
        <v>273</v>
      </c>
      <c r="L993" s="3">
        <v>2013</v>
      </c>
      <c r="M993" s="3" t="s">
        <v>204</v>
      </c>
      <c r="N993" s="2" t="s">
        <v>204</v>
      </c>
      <c r="O993" s="3"/>
      <c r="P993" s="3" t="s">
        <v>132</v>
      </c>
      <c r="Q993" s="3" t="s">
        <v>204</v>
      </c>
      <c r="R993" s="4"/>
      <c r="S993" s="3" t="s">
        <v>134</v>
      </c>
      <c r="T993" s="3" t="s">
        <v>135</v>
      </c>
      <c r="U993" s="2" t="s">
        <v>84</v>
      </c>
      <c r="V993" s="3" t="s">
        <v>72</v>
      </c>
      <c r="W993" s="3">
        <v>4.9405000000000001</v>
      </c>
      <c r="X993" s="4">
        <f t="shared" si="67"/>
        <v>0.1228024022566334</v>
      </c>
      <c r="Y993" s="3">
        <v>7.0900000000000005E-2</v>
      </c>
      <c r="Z993" s="4"/>
      <c r="AA993" s="3">
        <v>3</v>
      </c>
      <c r="AB993" s="3">
        <v>5.0670000000000002</v>
      </c>
      <c r="AC993" s="4">
        <f t="shared" si="68"/>
        <v>0.14012291033232216</v>
      </c>
      <c r="AD993" s="3">
        <v>8.09E-2</v>
      </c>
      <c r="AE993" s="3">
        <v>3</v>
      </c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3" t="s">
        <v>73</v>
      </c>
      <c r="AV993" s="3" t="s">
        <v>74</v>
      </c>
      <c r="AW993" s="3" t="s">
        <v>121</v>
      </c>
      <c r="AX993" s="3">
        <v>0.25</v>
      </c>
      <c r="AY993" s="3" t="s">
        <v>122</v>
      </c>
      <c r="AZ993" s="3" t="s">
        <v>76</v>
      </c>
      <c r="BA993" s="3" t="s">
        <v>77</v>
      </c>
      <c r="BB993" s="3">
        <v>26.01</v>
      </c>
      <c r="BC993" s="3">
        <v>119.57</v>
      </c>
      <c r="BD993" s="3">
        <v>9</v>
      </c>
      <c r="BE993" s="3" t="s">
        <v>560</v>
      </c>
    </row>
    <row r="994" spans="1:57" ht="12.75">
      <c r="A994" s="3" t="s">
        <v>315</v>
      </c>
      <c r="B994" s="4"/>
      <c r="C994" s="3" t="s">
        <v>542</v>
      </c>
      <c r="D994" s="3" t="s">
        <v>543</v>
      </c>
      <c r="E994" s="3" t="s">
        <v>544</v>
      </c>
      <c r="F994" s="3">
        <v>2018</v>
      </c>
      <c r="G994" s="2" t="s">
        <v>61</v>
      </c>
      <c r="H994" s="3" t="s">
        <v>112</v>
      </c>
      <c r="I994" s="3" t="s">
        <v>545</v>
      </c>
      <c r="J994" s="3" t="s">
        <v>271</v>
      </c>
      <c r="K994" s="3" t="s">
        <v>272</v>
      </c>
      <c r="L994" s="3">
        <v>2013</v>
      </c>
      <c r="M994" s="3" t="s">
        <v>204</v>
      </c>
      <c r="N994" s="2" t="s">
        <v>204</v>
      </c>
      <c r="O994" s="3"/>
      <c r="P994" s="3" t="s">
        <v>132</v>
      </c>
      <c r="Q994" s="3" t="s">
        <v>204</v>
      </c>
      <c r="R994" s="4"/>
      <c r="S994" s="3" t="s">
        <v>134</v>
      </c>
      <c r="T994" s="3" t="s">
        <v>135</v>
      </c>
      <c r="U994" s="2" t="s">
        <v>84</v>
      </c>
      <c r="V994" s="3" t="s">
        <v>72</v>
      </c>
      <c r="W994" s="3">
        <v>5.6788999999999996</v>
      </c>
      <c r="X994" s="4">
        <f t="shared" si="67"/>
        <v>6.9974852625782638E-2</v>
      </c>
      <c r="Y994" s="3">
        <v>4.0399999999999998E-2</v>
      </c>
      <c r="Z994" s="4"/>
      <c r="AA994" s="3">
        <v>3</v>
      </c>
      <c r="AB994" s="3">
        <v>6.4726999999999997</v>
      </c>
      <c r="AC994" s="4">
        <f t="shared" si="68"/>
        <v>0.14029611541307907</v>
      </c>
      <c r="AD994" s="3">
        <v>8.1000000000000003E-2</v>
      </c>
      <c r="AE994" s="3">
        <v>3</v>
      </c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3" t="s">
        <v>73</v>
      </c>
      <c r="AV994" s="3" t="s">
        <v>74</v>
      </c>
      <c r="AW994" s="3" t="s">
        <v>121</v>
      </c>
      <c r="AX994" s="3">
        <v>0.25</v>
      </c>
      <c r="AY994" s="3" t="s">
        <v>122</v>
      </c>
      <c r="AZ994" s="3" t="s">
        <v>76</v>
      </c>
      <c r="BA994" s="3" t="s">
        <v>77</v>
      </c>
      <c r="BB994" s="3">
        <v>26.01</v>
      </c>
      <c r="BC994" s="3">
        <v>119.57</v>
      </c>
      <c r="BD994" s="3">
        <v>9</v>
      </c>
      <c r="BE994" s="3" t="s">
        <v>560</v>
      </c>
    </row>
    <row r="995" spans="1:57" ht="12.75">
      <c r="A995" s="3" t="s">
        <v>315</v>
      </c>
      <c r="B995" s="4"/>
      <c r="C995" s="3" t="s">
        <v>542</v>
      </c>
      <c r="D995" s="3" t="s">
        <v>543</v>
      </c>
      <c r="E995" s="3" t="s">
        <v>544</v>
      </c>
      <c r="F995" s="3">
        <v>2018</v>
      </c>
      <c r="G995" s="2" t="s">
        <v>61</v>
      </c>
      <c r="H995" s="3" t="s">
        <v>112</v>
      </c>
      <c r="I995" s="3" t="s">
        <v>545</v>
      </c>
      <c r="J995" s="3" t="s">
        <v>96</v>
      </c>
      <c r="K995" s="3" t="s">
        <v>144</v>
      </c>
      <c r="L995" s="3">
        <v>2013</v>
      </c>
      <c r="M995" s="3" t="s">
        <v>204</v>
      </c>
      <c r="N995" s="2" t="s">
        <v>204</v>
      </c>
      <c r="O995" s="3"/>
      <c r="P995" s="3" t="s">
        <v>132</v>
      </c>
      <c r="Q995" s="3" t="s">
        <v>204</v>
      </c>
      <c r="R995" s="4"/>
      <c r="S995" s="3" t="s">
        <v>134</v>
      </c>
      <c r="T995" s="3" t="s">
        <v>135</v>
      </c>
      <c r="U995" s="2" t="s">
        <v>84</v>
      </c>
      <c r="V995" s="3" t="s">
        <v>72</v>
      </c>
      <c r="W995" s="3">
        <v>5.5877999999999997</v>
      </c>
      <c r="X995" s="4">
        <f t="shared" si="67"/>
        <v>0.28041902574540117</v>
      </c>
      <c r="Y995" s="3">
        <v>0.16189999999999999</v>
      </c>
      <c r="Z995" s="4"/>
      <c r="AA995" s="3">
        <v>3</v>
      </c>
      <c r="AB995" s="3">
        <v>5.8913000000000002</v>
      </c>
      <c r="AC995" s="4">
        <f t="shared" si="68"/>
        <v>0.14860995928940968</v>
      </c>
      <c r="AD995" s="3">
        <v>8.5800000000000001E-2</v>
      </c>
      <c r="AE995" s="3">
        <v>3</v>
      </c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3" t="s">
        <v>73</v>
      </c>
      <c r="AV995" s="3" t="s">
        <v>74</v>
      </c>
      <c r="AW995" s="3" t="s">
        <v>121</v>
      </c>
      <c r="AX995" s="3">
        <v>0.25</v>
      </c>
      <c r="AY995" s="3" t="s">
        <v>122</v>
      </c>
      <c r="AZ995" s="3" t="s">
        <v>76</v>
      </c>
      <c r="BA995" s="3" t="s">
        <v>77</v>
      </c>
      <c r="BB995" s="3">
        <v>26.01</v>
      </c>
      <c r="BC995" s="3">
        <v>119.57</v>
      </c>
      <c r="BD995" s="3">
        <v>9</v>
      </c>
      <c r="BE995" s="3" t="s">
        <v>560</v>
      </c>
    </row>
    <row r="996" spans="1:57" ht="12.75">
      <c r="A996" s="3" t="s">
        <v>315</v>
      </c>
      <c r="B996" s="4"/>
      <c r="C996" s="3" t="s">
        <v>542</v>
      </c>
      <c r="D996" s="3" t="s">
        <v>543</v>
      </c>
      <c r="E996" s="3" t="s">
        <v>544</v>
      </c>
      <c r="F996" s="3">
        <v>2018</v>
      </c>
      <c r="G996" s="2" t="s">
        <v>61</v>
      </c>
      <c r="H996" s="3" t="s">
        <v>112</v>
      </c>
      <c r="I996" s="3" t="s">
        <v>545</v>
      </c>
      <c r="J996" s="4"/>
      <c r="K996" s="4"/>
      <c r="L996" s="4"/>
      <c r="M996" s="3" t="s">
        <v>337</v>
      </c>
      <c r="N996" s="3" t="s">
        <v>206</v>
      </c>
      <c r="O996" s="3" t="s">
        <v>566</v>
      </c>
      <c r="P996" s="3" t="s">
        <v>82</v>
      </c>
      <c r="Q996" s="3" t="s">
        <v>83</v>
      </c>
      <c r="R996" s="4"/>
      <c r="S996" s="3" t="s">
        <v>134</v>
      </c>
      <c r="T996" s="3" t="s">
        <v>135</v>
      </c>
      <c r="U996" s="3" t="s">
        <v>84</v>
      </c>
      <c r="V996" s="3" t="s">
        <v>72</v>
      </c>
      <c r="W996" s="3">
        <v>19.3</v>
      </c>
      <c r="X996" s="3">
        <v>1.18</v>
      </c>
      <c r="Y996" s="4"/>
      <c r="Z996" s="4"/>
      <c r="AA996" s="3">
        <v>3</v>
      </c>
      <c r="AB996" s="3">
        <v>19.71</v>
      </c>
      <c r="AC996" s="3">
        <v>0.7</v>
      </c>
      <c r="AD996" s="4"/>
      <c r="AE996" s="3">
        <v>3</v>
      </c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3" t="s">
        <v>73</v>
      </c>
      <c r="AV996" s="3" t="s">
        <v>74</v>
      </c>
      <c r="AW996" s="3" t="s">
        <v>121</v>
      </c>
      <c r="AX996" s="3">
        <v>0.25</v>
      </c>
      <c r="AY996" s="3" t="s">
        <v>122</v>
      </c>
      <c r="AZ996" s="3" t="s">
        <v>76</v>
      </c>
      <c r="BA996" s="3" t="s">
        <v>77</v>
      </c>
      <c r="BB996" s="3">
        <v>26.01</v>
      </c>
      <c r="BC996" s="3">
        <v>119.57</v>
      </c>
      <c r="BD996" s="3">
        <v>9</v>
      </c>
      <c r="BE996" s="3" t="s">
        <v>558</v>
      </c>
    </row>
    <row r="997" spans="1:57" ht="12.75">
      <c r="A997" s="3" t="s">
        <v>315</v>
      </c>
      <c r="B997" s="4"/>
      <c r="C997" s="3" t="s">
        <v>542</v>
      </c>
      <c r="D997" s="3" t="s">
        <v>543</v>
      </c>
      <c r="E997" s="3" t="s">
        <v>544</v>
      </c>
      <c r="F997" s="3">
        <v>2018</v>
      </c>
      <c r="G997" s="2" t="s">
        <v>61</v>
      </c>
      <c r="H997" s="3" t="s">
        <v>112</v>
      </c>
      <c r="I997" s="3" t="s">
        <v>545</v>
      </c>
      <c r="J997" s="4"/>
      <c r="K997" s="4"/>
      <c r="L997" s="3" t="s">
        <v>291</v>
      </c>
      <c r="M997" s="3" t="s">
        <v>158</v>
      </c>
      <c r="N997" s="3" t="s">
        <v>159</v>
      </c>
      <c r="O997" s="3"/>
      <c r="P997" s="3" t="s">
        <v>118</v>
      </c>
      <c r="Q997" s="3" t="s">
        <v>160</v>
      </c>
      <c r="R997" s="4"/>
      <c r="S997" s="3" t="s">
        <v>69</v>
      </c>
      <c r="T997" s="3" t="s">
        <v>101</v>
      </c>
      <c r="U997" s="2" t="s">
        <v>84</v>
      </c>
      <c r="V997" s="3" t="s">
        <v>72</v>
      </c>
      <c r="W997" s="3">
        <v>198.7</v>
      </c>
      <c r="X997" s="3">
        <v>22.7</v>
      </c>
      <c r="Y997" s="4"/>
      <c r="Z997" s="4"/>
      <c r="AA997" s="3">
        <v>3</v>
      </c>
      <c r="AB997" s="3">
        <v>860</v>
      </c>
      <c r="AC997" s="3">
        <v>11.6</v>
      </c>
      <c r="AD997" s="4"/>
      <c r="AE997" s="3">
        <v>3</v>
      </c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3" t="s">
        <v>73</v>
      </c>
      <c r="AV997" s="3" t="s">
        <v>74</v>
      </c>
      <c r="AW997" s="3" t="s">
        <v>121</v>
      </c>
      <c r="AX997" s="3">
        <v>0.25</v>
      </c>
      <c r="AY997" s="3" t="s">
        <v>122</v>
      </c>
      <c r="AZ997" s="3" t="s">
        <v>76</v>
      </c>
      <c r="BA997" s="3" t="s">
        <v>77</v>
      </c>
      <c r="BB997" s="3">
        <v>26.01</v>
      </c>
      <c r="BC997" s="3">
        <v>119.57</v>
      </c>
      <c r="BD997" s="3">
        <v>9</v>
      </c>
      <c r="BE997" s="3" t="s">
        <v>558</v>
      </c>
    </row>
    <row r="998" spans="1:57" ht="12.75">
      <c r="A998" s="3" t="s">
        <v>315</v>
      </c>
      <c r="B998" s="4"/>
      <c r="C998" s="3" t="s">
        <v>542</v>
      </c>
      <c r="D998" s="3" t="s">
        <v>543</v>
      </c>
      <c r="E998" s="3" t="s">
        <v>544</v>
      </c>
      <c r="F998" s="3">
        <v>2018</v>
      </c>
      <c r="G998" s="2" t="s">
        <v>61</v>
      </c>
      <c r="H998" s="3" t="s">
        <v>112</v>
      </c>
      <c r="I998" s="3" t="s">
        <v>545</v>
      </c>
      <c r="J998" s="4"/>
      <c r="K998" s="4"/>
      <c r="L998" s="3" t="s">
        <v>291</v>
      </c>
      <c r="M998" s="3" t="s">
        <v>161</v>
      </c>
      <c r="N998" s="3" t="s">
        <v>162</v>
      </c>
      <c r="O998" s="3"/>
      <c r="P998" s="3" t="s">
        <v>163</v>
      </c>
      <c r="Q998" s="3" t="s">
        <v>163</v>
      </c>
      <c r="R998" s="4"/>
      <c r="S998" s="3" t="s">
        <v>69</v>
      </c>
      <c r="T998" s="3" t="s">
        <v>101</v>
      </c>
      <c r="U998" s="2" t="s">
        <v>84</v>
      </c>
      <c r="V998" s="3" t="s">
        <v>72</v>
      </c>
      <c r="W998" s="3">
        <v>164.9</v>
      </c>
      <c r="X998" s="3">
        <v>5.3</v>
      </c>
      <c r="Y998" s="4"/>
      <c r="Z998" s="4"/>
      <c r="AA998" s="3">
        <v>3</v>
      </c>
      <c r="AB998" s="3">
        <v>110.6</v>
      </c>
      <c r="AC998" s="3">
        <v>1.7</v>
      </c>
      <c r="AD998" s="4"/>
      <c r="AE998" s="3">
        <v>3</v>
      </c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3" t="s">
        <v>73</v>
      </c>
      <c r="AV998" s="3" t="s">
        <v>74</v>
      </c>
      <c r="AW998" s="3" t="s">
        <v>121</v>
      </c>
      <c r="AX998" s="3">
        <v>0.25</v>
      </c>
      <c r="AY998" s="3" t="s">
        <v>122</v>
      </c>
      <c r="AZ998" s="3" t="s">
        <v>76</v>
      </c>
      <c r="BA998" s="3" t="s">
        <v>77</v>
      </c>
      <c r="BB998" s="3">
        <v>26.01</v>
      </c>
      <c r="BC998" s="3">
        <v>119.57</v>
      </c>
      <c r="BD998" s="3">
        <v>9</v>
      </c>
      <c r="BE998" s="3" t="s">
        <v>558</v>
      </c>
    </row>
    <row r="999" spans="1:57" ht="12.75">
      <c r="A999" s="3" t="s">
        <v>315</v>
      </c>
      <c r="B999" s="4"/>
      <c r="C999" s="3" t="s">
        <v>542</v>
      </c>
      <c r="D999" s="3" t="s">
        <v>543</v>
      </c>
      <c r="E999" s="3" t="s">
        <v>544</v>
      </c>
      <c r="F999" s="3">
        <v>2018</v>
      </c>
      <c r="G999" s="2" t="s">
        <v>61</v>
      </c>
      <c r="H999" s="3" t="s">
        <v>112</v>
      </c>
      <c r="I999" s="3" t="s">
        <v>545</v>
      </c>
      <c r="J999" s="3" t="s">
        <v>271</v>
      </c>
      <c r="K999" s="3" t="s">
        <v>546</v>
      </c>
      <c r="L999" s="3">
        <v>2013</v>
      </c>
      <c r="M999" s="3" t="s">
        <v>567</v>
      </c>
      <c r="N999" s="3" t="s">
        <v>568</v>
      </c>
      <c r="O999" s="3"/>
      <c r="P999" s="3" t="s">
        <v>222</v>
      </c>
      <c r="Q999" s="3" t="s">
        <v>223</v>
      </c>
      <c r="R999" s="4"/>
      <c r="S999" s="3" t="s">
        <v>134</v>
      </c>
      <c r="T999" s="3" t="s">
        <v>135</v>
      </c>
      <c r="U999" s="3" t="s">
        <v>84</v>
      </c>
      <c r="V999" s="3" t="s">
        <v>72</v>
      </c>
      <c r="W999" s="3">
        <v>1.2192000000000001</v>
      </c>
      <c r="X999" s="4">
        <f t="shared" ref="X999:X1002" si="69">ABS(Y999)*(SQRT(AA999))</f>
        <v>0.66142890774443774</v>
      </c>
      <c r="Y999" s="3">
        <v>9.8599999999999993E-2</v>
      </c>
      <c r="Z999" s="4"/>
      <c r="AA999" s="3">
        <v>45</v>
      </c>
      <c r="AB999" s="3">
        <v>1.7910999999999999</v>
      </c>
      <c r="AC999" s="4">
        <f t="shared" ref="AC999:AC1002" si="70">AD999*(SQRT(AE999))</f>
        <v>1.0411132503239022</v>
      </c>
      <c r="AD999" s="3">
        <v>0.1552</v>
      </c>
      <c r="AE999" s="3">
        <v>45</v>
      </c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3" t="s">
        <v>73</v>
      </c>
      <c r="AV999" s="3" t="s">
        <v>74</v>
      </c>
      <c r="AW999" s="3" t="s">
        <v>121</v>
      </c>
      <c r="AX999" s="3">
        <v>0.25</v>
      </c>
      <c r="AY999" s="3" t="s">
        <v>122</v>
      </c>
      <c r="AZ999" s="3" t="s">
        <v>76</v>
      </c>
      <c r="BA999" s="3" t="s">
        <v>77</v>
      </c>
      <c r="BB999" s="3">
        <v>26.01</v>
      </c>
      <c r="BC999" s="3">
        <v>119.57</v>
      </c>
      <c r="BD999" s="3">
        <v>9</v>
      </c>
      <c r="BE999" s="3" t="s">
        <v>548</v>
      </c>
    </row>
    <row r="1000" spans="1:57" ht="12.75">
      <c r="A1000" s="3" t="s">
        <v>315</v>
      </c>
      <c r="B1000" s="4"/>
      <c r="C1000" s="3" t="s">
        <v>542</v>
      </c>
      <c r="D1000" s="3" t="s">
        <v>543</v>
      </c>
      <c r="E1000" s="3" t="s">
        <v>544</v>
      </c>
      <c r="F1000" s="3">
        <v>2018</v>
      </c>
      <c r="G1000" s="2" t="s">
        <v>61</v>
      </c>
      <c r="H1000" s="3" t="s">
        <v>112</v>
      </c>
      <c r="I1000" s="3" t="s">
        <v>545</v>
      </c>
      <c r="J1000" s="3" t="s">
        <v>64</v>
      </c>
      <c r="K1000" s="3" t="s">
        <v>549</v>
      </c>
      <c r="L1000" s="3">
        <v>2013</v>
      </c>
      <c r="M1000" s="3" t="s">
        <v>567</v>
      </c>
      <c r="N1000" s="3" t="s">
        <v>568</v>
      </c>
      <c r="O1000" s="3"/>
      <c r="P1000" s="3" t="s">
        <v>222</v>
      </c>
      <c r="Q1000" s="3" t="s">
        <v>223</v>
      </c>
      <c r="R1000" s="4"/>
      <c r="S1000" s="3" t="s">
        <v>134</v>
      </c>
      <c r="T1000" s="3" t="s">
        <v>135</v>
      </c>
      <c r="U1000" s="3" t="s">
        <v>84</v>
      </c>
      <c r="V1000" s="3" t="s">
        <v>72</v>
      </c>
      <c r="W1000" s="3">
        <v>0.62719999999999998</v>
      </c>
      <c r="X1000" s="4">
        <f t="shared" si="69"/>
        <v>0.66209972813768769</v>
      </c>
      <c r="Y1000" s="3">
        <v>9.8699999999999996E-2</v>
      </c>
      <c r="Z1000" s="4"/>
      <c r="AA1000" s="3">
        <v>45</v>
      </c>
      <c r="AB1000" s="3">
        <v>1.1877</v>
      </c>
      <c r="AC1000" s="4">
        <f t="shared" si="70"/>
        <v>1.244371829478633</v>
      </c>
      <c r="AD1000" s="3">
        <v>0.1855</v>
      </c>
      <c r="AE1000" s="3">
        <v>45</v>
      </c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3" t="s">
        <v>73</v>
      </c>
      <c r="AV1000" s="3" t="s">
        <v>74</v>
      </c>
      <c r="AW1000" s="3" t="s">
        <v>121</v>
      </c>
      <c r="AX1000" s="3">
        <v>0.25</v>
      </c>
      <c r="AY1000" s="3" t="s">
        <v>122</v>
      </c>
      <c r="AZ1000" s="3" t="s">
        <v>76</v>
      </c>
      <c r="BA1000" s="3" t="s">
        <v>77</v>
      </c>
      <c r="BB1000" s="3">
        <v>26.01</v>
      </c>
      <c r="BC1000" s="3">
        <v>119.57</v>
      </c>
      <c r="BD1000" s="3">
        <v>9</v>
      </c>
      <c r="BE1000" s="3" t="s">
        <v>548</v>
      </c>
    </row>
    <row r="1001" spans="1:57" ht="12.75">
      <c r="A1001" s="3" t="s">
        <v>315</v>
      </c>
      <c r="B1001" s="4"/>
      <c r="C1001" s="3" t="s">
        <v>542</v>
      </c>
      <c r="D1001" s="3" t="s">
        <v>543</v>
      </c>
      <c r="E1001" s="3" t="s">
        <v>544</v>
      </c>
      <c r="F1001" s="3">
        <v>2018</v>
      </c>
      <c r="G1001" s="2" t="s">
        <v>61</v>
      </c>
      <c r="H1001" s="3" t="s">
        <v>112</v>
      </c>
      <c r="I1001" s="3" t="s">
        <v>545</v>
      </c>
      <c r="J1001" s="3" t="s">
        <v>96</v>
      </c>
      <c r="K1001" s="3" t="s">
        <v>550</v>
      </c>
      <c r="L1001" s="3">
        <v>2013</v>
      </c>
      <c r="M1001" s="3" t="s">
        <v>567</v>
      </c>
      <c r="N1001" s="3" t="s">
        <v>568</v>
      </c>
      <c r="O1001" s="3"/>
      <c r="P1001" s="3" t="s">
        <v>222</v>
      </c>
      <c r="Q1001" s="3" t="s">
        <v>223</v>
      </c>
      <c r="R1001" s="4"/>
      <c r="S1001" s="3" t="s">
        <v>134</v>
      </c>
      <c r="T1001" s="3" t="s">
        <v>135</v>
      </c>
      <c r="U1001" s="3" t="s">
        <v>84</v>
      </c>
      <c r="V1001" s="3" t="s">
        <v>72</v>
      </c>
      <c r="W1001" s="3">
        <v>3.3473999999999999</v>
      </c>
      <c r="X1001" s="4">
        <f t="shared" si="69"/>
        <v>2.458556741261019</v>
      </c>
      <c r="Y1001" s="3">
        <v>0.36649999999999999</v>
      </c>
      <c r="Z1001" s="4"/>
      <c r="AA1001" s="3">
        <v>45</v>
      </c>
      <c r="AB1001" s="3">
        <v>2.4756</v>
      </c>
      <c r="AC1001" s="4">
        <f t="shared" si="70"/>
        <v>1.7045546192480898</v>
      </c>
      <c r="AD1001" s="3">
        <v>0.25409999999999999</v>
      </c>
      <c r="AE1001" s="3">
        <v>45</v>
      </c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3" t="s">
        <v>73</v>
      </c>
      <c r="AV1001" s="3" t="s">
        <v>74</v>
      </c>
      <c r="AW1001" s="3" t="s">
        <v>121</v>
      </c>
      <c r="AX1001" s="3">
        <v>0.25</v>
      </c>
      <c r="AY1001" s="3" t="s">
        <v>122</v>
      </c>
      <c r="AZ1001" s="3" t="s">
        <v>76</v>
      </c>
      <c r="BA1001" s="3" t="s">
        <v>77</v>
      </c>
      <c r="BB1001" s="3">
        <v>26.01</v>
      </c>
      <c r="BC1001" s="3">
        <v>119.57</v>
      </c>
      <c r="BD1001" s="3">
        <v>9</v>
      </c>
      <c r="BE1001" s="3" t="s">
        <v>548</v>
      </c>
    </row>
    <row r="1002" spans="1:57" ht="12.75">
      <c r="A1002" s="3" t="s">
        <v>315</v>
      </c>
      <c r="B1002" s="4"/>
      <c r="C1002" s="3" t="s">
        <v>542</v>
      </c>
      <c r="D1002" s="3" t="s">
        <v>543</v>
      </c>
      <c r="E1002" s="3" t="s">
        <v>544</v>
      </c>
      <c r="F1002" s="3">
        <v>2018</v>
      </c>
      <c r="G1002" s="2" t="s">
        <v>61</v>
      </c>
      <c r="H1002" s="3" t="s">
        <v>112</v>
      </c>
      <c r="I1002" s="3" t="s">
        <v>545</v>
      </c>
      <c r="J1002" s="3" t="s">
        <v>114</v>
      </c>
      <c r="K1002" s="3" t="s">
        <v>551</v>
      </c>
      <c r="L1002" s="3">
        <v>2013</v>
      </c>
      <c r="M1002" s="3" t="s">
        <v>567</v>
      </c>
      <c r="N1002" s="3" t="s">
        <v>568</v>
      </c>
      <c r="O1002" s="3"/>
      <c r="P1002" s="3" t="s">
        <v>222</v>
      </c>
      <c r="Q1002" s="3" t="s">
        <v>223</v>
      </c>
      <c r="R1002" s="4"/>
      <c r="S1002" s="3" t="s">
        <v>134</v>
      </c>
      <c r="T1002" s="3" t="s">
        <v>135</v>
      </c>
      <c r="U1002" s="3" t="s">
        <v>84</v>
      </c>
      <c r="V1002" s="3" t="s">
        <v>72</v>
      </c>
      <c r="W1002" s="3">
        <v>3.5447000000000002</v>
      </c>
      <c r="X1002" s="4">
        <f t="shared" si="69"/>
        <v>1.0404424299306521</v>
      </c>
      <c r="Y1002" s="3">
        <v>0.15509999999999999</v>
      </c>
      <c r="Z1002" s="4"/>
      <c r="AA1002" s="3">
        <v>45</v>
      </c>
      <c r="AB1002" s="3">
        <v>6.0500999999999996</v>
      </c>
      <c r="AC1002" s="4">
        <f t="shared" si="70"/>
        <v>2.7456678695719918</v>
      </c>
      <c r="AD1002" s="3">
        <v>0.4093</v>
      </c>
      <c r="AE1002" s="3">
        <v>45</v>
      </c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3" t="s">
        <v>73</v>
      </c>
      <c r="AV1002" s="3" t="s">
        <v>74</v>
      </c>
      <c r="AW1002" s="3" t="s">
        <v>121</v>
      </c>
      <c r="AX1002" s="3">
        <v>0.25</v>
      </c>
      <c r="AY1002" s="3" t="s">
        <v>122</v>
      </c>
      <c r="AZ1002" s="3" t="s">
        <v>76</v>
      </c>
      <c r="BA1002" s="3" t="s">
        <v>77</v>
      </c>
      <c r="BB1002" s="3">
        <v>26.01</v>
      </c>
      <c r="BC1002" s="3">
        <v>119.57</v>
      </c>
      <c r="BD1002" s="3">
        <v>9</v>
      </c>
      <c r="BE1002" s="3" t="s">
        <v>548</v>
      </c>
    </row>
    <row r="1003" spans="1:57" ht="12.75">
      <c r="A1003" s="3" t="s">
        <v>315</v>
      </c>
      <c r="B1003" s="4"/>
      <c r="C1003" s="3" t="s">
        <v>542</v>
      </c>
      <c r="D1003" s="3" t="s">
        <v>543</v>
      </c>
      <c r="E1003" s="3" t="s">
        <v>544</v>
      </c>
      <c r="F1003" s="3">
        <v>2018</v>
      </c>
      <c r="G1003" s="2" t="s">
        <v>61</v>
      </c>
      <c r="H1003" s="3" t="s">
        <v>112</v>
      </c>
      <c r="I1003" s="3" t="s">
        <v>545</v>
      </c>
      <c r="J1003" s="4"/>
      <c r="K1003" s="4"/>
      <c r="L1003" s="3">
        <v>2013</v>
      </c>
      <c r="M1003" s="3" t="s">
        <v>569</v>
      </c>
      <c r="N1003" s="3" t="s">
        <v>182</v>
      </c>
      <c r="O1003" s="3" t="s">
        <v>566</v>
      </c>
      <c r="P1003" s="3" t="s">
        <v>86</v>
      </c>
      <c r="Q1003" s="3" t="s">
        <v>87</v>
      </c>
      <c r="R1003" s="4"/>
      <c r="S1003" s="3" t="s">
        <v>134</v>
      </c>
      <c r="T1003" s="3" t="s">
        <v>135</v>
      </c>
      <c r="U1003" s="3" t="s">
        <v>84</v>
      </c>
      <c r="V1003" s="3" t="s">
        <v>72</v>
      </c>
      <c r="W1003" s="3">
        <v>1.42</v>
      </c>
      <c r="X1003" s="3">
        <v>0.1</v>
      </c>
      <c r="Y1003" s="4"/>
      <c r="Z1003" s="4"/>
      <c r="AA1003" s="3">
        <v>3</v>
      </c>
      <c r="AB1003" s="3">
        <v>1.45</v>
      </c>
      <c r="AC1003" s="3">
        <v>0.15</v>
      </c>
      <c r="AD1003" s="4"/>
      <c r="AE1003" s="3">
        <v>3</v>
      </c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3" t="s">
        <v>73</v>
      </c>
      <c r="AV1003" s="3" t="s">
        <v>74</v>
      </c>
      <c r="AW1003" s="3" t="s">
        <v>121</v>
      </c>
      <c r="AX1003" s="3">
        <v>0.25</v>
      </c>
      <c r="AY1003" s="3" t="s">
        <v>122</v>
      </c>
      <c r="AZ1003" s="3" t="s">
        <v>76</v>
      </c>
      <c r="BA1003" s="3" t="s">
        <v>77</v>
      </c>
      <c r="BB1003" s="3">
        <v>26.01</v>
      </c>
      <c r="BC1003" s="3">
        <v>119.57</v>
      </c>
      <c r="BD1003" s="3">
        <v>9</v>
      </c>
      <c r="BE1003" s="3" t="s">
        <v>558</v>
      </c>
    </row>
    <row r="1004" spans="1:57" ht="12.75">
      <c r="A1004" s="3" t="s">
        <v>315</v>
      </c>
      <c r="B1004" s="4"/>
      <c r="C1004" s="3" t="s">
        <v>542</v>
      </c>
      <c r="D1004" s="3" t="s">
        <v>543</v>
      </c>
      <c r="E1004" s="3" t="s">
        <v>544</v>
      </c>
      <c r="F1004" s="3">
        <v>2018</v>
      </c>
      <c r="G1004" s="2" t="s">
        <v>61</v>
      </c>
      <c r="H1004" s="3" t="s">
        <v>112</v>
      </c>
      <c r="I1004" s="3" t="s">
        <v>545</v>
      </c>
      <c r="J1004" s="4"/>
      <c r="K1004" s="4"/>
      <c r="L1004" s="4"/>
      <c r="M1004" s="3" t="s">
        <v>570</v>
      </c>
      <c r="N1004" s="3" t="s">
        <v>182</v>
      </c>
      <c r="O1004" s="3" t="s">
        <v>566</v>
      </c>
      <c r="P1004" s="3" t="s">
        <v>222</v>
      </c>
      <c r="Q1004" s="3" t="s">
        <v>309</v>
      </c>
      <c r="R1004" s="4"/>
      <c r="S1004" s="3" t="s">
        <v>134</v>
      </c>
      <c r="T1004" s="3" t="s">
        <v>135</v>
      </c>
      <c r="U1004" s="3" t="s">
        <v>84</v>
      </c>
      <c r="V1004" s="3" t="s">
        <v>72</v>
      </c>
      <c r="W1004" s="3">
        <v>0.73</v>
      </c>
      <c r="X1004" s="3">
        <v>0.01</v>
      </c>
      <c r="Y1004" s="4"/>
      <c r="Z1004" s="4"/>
      <c r="AA1004" s="3">
        <v>3</v>
      </c>
      <c r="AB1004" s="3">
        <v>0.67</v>
      </c>
      <c r="AC1004" s="3">
        <v>0.03</v>
      </c>
      <c r="AD1004" s="4"/>
      <c r="AE1004" s="3">
        <v>3</v>
      </c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3" t="s">
        <v>73</v>
      </c>
      <c r="AV1004" s="3" t="s">
        <v>74</v>
      </c>
      <c r="AW1004" s="3" t="s">
        <v>121</v>
      </c>
      <c r="AX1004" s="3">
        <v>0.25</v>
      </c>
      <c r="AY1004" s="3" t="s">
        <v>122</v>
      </c>
      <c r="AZ1004" s="3" t="s">
        <v>76</v>
      </c>
      <c r="BA1004" s="3" t="s">
        <v>77</v>
      </c>
      <c r="BB1004" s="3">
        <v>26.01</v>
      </c>
      <c r="BC1004" s="3">
        <v>119.57</v>
      </c>
      <c r="BD1004" s="3">
        <v>9</v>
      </c>
      <c r="BE1004" s="3" t="s">
        <v>558</v>
      </c>
    </row>
    <row r="1005" spans="1:57" ht="12.75">
      <c r="A1005" s="3" t="s">
        <v>260</v>
      </c>
      <c r="B1005" s="4"/>
      <c r="C1005" s="3" t="s">
        <v>571</v>
      </c>
      <c r="D1005" s="3" t="s">
        <v>572</v>
      </c>
      <c r="E1005" s="3" t="s">
        <v>573</v>
      </c>
      <c r="F1005" s="3">
        <v>2016</v>
      </c>
      <c r="G1005" s="2" t="s">
        <v>61</v>
      </c>
      <c r="H1005" s="3" t="s">
        <v>112</v>
      </c>
      <c r="I1005" s="2" t="s">
        <v>574</v>
      </c>
      <c r="J1005" s="3" t="s">
        <v>64</v>
      </c>
      <c r="K1005" s="3" t="s">
        <v>65</v>
      </c>
      <c r="L1005" s="3">
        <v>2015</v>
      </c>
      <c r="M1005" s="3" t="s">
        <v>575</v>
      </c>
      <c r="N1005" s="3" t="s">
        <v>310</v>
      </c>
      <c r="O1005" s="3"/>
      <c r="P1005" s="3" t="s">
        <v>576</v>
      </c>
      <c r="Q1005" s="3" t="s">
        <v>533</v>
      </c>
      <c r="R1005" s="4"/>
      <c r="S1005" s="3" t="s">
        <v>69</v>
      </c>
      <c r="T1005" s="3" t="s">
        <v>299</v>
      </c>
      <c r="U1005" s="3" t="s">
        <v>84</v>
      </c>
      <c r="V1005" s="3" t="s">
        <v>72</v>
      </c>
      <c r="W1005" s="3">
        <v>8.3000000000000004E-2</v>
      </c>
      <c r="X1005" s="3">
        <v>7.0000000000000001E-3</v>
      </c>
      <c r="Y1005" s="4"/>
      <c r="Z1005" s="4"/>
      <c r="AA1005" s="3">
        <v>3</v>
      </c>
      <c r="AB1005" s="3">
        <v>0.13900000000000001</v>
      </c>
      <c r="AC1005" s="3">
        <v>8.9999999999999993E-3</v>
      </c>
      <c r="AD1005" s="4"/>
      <c r="AE1005" s="3">
        <v>3</v>
      </c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4"/>
      <c r="AS1005" s="4"/>
      <c r="AT1005" s="4"/>
      <c r="AU1005" s="3" t="s">
        <v>267</v>
      </c>
      <c r="AV1005" s="3" t="s">
        <v>268</v>
      </c>
      <c r="AW1005" s="3"/>
      <c r="AX1005" s="3">
        <v>1893</v>
      </c>
      <c r="AY1005" s="3" t="s">
        <v>122</v>
      </c>
      <c r="AZ1005" s="3" t="s">
        <v>577</v>
      </c>
      <c r="BA1005" s="3" t="s">
        <v>578</v>
      </c>
      <c r="BB1005" s="3">
        <f t="shared" ref="BB1005:BB1014" si="71">AVERAGE(21.63333333, 21.95)</f>
        <v>21.791666665000001</v>
      </c>
      <c r="BC1005" s="3">
        <f t="shared" ref="BC1005:BC1014" si="72">AVERAGE(108.45, 108.73333333)</f>
        <v>108.59166666499999</v>
      </c>
      <c r="BD1005" s="4"/>
      <c r="BE1005" s="3" t="s">
        <v>579</v>
      </c>
    </row>
    <row r="1006" spans="1:57" ht="12.75">
      <c r="A1006" s="3" t="s">
        <v>260</v>
      </c>
      <c r="B1006" s="4"/>
      <c r="C1006" s="3" t="s">
        <v>571</v>
      </c>
      <c r="D1006" s="3" t="s">
        <v>572</v>
      </c>
      <c r="E1006" s="3" t="s">
        <v>573</v>
      </c>
      <c r="F1006" s="3">
        <v>2016</v>
      </c>
      <c r="G1006" s="2" t="s">
        <v>61</v>
      </c>
      <c r="H1006" s="3" t="s">
        <v>112</v>
      </c>
      <c r="I1006" s="2" t="s">
        <v>574</v>
      </c>
      <c r="J1006" s="3" t="s">
        <v>64</v>
      </c>
      <c r="K1006" s="3" t="s">
        <v>65</v>
      </c>
      <c r="L1006" s="3">
        <v>2016</v>
      </c>
      <c r="M1006" s="3" t="s">
        <v>575</v>
      </c>
      <c r="N1006" s="3" t="s">
        <v>310</v>
      </c>
      <c r="O1006" s="3"/>
      <c r="P1006" s="3" t="s">
        <v>576</v>
      </c>
      <c r="Q1006" s="3" t="s">
        <v>533</v>
      </c>
      <c r="R1006" s="4"/>
      <c r="S1006" s="3" t="s">
        <v>69</v>
      </c>
      <c r="T1006" s="3" t="s">
        <v>299</v>
      </c>
      <c r="U1006" s="3" t="s">
        <v>84</v>
      </c>
      <c r="V1006" s="3" t="s">
        <v>72</v>
      </c>
      <c r="W1006" s="3">
        <v>8.3000000000000004E-2</v>
      </c>
      <c r="X1006" s="3">
        <v>8.0000000000000002E-3</v>
      </c>
      <c r="Y1006" s="4"/>
      <c r="Z1006" s="4"/>
      <c r="AA1006" s="3">
        <v>3</v>
      </c>
      <c r="AB1006" s="3">
        <v>0.13900000000000001</v>
      </c>
      <c r="AC1006" s="3">
        <v>8.9999999999999993E-3</v>
      </c>
      <c r="AD1006" s="4"/>
      <c r="AE1006" s="3">
        <v>3</v>
      </c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4"/>
      <c r="AS1006" s="4"/>
      <c r="AT1006" s="4"/>
      <c r="AU1006" s="3" t="s">
        <v>267</v>
      </c>
      <c r="AV1006" s="3" t="s">
        <v>268</v>
      </c>
      <c r="AW1006" s="3"/>
      <c r="AX1006" s="3">
        <v>1893</v>
      </c>
      <c r="AY1006" s="3" t="s">
        <v>122</v>
      </c>
      <c r="AZ1006" s="3" t="s">
        <v>577</v>
      </c>
      <c r="BA1006" s="3" t="s">
        <v>578</v>
      </c>
      <c r="BB1006" s="3">
        <f t="shared" si="71"/>
        <v>21.791666665000001</v>
      </c>
      <c r="BC1006" s="3">
        <f t="shared" si="72"/>
        <v>108.59166666499999</v>
      </c>
      <c r="BD1006" s="4"/>
      <c r="BE1006" s="3" t="s">
        <v>579</v>
      </c>
    </row>
    <row r="1007" spans="1:57" ht="12.75">
      <c r="A1007" s="3" t="s">
        <v>260</v>
      </c>
      <c r="B1007" s="4"/>
      <c r="C1007" s="3" t="s">
        <v>571</v>
      </c>
      <c r="D1007" s="3" t="s">
        <v>572</v>
      </c>
      <c r="E1007" s="3" t="s">
        <v>573</v>
      </c>
      <c r="F1007" s="3">
        <v>2016</v>
      </c>
      <c r="G1007" s="2" t="s">
        <v>61</v>
      </c>
      <c r="H1007" s="3" t="s">
        <v>112</v>
      </c>
      <c r="I1007" s="2" t="s">
        <v>574</v>
      </c>
      <c r="J1007" s="3" t="s">
        <v>64</v>
      </c>
      <c r="K1007" s="3" t="s">
        <v>65</v>
      </c>
      <c r="L1007" s="3">
        <v>2015</v>
      </c>
      <c r="M1007" s="3" t="s">
        <v>580</v>
      </c>
      <c r="N1007" s="3" t="s">
        <v>581</v>
      </c>
      <c r="O1007" s="3"/>
      <c r="P1007" s="3" t="s">
        <v>576</v>
      </c>
      <c r="Q1007" s="3" t="s">
        <v>533</v>
      </c>
      <c r="R1007" s="4"/>
      <c r="S1007" s="3" t="s">
        <v>69</v>
      </c>
      <c r="T1007" s="3" t="s">
        <v>299</v>
      </c>
      <c r="U1007" s="3" t="s">
        <v>84</v>
      </c>
      <c r="V1007" s="3" t="s">
        <v>72</v>
      </c>
      <c r="W1007" s="3">
        <v>15.641</v>
      </c>
      <c r="X1007" s="3">
        <v>0.39</v>
      </c>
      <c r="Y1007" s="4"/>
      <c r="Z1007" s="4"/>
      <c r="AA1007" s="3">
        <v>3</v>
      </c>
      <c r="AB1007" s="3">
        <v>17.565999999999999</v>
      </c>
      <c r="AC1007" s="3">
        <v>0.86199999999999999</v>
      </c>
      <c r="AD1007" s="4"/>
      <c r="AE1007" s="3">
        <v>3</v>
      </c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4"/>
      <c r="AS1007" s="4"/>
      <c r="AT1007" s="4"/>
      <c r="AU1007" s="3" t="s">
        <v>267</v>
      </c>
      <c r="AV1007" s="3" t="s">
        <v>268</v>
      </c>
      <c r="AW1007" s="3"/>
      <c r="AX1007" s="3">
        <v>1893</v>
      </c>
      <c r="AY1007" s="3" t="s">
        <v>122</v>
      </c>
      <c r="AZ1007" s="3" t="s">
        <v>577</v>
      </c>
      <c r="BA1007" s="3" t="s">
        <v>578</v>
      </c>
      <c r="BB1007" s="3">
        <f t="shared" si="71"/>
        <v>21.791666665000001</v>
      </c>
      <c r="BC1007" s="3">
        <f t="shared" si="72"/>
        <v>108.59166666499999</v>
      </c>
      <c r="BD1007" s="4"/>
      <c r="BE1007" s="3" t="s">
        <v>579</v>
      </c>
    </row>
    <row r="1008" spans="1:57" ht="12.75">
      <c r="A1008" s="3" t="s">
        <v>260</v>
      </c>
      <c r="B1008" s="4"/>
      <c r="C1008" s="3" t="s">
        <v>571</v>
      </c>
      <c r="D1008" s="3" t="s">
        <v>572</v>
      </c>
      <c r="E1008" s="3" t="s">
        <v>573</v>
      </c>
      <c r="F1008" s="3">
        <v>2016</v>
      </c>
      <c r="G1008" s="2" t="s">
        <v>61</v>
      </c>
      <c r="H1008" s="3" t="s">
        <v>112</v>
      </c>
      <c r="I1008" s="2" t="s">
        <v>574</v>
      </c>
      <c r="J1008" s="3" t="s">
        <v>64</v>
      </c>
      <c r="K1008" s="3" t="s">
        <v>65</v>
      </c>
      <c r="L1008" s="3">
        <v>2016</v>
      </c>
      <c r="M1008" s="3" t="s">
        <v>580</v>
      </c>
      <c r="N1008" s="3" t="s">
        <v>581</v>
      </c>
      <c r="O1008" s="3"/>
      <c r="P1008" s="3" t="s">
        <v>576</v>
      </c>
      <c r="Q1008" s="3" t="s">
        <v>533</v>
      </c>
      <c r="R1008" s="4"/>
      <c r="S1008" s="3" t="s">
        <v>69</v>
      </c>
      <c r="T1008" s="3" t="s">
        <v>299</v>
      </c>
      <c r="U1008" s="3" t="s">
        <v>84</v>
      </c>
      <c r="V1008" s="3" t="s">
        <v>72</v>
      </c>
      <c r="W1008" s="3">
        <v>15.72</v>
      </c>
      <c r="X1008" s="3">
        <v>0.39900000000000002</v>
      </c>
      <c r="Y1008" s="4"/>
      <c r="Z1008" s="4"/>
      <c r="AA1008" s="3">
        <v>3</v>
      </c>
      <c r="AB1008" s="3">
        <v>17.565999999999999</v>
      </c>
      <c r="AC1008" s="3">
        <v>0.86199999999999999</v>
      </c>
      <c r="AD1008" s="4"/>
      <c r="AE1008" s="3">
        <v>3</v>
      </c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4"/>
      <c r="AS1008" s="4"/>
      <c r="AT1008" s="4"/>
      <c r="AU1008" s="3" t="s">
        <v>267</v>
      </c>
      <c r="AV1008" s="3" t="s">
        <v>268</v>
      </c>
      <c r="AW1008" s="3"/>
      <c r="AX1008" s="3">
        <v>1893</v>
      </c>
      <c r="AY1008" s="3" t="s">
        <v>122</v>
      </c>
      <c r="AZ1008" s="3" t="s">
        <v>577</v>
      </c>
      <c r="BA1008" s="3" t="s">
        <v>578</v>
      </c>
      <c r="BB1008" s="3">
        <f t="shared" si="71"/>
        <v>21.791666665000001</v>
      </c>
      <c r="BC1008" s="3">
        <f t="shared" si="72"/>
        <v>108.59166666499999</v>
      </c>
      <c r="BD1008" s="4"/>
      <c r="BE1008" s="3" t="s">
        <v>579</v>
      </c>
    </row>
    <row r="1009" spans="1:57" ht="12.75">
      <c r="A1009" s="3" t="s">
        <v>260</v>
      </c>
      <c r="B1009" s="4"/>
      <c r="C1009" s="3" t="s">
        <v>571</v>
      </c>
      <c r="D1009" s="3" t="s">
        <v>572</v>
      </c>
      <c r="E1009" s="3" t="s">
        <v>573</v>
      </c>
      <c r="F1009" s="3">
        <v>2016</v>
      </c>
      <c r="G1009" s="2" t="s">
        <v>61</v>
      </c>
      <c r="H1009" s="3" t="s">
        <v>112</v>
      </c>
      <c r="I1009" s="2" t="s">
        <v>574</v>
      </c>
      <c r="J1009" s="3" t="s">
        <v>64</v>
      </c>
      <c r="K1009" s="3" t="s">
        <v>65</v>
      </c>
      <c r="L1009" s="3">
        <v>2015</v>
      </c>
      <c r="M1009" s="3" t="s">
        <v>582</v>
      </c>
      <c r="N1009" s="3" t="s">
        <v>583</v>
      </c>
      <c r="O1009" s="3"/>
      <c r="P1009" s="3" t="s">
        <v>576</v>
      </c>
      <c r="Q1009" s="3" t="s">
        <v>533</v>
      </c>
      <c r="R1009" s="4"/>
      <c r="S1009" s="3" t="s">
        <v>69</v>
      </c>
      <c r="T1009" s="3" t="s">
        <v>299</v>
      </c>
      <c r="U1009" s="3" t="s">
        <v>84</v>
      </c>
      <c r="V1009" s="3" t="s">
        <v>72</v>
      </c>
      <c r="W1009" s="3">
        <v>11.727</v>
      </c>
      <c r="X1009" s="3">
        <v>1.7390000000000001</v>
      </c>
      <c r="Y1009" s="4"/>
      <c r="Z1009" s="4"/>
      <c r="AA1009" s="3">
        <v>3</v>
      </c>
      <c r="AB1009" s="3">
        <v>25.117999999999999</v>
      </c>
      <c r="AC1009" s="3">
        <v>2.6150000000000002</v>
      </c>
      <c r="AD1009" s="4"/>
      <c r="AE1009" s="3">
        <v>3</v>
      </c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4"/>
      <c r="AS1009" s="4"/>
      <c r="AT1009" s="4"/>
      <c r="AU1009" s="3" t="s">
        <v>267</v>
      </c>
      <c r="AV1009" s="3" t="s">
        <v>268</v>
      </c>
      <c r="AW1009" s="3"/>
      <c r="AX1009" s="3">
        <v>1893</v>
      </c>
      <c r="AY1009" s="3" t="s">
        <v>122</v>
      </c>
      <c r="AZ1009" s="3" t="s">
        <v>577</v>
      </c>
      <c r="BA1009" s="3" t="s">
        <v>578</v>
      </c>
      <c r="BB1009" s="3">
        <f t="shared" si="71"/>
        <v>21.791666665000001</v>
      </c>
      <c r="BC1009" s="3">
        <f t="shared" si="72"/>
        <v>108.59166666499999</v>
      </c>
      <c r="BD1009" s="4"/>
      <c r="BE1009" s="3" t="s">
        <v>579</v>
      </c>
    </row>
    <row r="1010" spans="1:57" ht="12.75">
      <c r="A1010" s="3" t="s">
        <v>260</v>
      </c>
      <c r="B1010" s="4"/>
      <c r="C1010" s="3" t="s">
        <v>571</v>
      </c>
      <c r="D1010" s="3" t="s">
        <v>572</v>
      </c>
      <c r="E1010" s="3" t="s">
        <v>573</v>
      </c>
      <c r="F1010" s="3">
        <v>2016</v>
      </c>
      <c r="G1010" s="2" t="s">
        <v>61</v>
      </c>
      <c r="H1010" s="3" t="s">
        <v>112</v>
      </c>
      <c r="I1010" s="2" t="s">
        <v>574</v>
      </c>
      <c r="J1010" s="3" t="s">
        <v>64</v>
      </c>
      <c r="K1010" s="3" t="s">
        <v>65</v>
      </c>
      <c r="L1010" s="3">
        <v>2016</v>
      </c>
      <c r="M1010" s="3" t="s">
        <v>582</v>
      </c>
      <c r="N1010" s="3" t="s">
        <v>583</v>
      </c>
      <c r="O1010" s="3"/>
      <c r="P1010" s="3" t="s">
        <v>576</v>
      </c>
      <c r="Q1010" s="3" t="s">
        <v>533</v>
      </c>
      <c r="R1010" s="4"/>
      <c r="S1010" s="3" t="s">
        <v>69</v>
      </c>
      <c r="T1010" s="3" t="s">
        <v>299</v>
      </c>
      <c r="U1010" s="3" t="s">
        <v>84</v>
      </c>
      <c r="V1010" s="3" t="s">
        <v>72</v>
      </c>
      <c r="W1010" s="3">
        <v>11.788</v>
      </c>
      <c r="X1010" s="3">
        <v>1.754</v>
      </c>
      <c r="Y1010" s="4"/>
      <c r="Z1010" s="4"/>
      <c r="AA1010" s="3">
        <v>3</v>
      </c>
      <c r="AB1010" s="3">
        <v>25.117999999999999</v>
      </c>
      <c r="AC1010" s="3">
        <v>2.6150000000000002</v>
      </c>
      <c r="AD1010" s="4"/>
      <c r="AE1010" s="3">
        <v>3</v>
      </c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4"/>
      <c r="AS1010" s="4"/>
      <c r="AT1010" s="4"/>
      <c r="AU1010" s="3" t="s">
        <v>267</v>
      </c>
      <c r="AV1010" s="3" t="s">
        <v>268</v>
      </c>
      <c r="AW1010" s="3"/>
      <c r="AX1010" s="3">
        <v>1893</v>
      </c>
      <c r="AY1010" s="3" t="s">
        <v>122</v>
      </c>
      <c r="AZ1010" s="3" t="s">
        <v>577</v>
      </c>
      <c r="BA1010" s="3" t="s">
        <v>578</v>
      </c>
      <c r="BB1010" s="3">
        <f t="shared" si="71"/>
        <v>21.791666665000001</v>
      </c>
      <c r="BC1010" s="3">
        <f t="shared" si="72"/>
        <v>108.59166666499999</v>
      </c>
      <c r="BD1010" s="4"/>
      <c r="BE1010" s="3" t="s">
        <v>579</v>
      </c>
    </row>
    <row r="1011" spans="1:57" ht="12.75">
      <c r="A1011" s="3" t="s">
        <v>260</v>
      </c>
      <c r="B1011" s="4"/>
      <c r="C1011" s="3" t="s">
        <v>571</v>
      </c>
      <c r="D1011" s="3" t="s">
        <v>572</v>
      </c>
      <c r="E1011" s="3" t="s">
        <v>573</v>
      </c>
      <c r="F1011" s="3">
        <v>2016</v>
      </c>
      <c r="G1011" s="2" t="s">
        <v>61</v>
      </c>
      <c r="H1011" s="3" t="s">
        <v>112</v>
      </c>
      <c r="I1011" s="2" t="s">
        <v>574</v>
      </c>
      <c r="J1011" s="3" t="s">
        <v>64</v>
      </c>
      <c r="K1011" s="3" t="s">
        <v>65</v>
      </c>
      <c r="L1011" s="3">
        <v>2015</v>
      </c>
      <c r="M1011" s="3" t="s">
        <v>584</v>
      </c>
      <c r="N1011" s="3" t="s">
        <v>583</v>
      </c>
      <c r="O1011" s="3"/>
      <c r="P1011" s="3" t="s">
        <v>576</v>
      </c>
      <c r="Q1011" s="3" t="s">
        <v>533</v>
      </c>
      <c r="R1011" s="4"/>
      <c r="S1011" s="3" t="s">
        <v>69</v>
      </c>
      <c r="T1011" s="3" t="s">
        <v>299</v>
      </c>
      <c r="U1011" s="3" t="s">
        <v>84</v>
      </c>
      <c r="V1011" s="3" t="s">
        <v>72</v>
      </c>
      <c r="W1011" s="3">
        <v>0.50900000000000001</v>
      </c>
      <c r="X1011" s="3">
        <v>3.6999999999999998E-2</v>
      </c>
      <c r="Y1011" s="4"/>
      <c r="Z1011" s="4"/>
      <c r="AA1011" s="3">
        <v>3</v>
      </c>
      <c r="AB1011" s="3">
        <v>0.63500000000000001</v>
      </c>
      <c r="AC1011" s="3">
        <v>2.9000000000000001E-2</v>
      </c>
      <c r="AD1011" s="4"/>
      <c r="AE1011" s="3">
        <v>3</v>
      </c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4"/>
      <c r="AS1011" s="4"/>
      <c r="AT1011" s="4"/>
      <c r="AU1011" s="3" t="s">
        <v>267</v>
      </c>
      <c r="AV1011" s="3" t="s">
        <v>268</v>
      </c>
      <c r="AW1011" s="3"/>
      <c r="AX1011" s="3">
        <v>1893</v>
      </c>
      <c r="AY1011" s="3" t="s">
        <v>122</v>
      </c>
      <c r="AZ1011" s="3" t="s">
        <v>577</v>
      </c>
      <c r="BA1011" s="3" t="s">
        <v>578</v>
      </c>
      <c r="BB1011" s="3">
        <f t="shared" si="71"/>
        <v>21.791666665000001</v>
      </c>
      <c r="BC1011" s="3">
        <f t="shared" si="72"/>
        <v>108.59166666499999</v>
      </c>
      <c r="BD1011" s="4"/>
      <c r="BE1011" s="3" t="s">
        <v>579</v>
      </c>
    </row>
    <row r="1012" spans="1:57" ht="12.75">
      <c r="A1012" s="3" t="s">
        <v>260</v>
      </c>
      <c r="B1012" s="4"/>
      <c r="C1012" s="3" t="s">
        <v>571</v>
      </c>
      <c r="D1012" s="3" t="s">
        <v>572</v>
      </c>
      <c r="E1012" s="3" t="s">
        <v>573</v>
      </c>
      <c r="F1012" s="3">
        <v>2016</v>
      </c>
      <c r="G1012" s="2" t="s">
        <v>61</v>
      </c>
      <c r="H1012" s="3" t="s">
        <v>112</v>
      </c>
      <c r="I1012" s="2" t="s">
        <v>574</v>
      </c>
      <c r="J1012" s="3" t="s">
        <v>64</v>
      </c>
      <c r="K1012" s="3" t="s">
        <v>65</v>
      </c>
      <c r="L1012" s="3">
        <v>2016</v>
      </c>
      <c r="M1012" s="3" t="s">
        <v>584</v>
      </c>
      <c r="N1012" s="3" t="s">
        <v>583</v>
      </c>
      <c r="O1012" s="3"/>
      <c r="P1012" s="3" t="s">
        <v>576</v>
      </c>
      <c r="Q1012" s="3" t="s">
        <v>533</v>
      </c>
      <c r="R1012" s="4"/>
      <c r="S1012" s="3" t="s">
        <v>69</v>
      </c>
      <c r="T1012" s="3" t="s">
        <v>299</v>
      </c>
      <c r="U1012" s="3" t="s">
        <v>84</v>
      </c>
      <c r="V1012" s="3" t="s">
        <v>72</v>
      </c>
      <c r="W1012" s="3">
        <v>0.51200000000000001</v>
      </c>
      <c r="X1012" s="3">
        <v>3.7999999999999999E-2</v>
      </c>
      <c r="Y1012" s="4"/>
      <c r="Z1012" s="4"/>
      <c r="AA1012" s="3">
        <v>3</v>
      </c>
      <c r="AB1012" s="3">
        <v>0.63500000000000001</v>
      </c>
      <c r="AC1012" s="3">
        <v>2.9000000000000001E-2</v>
      </c>
      <c r="AD1012" s="4"/>
      <c r="AE1012" s="3">
        <v>3</v>
      </c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4"/>
      <c r="AS1012" s="4"/>
      <c r="AT1012" s="4"/>
      <c r="AU1012" s="3" t="s">
        <v>267</v>
      </c>
      <c r="AV1012" s="3" t="s">
        <v>268</v>
      </c>
      <c r="AW1012" s="3"/>
      <c r="AX1012" s="3">
        <v>1893</v>
      </c>
      <c r="AY1012" s="3" t="s">
        <v>122</v>
      </c>
      <c r="AZ1012" s="3" t="s">
        <v>577</v>
      </c>
      <c r="BA1012" s="3" t="s">
        <v>578</v>
      </c>
      <c r="BB1012" s="3">
        <f t="shared" si="71"/>
        <v>21.791666665000001</v>
      </c>
      <c r="BC1012" s="3">
        <f t="shared" si="72"/>
        <v>108.59166666499999</v>
      </c>
      <c r="BD1012" s="4"/>
      <c r="BE1012" s="3" t="s">
        <v>579</v>
      </c>
    </row>
    <row r="1013" spans="1:57" ht="12.75">
      <c r="A1013" s="3" t="s">
        <v>260</v>
      </c>
      <c r="B1013" s="4"/>
      <c r="C1013" s="3" t="s">
        <v>571</v>
      </c>
      <c r="D1013" s="3" t="s">
        <v>572</v>
      </c>
      <c r="E1013" s="3" t="s">
        <v>573</v>
      </c>
      <c r="F1013" s="3">
        <v>2016</v>
      </c>
      <c r="G1013" s="2" t="s">
        <v>61</v>
      </c>
      <c r="H1013" s="3" t="s">
        <v>112</v>
      </c>
      <c r="I1013" s="2" t="s">
        <v>574</v>
      </c>
      <c r="J1013" s="3" t="s">
        <v>64</v>
      </c>
      <c r="K1013" s="3" t="s">
        <v>65</v>
      </c>
      <c r="L1013" s="3">
        <v>2015</v>
      </c>
      <c r="M1013" s="3" t="s">
        <v>585</v>
      </c>
      <c r="N1013" s="3" t="s">
        <v>583</v>
      </c>
      <c r="O1013" s="3"/>
      <c r="P1013" s="3" t="s">
        <v>86</v>
      </c>
      <c r="Q1013" s="3" t="s">
        <v>307</v>
      </c>
      <c r="R1013" s="4"/>
      <c r="S1013" s="3" t="s">
        <v>69</v>
      </c>
      <c r="T1013" s="3" t="s">
        <v>299</v>
      </c>
      <c r="U1013" s="3" t="s">
        <v>71</v>
      </c>
      <c r="V1013" s="3" t="s">
        <v>72</v>
      </c>
      <c r="W1013" s="3">
        <v>3.3090000000000002</v>
      </c>
      <c r="X1013" s="3">
        <v>0.30199999999999999</v>
      </c>
      <c r="Y1013" s="4"/>
      <c r="Z1013" s="4"/>
      <c r="AA1013" s="3">
        <v>3</v>
      </c>
      <c r="AB1013" s="3">
        <v>4.04</v>
      </c>
      <c r="AC1013" s="3">
        <v>0.17599999999999999</v>
      </c>
      <c r="AD1013" s="4"/>
      <c r="AE1013" s="3">
        <v>3</v>
      </c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4"/>
      <c r="AS1013" s="4"/>
      <c r="AT1013" s="4"/>
      <c r="AU1013" s="3" t="s">
        <v>267</v>
      </c>
      <c r="AV1013" s="3" t="s">
        <v>268</v>
      </c>
      <c r="AW1013" s="3"/>
      <c r="AX1013" s="3">
        <v>1893</v>
      </c>
      <c r="AY1013" s="3" t="s">
        <v>122</v>
      </c>
      <c r="AZ1013" s="3" t="s">
        <v>577</v>
      </c>
      <c r="BA1013" s="3" t="s">
        <v>578</v>
      </c>
      <c r="BB1013" s="3">
        <f t="shared" si="71"/>
        <v>21.791666665000001</v>
      </c>
      <c r="BC1013" s="3">
        <f t="shared" si="72"/>
        <v>108.59166666499999</v>
      </c>
      <c r="BD1013" s="4"/>
      <c r="BE1013" s="3" t="s">
        <v>579</v>
      </c>
    </row>
    <row r="1014" spans="1:57" ht="12.75">
      <c r="A1014" s="3" t="s">
        <v>260</v>
      </c>
      <c r="B1014" s="4"/>
      <c r="C1014" s="3" t="s">
        <v>571</v>
      </c>
      <c r="D1014" s="3" t="s">
        <v>572</v>
      </c>
      <c r="E1014" s="3" t="s">
        <v>573</v>
      </c>
      <c r="F1014" s="3">
        <v>2016</v>
      </c>
      <c r="G1014" s="2" t="s">
        <v>61</v>
      </c>
      <c r="H1014" s="3" t="s">
        <v>112</v>
      </c>
      <c r="I1014" s="2" t="s">
        <v>574</v>
      </c>
      <c r="J1014" s="3" t="s">
        <v>64</v>
      </c>
      <c r="K1014" s="3" t="s">
        <v>65</v>
      </c>
      <c r="L1014" s="3">
        <v>2016</v>
      </c>
      <c r="M1014" s="3" t="s">
        <v>585</v>
      </c>
      <c r="N1014" s="3" t="s">
        <v>583</v>
      </c>
      <c r="O1014" s="3"/>
      <c r="P1014" s="3" t="s">
        <v>86</v>
      </c>
      <c r="Q1014" s="3" t="s">
        <v>307</v>
      </c>
      <c r="R1014" s="4"/>
      <c r="S1014" s="3" t="s">
        <v>69</v>
      </c>
      <c r="T1014" s="3" t="s">
        <v>299</v>
      </c>
      <c r="U1014" s="3" t="s">
        <v>71</v>
      </c>
      <c r="V1014" s="3" t="s">
        <v>72</v>
      </c>
      <c r="W1014" s="3">
        <v>3.415</v>
      </c>
      <c r="X1014" s="3">
        <v>0.34100000000000003</v>
      </c>
      <c r="Y1014" s="4"/>
      <c r="Z1014" s="4"/>
      <c r="AA1014" s="3">
        <v>3</v>
      </c>
      <c r="AB1014" s="3">
        <v>4.04</v>
      </c>
      <c r="AC1014" s="3">
        <v>0.17599999999999999</v>
      </c>
      <c r="AD1014" s="4"/>
      <c r="AE1014" s="3">
        <v>3</v>
      </c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4"/>
      <c r="AS1014" s="4"/>
      <c r="AT1014" s="4"/>
      <c r="AU1014" s="3" t="s">
        <v>267</v>
      </c>
      <c r="AV1014" s="3" t="s">
        <v>268</v>
      </c>
      <c r="AW1014" s="3"/>
      <c r="AX1014" s="3">
        <v>1893</v>
      </c>
      <c r="AY1014" s="3" t="s">
        <v>122</v>
      </c>
      <c r="AZ1014" s="3" t="s">
        <v>577</v>
      </c>
      <c r="BA1014" s="3" t="s">
        <v>578</v>
      </c>
      <c r="BB1014" s="3">
        <f t="shared" si="71"/>
        <v>21.791666665000001</v>
      </c>
      <c r="BC1014" s="3">
        <f t="shared" si="72"/>
        <v>108.59166666499999</v>
      </c>
      <c r="BD1014" s="4"/>
      <c r="BE1014" s="3" t="s">
        <v>579</v>
      </c>
    </row>
    <row r="1015" spans="1:57" ht="12.75">
      <c r="A1015" s="15" t="s">
        <v>88</v>
      </c>
      <c r="C1015" s="15" t="s">
        <v>586</v>
      </c>
      <c r="D1015" s="16" t="s">
        <v>587</v>
      </c>
      <c r="E1015" s="15" t="s">
        <v>573</v>
      </c>
      <c r="F1015" s="17">
        <v>2014</v>
      </c>
      <c r="G1015" s="15" t="s">
        <v>61</v>
      </c>
      <c r="H1015" s="15" t="s">
        <v>112</v>
      </c>
      <c r="I1015" s="15" t="s">
        <v>588</v>
      </c>
      <c r="J1015" s="15" t="s">
        <v>96</v>
      </c>
      <c r="K1015" s="15" t="s">
        <v>126</v>
      </c>
      <c r="L1015" s="17">
        <v>2010</v>
      </c>
      <c r="M1015" s="15" t="s">
        <v>589</v>
      </c>
      <c r="N1015" s="15" t="s">
        <v>339</v>
      </c>
      <c r="O1015" s="17">
        <v>60</v>
      </c>
      <c r="P1015" s="15" t="s">
        <v>132</v>
      </c>
      <c r="Q1015" s="115" t="s">
        <v>238</v>
      </c>
      <c r="R1015" s="116"/>
      <c r="S1015" s="15" t="s">
        <v>134</v>
      </c>
      <c r="T1015" s="15" t="s">
        <v>135</v>
      </c>
      <c r="U1015" s="15" t="s">
        <v>84</v>
      </c>
      <c r="V1015" s="15" t="s">
        <v>72</v>
      </c>
      <c r="W1015" s="17">
        <v>0.62</v>
      </c>
      <c r="X1015" s="17">
        <v>0.03</v>
      </c>
      <c r="AA1015" s="17">
        <v>5</v>
      </c>
      <c r="AB1015" s="17">
        <v>0.73</v>
      </c>
      <c r="AC1015" s="17">
        <v>0.02</v>
      </c>
      <c r="AE1015" s="17">
        <v>3</v>
      </c>
      <c r="AF1015" s="17">
        <v>0.64</v>
      </c>
      <c r="AG1015" s="17">
        <v>0.03</v>
      </c>
      <c r="AI1015" s="17">
        <v>3</v>
      </c>
      <c r="AU1015" s="15" t="s">
        <v>267</v>
      </c>
      <c r="AV1015" s="15" t="s">
        <v>268</v>
      </c>
      <c r="AW1015" s="115" t="s">
        <v>217</v>
      </c>
      <c r="AX1015" s="116"/>
      <c r="AY1015" s="15" t="s">
        <v>122</v>
      </c>
      <c r="AZ1015" s="15" t="s">
        <v>76</v>
      </c>
      <c r="BA1015" s="15" t="s">
        <v>77</v>
      </c>
      <c r="BB1015" s="17">
        <v>25.53</v>
      </c>
      <c r="BC1015" s="17">
        <v>117.3</v>
      </c>
      <c r="BD1015" s="17">
        <v>13</v>
      </c>
      <c r="BE1015" s="18"/>
    </row>
    <row r="1016" spans="1:57" ht="12.75">
      <c r="A1016" s="15" t="s">
        <v>88</v>
      </c>
      <c r="C1016" s="15" t="s">
        <v>586</v>
      </c>
      <c r="D1016" s="16" t="s">
        <v>587</v>
      </c>
      <c r="E1016" s="15" t="s">
        <v>573</v>
      </c>
      <c r="F1016" s="17">
        <v>2014</v>
      </c>
      <c r="G1016" s="15" t="s">
        <v>61</v>
      </c>
      <c r="H1016" s="15" t="s">
        <v>112</v>
      </c>
      <c r="I1016" s="15" t="s">
        <v>588</v>
      </c>
      <c r="J1016" s="15" t="s">
        <v>96</v>
      </c>
      <c r="K1016" s="15" t="s">
        <v>126</v>
      </c>
      <c r="L1016" s="17">
        <v>2010</v>
      </c>
      <c r="M1016" s="15" t="s">
        <v>589</v>
      </c>
      <c r="N1016" s="15" t="s">
        <v>339</v>
      </c>
      <c r="O1016" s="17">
        <v>60</v>
      </c>
      <c r="P1016" s="15" t="s">
        <v>132</v>
      </c>
      <c r="Q1016" s="115" t="s">
        <v>238</v>
      </c>
      <c r="R1016" s="116"/>
      <c r="S1016" s="15" t="s">
        <v>134</v>
      </c>
      <c r="T1016" s="15" t="s">
        <v>135</v>
      </c>
      <c r="U1016" s="15" t="s">
        <v>84</v>
      </c>
      <c r="V1016" s="15" t="s">
        <v>72</v>
      </c>
      <c r="W1016" s="17">
        <v>0.62</v>
      </c>
      <c r="X1016" s="17">
        <v>0.03</v>
      </c>
      <c r="AA1016" s="17">
        <v>5</v>
      </c>
      <c r="AB1016" s="17">
        <v>0.61</v>
      </c>
      <c r="AC1016" s="17">
        <v>0.08</v>
      </c>
      <c r="AE1016" s="17">
        <v>3</v>
      </c>
      <c r="AF1016" s="17">
        <v>0.65</v>
      </c>
      <c r="AG1016" s="17">
        <v>0.13</v>
      </c>
      <c r="AI1016" s="17">
        <v>3</v>
      </c>
      <c r="AU1016" s="15" t="s">
        <v>267</v>
      </c>
      <c r="AV1016" s="15" t="s">
        <v>268</v>
      </c>
      <c r="AW1016" s="115" t="s">
        <v>217</v>
      </c>
      <c r="AX1016" s="116"/>
      <c r="AY1016" s="15" t="s">
        <v>122</v>
      </c>
      <c r="AZ1016" s="15" t="s">
        <v>76</v>
      </c>
      <c r="BA1016" s="15" t="s">
        <v>77</v>
      </c>
      <c r="BB1016" s="17">
        <v>25.53</v>
      </c>
      <c r="BC1016" s="17">
        <v>117.3</v>
      </c>
      <c r="BD1016" s="17">
        <v>13</v>
      </c>
      <c r="BE1016" s="18"/>
    </row>
    <row r="1017" spans="1:57" ht="12.75">
      <c r="A1017" s="3" t="s">
        <v>260</v>
      </c>
      <c r="B1017" s="4"/>
      <c r="C1017" s="3" t="s">
        <v>571</v>
      </c>
      <c r="D1017" s="3" t="s">
        <v>572</v>
      </c>
      <c r="E1017" s="3" t="s">
        <v>573</v>
      </c>
      <c r="F1017" s="3">
        <v>2016</v>
      </c>
      <c r="G1017" s="2" t="s">
        <v>61</v>
      </c>
      <c r="H1017" s="3" t="s">
        <v>112</v>
      </c>
      <c r="I1017" s="2" t="s">
        <v>574</v>
      </c>
      <c r="J1017" s="3" t="s">
        <v>64</v>
      </c>
      <c r="K1017" s="3" t="s">
        <v>65</v>
      </c>
      <c r="L1017" s="3">
        <v>2016</v>
      </c>
      <c r="M1017" s="3" t="s">
        <v>590</v>
      </c>
      <c r="N1017" s="3" t="s">
        <v>591</v>
      </c>
      <c r="O1017" s="3"/>
      <c r="P1017" s="3" t="s">
        <v>132</v>
      </c>
      <c r="Q1017" s="3" t="s">
        <v>151</v>
      </c>
      <c r="R1017" s="4"/>
      <c r="S1017" s="3" t="s">
        <v>134</v>
      </c>
      <c r="T1017" s="3" t="s">
        <v>135</v>
      </c>
      <c r="U1017" s="3" t="s">
        <v>84</v>
      </c>
      <c r="V1017" s="3" t="s">
        <v>72</v>
      </c>
      <c r="W1017" s="3">
        <v>15.978</v>
      </c>
      <c r="X1017" s="3">
        <v>0.09</v>
      </c>
      <c r="Y1017" s="4"/>
      <c r="Z1017" s="4"/>
      <c r="AA1017" s="3">
        <v>3</v>
      </c>
      <c r="AB1017" s="3">
        <v>16.361999999999998</v>
      </c>
      <c r="AC1017" s="3">
        <v>7.0000000000000007E-2</v>
      </c>
      <c r="AD1017" s="4"/>
      <c r="AE1017" s="3">
        <v>3</v>
      </c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4"/>
      <c r="AS1017" s="4"/>
      <c r="AT1017" s="4"/>
      <c r="AU1017" s="3" t="s">
        <v>267</v>
      </c>
      <c r="AV1017" s="3" t="s">
        <v>268</v>
      </c>
      <c r="AW1017" s="3"/>
      <c r="AX1017" s="3">
        <v>1893</v>
      </c>
      <c r="AY1017" s="3" t="s">
        <v>122</v>
      </c>
      <c r="AZ1017" s="3" t="s">
        <v>577</v>
      </c>
      <c r="BA1017" s="3" t="s">
        <v>578</v>
      </c>
      <c r="BB1017" s="3">
        <f t="shared" ref="BB1017:BB1018" si="73">AVERAGE(21.63333333, 21.95)</f>
        <v>21.791666665000001</v>
      </c>
      <c r="BC1017" s="3">
        <f t="shared" ref="BC1017:BC1018" si="74">AVERAGE(108.45, 108.73333333)</f>
        <v>108.59166666499999</v>
      </c>
      <c r="BD1017" s="4"/>
      <c r="BE1017" s="3" t="s">
        <v>579</v>
      </c>
    </row>
    <row r="1018" spans="1:57" ht="12.75">
      <c r="A1018" s="3" t="s">
        <v>260</v>
      </c>
      <c r="B1018" s="4"/>
      <c r="C1018" s="3" t="s">
        <v>571</v>
      </c>
      <c r="D1018" s="3" t="s">
        <v>572</v>
      </c>
      <c r="E1018" s="3" t="s">
        <v>573</v>
      </c>
      <c r="F1018" s="3">
        <v>2016</v>
      </c>
      <c r="G1018" s="2" t="s">
        <v>61</v>
      </c>
      <c r="H1018" s="3" t="s">
        <v>112</v>
      </c>
      <c r="I1018" s="2" t="s">
        <v>574</v>
      </c>
      <c r="J1018" s="3" t="s">
        <v>64</v>
      </c>
      <c r="K1018" s="3" t="s">
        <v>65</v>
      </c>
      <c r="L1018" s="3">
        <v>2015</v>
      </c>
      <c r="M1018" s="3" t="s">
        <v>590</v>
      </c>
      <c r="N1018" s="3" t="s">
        <v>591</v>
      </c>
      <c r="O1018" s="3"/>
      <c r="P1018" s="3" t="s">
        <v>132</v>
      </c>
      <c r="Q1018" s="3" t="s">
        <v>151</v>
      </c>
      <c r="R1018" s="4"/>
      <c r="S1018" s="3" t="s">
        <v>134</v>
      </c>
      <c r="T1018" s="3" t="s">
        <v>135</v>
      </c>
      <c r="U1018" s="3" t="s">
        <v>84</v>
      </c>
      <c r="V1018" s="3" t="s">
        <v>72</v>
      </c>
      <c r="W1018" s="3">
        <v>15.964</v>
      </c>
      <c r="X1018" s="3">
        <v>8.7999999999999995E-2</v>
      </c>
      <c r="Y1018" s="4"/>
      <c r="Z1018" s="4"/>
      <c r="AA1018" s="3">
        <v>3</v>
      </c>
      <c r="AB1018" s="3">
        <v>16.347999999999999</v>
      </c>
      <c r="AC1018" s="3">
        <v>8.3000000000000004E-2</v>
      </c>
      <c r="AD1018" s="4"/>
      <c r="AE1018" s="3">
        <v>3</v>
      </c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4"/>
      <c r="AS1018" s="4"/>
      <c r="AT1018" s="4"/>
      <c r="AU1018" s="3" t="s">
        <v>267</v>
      </c>
      <c r="AV1018" s="3" t="s">
        <v>268</v>
      </c>
      <c r="AW1018" s="3"/>
      <c r="AX1018" s="3">
        <v>1893</v>
      </c>
      <c r="AY1018" s="3" t="s">
        <v>122</v>
      </c>
      <c r="AZ1018" s="3" t="s">
        <v>577</v>
      </c>
      <c r="BA1018" s="3" t="s">
        <v>578</v>
      </c>
      <c r="BB1018" s="3">
        <f t="shared" si="73"/>
        <v>21.791666665000001</v>
      </c>
      <c r="BC1018" s="3">
        <f t="shared" si="74"/>
        <v>108.59166666499999</v>
      </c>
      <c r="BD1018" s="4"/>
      <c r="BE1018" s="3" t="s">
        <v>579</v>
      </c>
    </row>
    <row r="1019" spans="1:57" ht="12.75">
      <c r="A1019" s="15" t="s">
        <v>88</v>
      </c>
      <c r="B1019" s="18"/>
      <c r="C1019" s="15" t="s">
        <v>586</v>
      </c>
      <c r="D1019" s="16" t="s">
        <v>587</v>
      </c>
      <c r="E1019" s="15" t="s">
        <v>573</v>
      </c>
      <c r="F1019" s="17">
        <v>2014</v>
      </c>
      <c r="G1019" s="15" t="s">
        <v>61</v>
      </c>
      <c r="H1019" s="15" t="s">
        <v>112</v>
      </c>
      <c r="I1019" s="15" t="s">
        <v>588</v>
      </c>
      <c r="J1019" s="15" t="s">
        <v>96</v>
      </c>
      <c r="K1019" s="15" t="s">
        <v>126</v>
      </c>
      <c r="L1019" s="17">
        <v>2010</v>
      </c>
      <c r="M1019" s="15" t="s">
        <v>592</v>
      </c>
      <c r="N1019" s="15" t="s">
        <v>159</v>
      </c>
      <c r="O1019" s="17">
        <v>60</v>
      </c>
      <c r="P1019" s="15" t="s">
        <v>118</v>
      </c>
      <c r="Q1019" s="115" t="s">
        <v>142</v>
      </c>
      <c r="R1019" s="116"/>
      <c r="S1019" s="15" t="s">
        <v>69</v>
      </c>
      <c r="T1019" s="3" t="s">
        <v>70</v>
      </c>
      <c r="U1019" s="15" t="s">
        <v>71</v>
      </c>
      <c r="V1019" s="15" t="s">
        <v>72</v>
      </c>
      <c r="W1019" s="17">
        <v>15.6</v>
      </c>
      <c r="X1019" s="17">
        <v>2.97</v>
      </c>
      <c r="AA1019" s="17">
        <v>5</v>
      </c>
      <c r="AB1019" s="17">
        <v>8.6</v>
      </c>
      <c r="AC1019" s="17">
        <v>2.0699999999999998</v>
      </c>
      <c r="AE1019" s="17">
        <v>3</v>
      </c>
      <c r="AF1019" s="17">
        <v>8.4</v>
      </c>
      <c r="AG1019" s="17">
        <v>2.06</v>
      </c>
      <c r="AI1019" s="17">
        <v>3</v>
      </c>
      <c r="AU1019" s="15" t="s">
        <v>267</v>
      </c>
      <c r="AV1019" s="15" t="s">
        <v>268</v>
      </c>
      <c r="AW1019" s="115" t="s">
        <v>217</v>
      </c>
      <c r="AX1019" s="116"/>
      <c r="AY1019" s="15" t="s">
        <v>122</v>
      </c>
      <c r="AZ1019" s="15" t="s">
        <v>76</v>
      </c>
      <c r="BA1019" s="15" t="s">
        <v>77</v>
      </c>
      <c r="BB1019" s="17">
        <v>25.53</v>
      </c>
      <c r="BC1019" s="17">
        <v>117.3</v>
      </c>
      <c r="BD1019" s="17">
        <v>13</v>
      </c>
      <c r="BE1019" s="18"/>
    </row>
    <row r="1020" spans="1:57" ht="12.75">
      <c r="A1020" s="15" t="s">
        <v>88</v>
      </c>
      <c r="B1020" s="18"/>
      <c r="C1020" s="15" t="s">
        <v>586</v>
      </c>
      <c r="D1020" s="16" t="s">
        <v>587</v>
      </c>
      <c r="E1020" s="15" t="s">
        <v>573</v>
      </c>
      <c r="F1020" s="17">
        <v>2014</v>
      </c>
      <c r="G1020" s="15" t="s">
        <v>61</v>
      </c>
      <c r="H1020" s="15" t="s">
        <v>112</v>
      </c>
      <c r="I1020" s="15" t="s">
        <v>588</v>
      </c>
      <c r="J1020" s="15" t="s">
        <v>96</v>
      </c>
      <c r="K1020" s="15" t="s">
        <v>126</v>
      </c>
      <c r="L1020" s="17">
        <v>2010</v>
      </c>
      <c r="M1020" s="15" t="s">
        <v>592</v>
      </c>
      <c r="N1020" s="15" t="s">
        <v>159</v>
      </c>
      <c r="O1020" s="17">
        <v>60</v>
      </c>
      <c r="P1020" s="15" t="s">
        <v>118</v>
      </c>
      <c r="Q1020" s="115" t="s">
        <v>142</v>
      </c>
      <c r="R1020" s="116"/>
      <c r="S1020" s="15" t="s">
        <v>69</v>
      </c>
      <c r="T1020" s="3" t="s">
        <v>70</v>
      </c>
      <c r="U1020" s="15" t="s">
        <v>71</v>
      </c>
      <c r="V1020" s="15" t="s">
        <v>72</v>
      </c>
      <c r="W1020" s="17">
        <v>15.6</v>
      </c>
      <c r="X1020" s="17">
        <v>2.97</v>
      </c>
      <c r="AA1020" s="17">
        <v>5</v>
      </c>
      <c r="AB1020" s="17">
        <v>15.5</v>
      </c>
      <c r="AC1020" s="17">
        <v>3.42</v>
      </c>
      <c r="AE1020" s="17">
        <v>3</v>
      </c>
      <c r="AF1020" s="17">
        <v>8.8000000000000007</v>
      </c>
      <c r="AG1020" s="17">
        <v>3.42</v>
      </c>
      <c r="AI1020" s="17">
        <v>3</v>
      </c>
      <c r="AU1020" s="15" t="s">
        <v>267</v>
      </c>
      <c r="AV1020" s="15" t="s">
        <v>268</v>
      </c>
      <c r="AW1020" s="115" t="s">
        <v>217</v>
      </c>
      <c r="AX1020" s="116"/>
      <c r="AY1020" s="15" t="s">
        <v>122</v>
      </c>
      <c r="AZ1020" s="15" t="s">
        <v>76</v>
      </c>
      <c r="BA1020" s="15" t="s">
        <v>77</v>
      </c>
      <c r="BB1020" s="17">
        <v>25.53</v>
      </c>
      <c r="BC1020" s="17">
        <v>117.3</v>
      </c>
      <c r="BD1020" s="17">
        <v>13</v>
      </c>
      <c r="BE1020" s="18"/>
    </row>
    <row r="1021" spans="1:57" ht="12.75">
      <c r="A1021" s="15" t="s">
        <v>88</v>
      </c>
      <c r="B1021" s="18"/>
      <c r="C1021" s="15" t="s">
        <v>586</v>
      </c>
      <c r="D1021" s="16" t="s">
        <v>587</v>
      </c>
      <c r="E1021" s="15" t="s">
        <v>573</v>
      </c>
      <c r="F1021" s="17">
        <v>2014</v>
      </c>
      <c r="G1021" s="15" t="s">
        <v>61</v>
      </c>
      <c r="H1021" s="15" t="s">
        <v>112</v>
      </c>
      <c r="I1021" s="15" t="s">
        <v>588</v>
      </c>
      <c r="J1021" s="15" t="s">
        <v>96</v>
      </c>
      <c r="K1021" s="15" t="s">
        <v>126</v>
      </c>
      <c r="L1021" s="17">
        <v>2010</v>
      </c>
      <c r="M1021" s="15" t="s">
        <v>593</v>
      </c>
      <c r="N1021" s="15" t="s">
        <v>131</v>
      </c>
      <c r="O1021" s="17">
        <v>60</v>
      </c>
      <c r="P1021" s="15" t="s">
        <v>132</v>
      </c>
      <c r="Q1021" s="15" t="s">
        <v>133</v>
      </c>
      <c r="S1021" s="15" t="s">
        <v>134</v>
      </c>
      <c r="T1021" s="15" t="s">
        <v>135</v>
      </c>
      <c r="U1021" s="15" t="s">
        <v>84</v>
      </c>
      <c r="V1021" s="15" t="s">
        <v>72</v>
      </c>
      <c r="W1021" s="17">
        <v>16.2</v>
      </c>
      <c r="X1021" s="18"/>
      <c r="AA1021" s="17">
        <v>5</v>
      </c>
      <c r="AB1021" s="17">
        <v>17.600000000000001</v>
      </c>
      <c r="AC1021" s="18"/>
      <c r="AE1021" s="17">
        <v>3</v>
      </c>
      <c r="AF1021" s="17">
        <v>15.6</v>
      </c>
      <c r="AI1021" s="17">
        <v>3</v>
      </c>
      <c r="AU1021" s="15" t="s">
        <v>267</v>
      </c>
      <c r="AV1021" s="15" t="s">
        <v>268</v>
      </c>
      <c r="AW1021" s="115" t="s">
        <v>217</v>
      </c>
      <c r="AX1021" s="116"/>
      <c r="AY1021" s="15" t="s">
        <v>122</v>
      </c>
      <c r="AZ1021" s="15" t="s">
        <v>76</v>
      </c>
      <c r="BA1021" s="15" t="s">
        <v>77</v>
      </c>
      <c r="BB1021" s="17">
        <v>25.53</v>
      </c>
      <c r="BC1021" s="17">
        <v>117.3</v>
      </c>
      <c r="BD1021" s="17">
        <v>13</v>
      </c>
      <c r="BE1021" s="18"/>
    </row>
    <row r="1022" spans="1:57" ht="12.75">
      <c r="A1022" s="15" t="s">
        <v>88</v>
      </c>
      <c r="B1022" s="18"/>
      <c r="C1022" s="15" t="s">
        <v>586</v>
      </c>
      <c r="D1022" s="16" t="s">
        <v>587</v>
      </c>
      <c r="E1022" s="15" t="s">
        <v>573</v>
      </c>
      <c r="F1022" s="17">
        <v>2014</v>
      </c>
      <c r="G1022" s="15" t="s">
        <v>61</v>
      </c>
      <c r="H1022" s="15" t="s">
        <v>112</v>
      </c>
      <c r="I1022" s="15" t="s">
        <v>588</v>
      </c>
      <c r="J1022" s="15" t="s">
        <v>96</v>
      </c>
      <c r="K1022" s="15" t="s">
        <v>126</v>
      </c>
      <c r="L1022" s="17">
        <v>2010</v>
      </c>
      <c r="M1022" s="15" t="s">
        <v>593</v>
      </c>
      <c r="N1022" s="15" t="s">
        <v>131</v>
      </c>
      <c r="O1022" s="17">
        <v>60</v>
      </c>
      <c r="P1022" s="15" t="s">
        <v>132</v>
      </c>
      <c r="Q1022" s="15" t="s">
        <v>133</v>
      </c>
      <c r="S1022" s="15" t="s">
        <v>134</v>
      </c>
      <c r="T1022" s="15" t="s">
        <v>135</v>
      </c>
      <c r="U1022" s="15" t="s">
        <v>84</v>
      </c>
      <c r="V1022" s="15" t="s">
        <v>72</v>
      </c>
      <c r="W1022" s="17">
        <v>16.2</v>
      </c>
      <c r="X1022" s="18"/>
      <c r="AA1022" s="17">
        <v>5</v>
      </c>
      <c r="AB1022" s="17">
        <v>16.600000000000001</v>
      </c>
      <c r="AC1022" s="18"/>
      <c r="AE1022" s="17">
        <v>3</v>
      </c>
      <c r="AF1022" s="17">
        <v>17.399999999999999</v>
      </c>
      <c r="AI1022" s="17">
        <v>3</v>
      </c>
      <c r="AU1022" s="15" t="s">
        <v>267</v>
      </c>
      <c r="AV1022" s="15" t="s">
        <v>268</v>
      </c>
      <c r="AW1022" s="115" t="s">
        <v>217</v>
      </c>
      <c r="AX1022" s="116"/>
      <c r="AY1022" s="15" t="s">
        <v>122</v>
      </c>
      <c r="AZ1022" s="15" t="s">
        <v>76</v>
      </c>
      <c r="BA1022" s="15" t="s">
        <v>77</v>
      </c>
      <c r="BB1022" s="17">
        <v>25.53</v>
      </c>
      <c r="BC1022" s="17">
        <v>117.3</v>
      </c>
      <c r="BD1022" s="17">
        <v>13</v>
      </c>
      <c r="BE1022" s="18"/>
    </row>
    <row r="1023" spans="1:57" ht="12.75">
      <c r="A1023" s="15" t="s">
        <v>88</v>
      </c>
      <c r="B1023" s="18"/>
      <c r="C1023" s="15" t="s">
        <v>586</v>
      </c>
      <c r="D1023" s="16" t="s">
        <v>587</v>
      </c>
      <c r="E1023" s="15" t="s">
        <v>573</v>
      </c>
      <c r="F1023" s="17">
        <v>2014</v>
      </c>
      <c r="G1023" s="15" t="s">
        <v>61</v>
      </c>
      <c r="H1023" s="15" t="s">
        <v>112</v>
      </c>
      <c r="I1023" s="15" t="s">
        <v>588</v>
      </c>
      <c r="J1023" s="15" t="s">
        <v>96</v>
      </c>
      <c r="K1023" s="15" t="s">
        <v>126</v>
      </c>
      <c r="L1023" s="17">
        <v>2010</v>
      </c>
      <c r="M1023" s="15" t="s">
        <v>594</v>
      </c>
      <c r="N1023" s="15" t="s">
        <v>131</v>
      </c>
      <c r="O1023" s="17">
        <v>60</v>
      </c>
      <c r="P1023" s="15" t="s">
        <v>132</v>
      </c>
      <c r="Q1023" s="15" t="s">
        <v>133</v>
      </c>
      <c r="S1023" s="15" t="s">
        <v>134</v>
      </c>
      <c r="T1023" s="15" t="s">
        <v>135</v>
      </c>
      <c r="U1023" s="15" t="s">
        <v>84</v>
      </c>
      <c r="V1023" s="15" t="s">
        <v>72</v>
      </c>
      <c r="W1023" s="17">
        <v>74.2</v>
      </c>
      <c r="X1023" s="18"/>
      <c r="AA1023" s="17">
        <v>5</v>
      </c>
      <c r="AB1023" s="17">
        <v>74.5</v>
      </c>
      <c r="AC1023" s="18"/>
      <c r="AE1023" s="17">
        <v>3</v>
      </c>
      <c r="AF1023" s="17">
        <v>72.3</v>
      </c>
      <c r="AI1023" s="17">
        <v>3</v>
      </c>
      <c r="AU1023" s="15" t="s">
        <v>267</v>
      </c>
      <c r="AV1023" s="15" t="s">
        <v>268</v>
      </c>
      <c r="AW1023" s="115" t="s">
        <v>217</v>
      </c>
      <c r="AX1023" s="116"/>
      <c r="AY1023" s="15" t="s">
        <v>122</v>
      </c>
      <c r="AZ1023" s="15" t="s">
        <v>76</v>
      </c>
      <c r="BA1023" s="15" t="s">
        <v>77</v>
      </c>
      <c r="BB1023" s="17">
        <v>25.53</v>
      </c>
      <c r="BC1023" s="17">
        <v>117.3</v>
      </c>
      <c r="BD1023" s="17">
        <v>13</v>
      </c>
      <c r="BE1023" s="18"/>
    </row>
    <row r="1024" spans="1:57" ht="12.75">
      <c r="A1024" s="15" t="s">
        <v>88</v>
      </c>
      <c r="B1024" s="18"/>
      <c r="C1024" s="15" t="s">
        <v>586</v>
      </c>
      <c r="D1024" s="16" t="s">
        <v>587</v>
      </c>
      <c r="E1024" s="15" t="s">
        <v>573</v>
      </c>
      <c r="F1024" s="17">
        <v>2014</v>
      </c>
      <c r="G1024" s="15" t="s">
        <v>61</v>
      </c>
      <c r="H1024" s="15" t="s">
        <v>112</v>
      </c>
      <c r="I1024" s="15" t="s">
        <v>588</v>
      </c>
      <c r="J1024" s="15" t="s">
        <v>96</v>
      </c>
      <c r="K1024" s="15" t="s">
        <v>126</v>
      </c>
      <c r="L1024" s="17">
        <v>2010</v>
      </c>
      <c r="M1024" s="15" t="s">
        <v>594</v>
      </c>
      <c r="N1024" s="15" t="s">
        <v>131</v>
      </c>
      <c r="O1024" s="17">
        <v>60</v>
      </c>
      <c r="P1024" s="15" t="s">
        <v>132</v>
      </c>
      <c r="Q1024" s="15" t="s">
        <v>133</v>
      </c>
      <c r="S1024" s="15" t="s">
        <v>134</v>
      </c>
      <c r="T1024" s="15" t="s">
        <v>135</v>
      </c>
      <c r="U1024" s="15" t="s">
        <v>84</v>
      </c>
      <c r="V1024" s="15" t="s">
        <v>72</v>
      </c>
      <c r="W1024" s="17">
        <v>74.2</v>
      </c>
      <c r="X1024" s="18"/>
      <c r="AA1024" s="17">
        <v>5</v>
      </c>
      <c r="AB1024" s="17">
        <v>73.8</v>
      </c>
      <c r="AC1024" s="18"/>
      <c r="AE1024" s="17">
        <v>3</v>
      </c>
      <c r="AF1024" s="17">
        <v>72.2</v>
      </c>
      <c r="AI1024" s="17">
        <v>3</v>
      </c>
      <c r="AU1024" s="15" t="s">
        <v>267</v>
      </c>
      <c r="AV1024" s="15" t="s">
        <v>268</v>
      </c>
      <c r="AW1024" s="115" t="s">
        <v>217</v>
      </c>
      <c r="AX1024" s="116"/>
      <c r="AY1024" s="15" t="s">
        <v>122</v>
      </c>
      <c r="AZ1024" s="15" t="s">
        <v>76</v>
      </c>
      <c r="BA1024" s="15" t="s">
        <v>77</v>
      </c>
      <c r="BB1024" s="17">
        <v>25.53</v>
      </c>
      <c r="BC1024" s="17">
        <v>117.3</v>
      </c>
      <c r="BD1024" s="17">
        <v>13</v>
      </c>
      <c r="BE1024" s="18"/>
    </row>
    <row r="1025" spans="1:57" ht="12.75">
      <c r="A1025" s="15" t="s">
        <v>88</v>
      </c>
      <c r="B1025" s="18"/>
      <c r="C1025" s="15" t="s">
        <v>586</v>
      </c>
      <c r="D1025" s="16" t="s">
        <v>587</v>
      </c>
      <c r="E1025" s="15" t="s">
        <v>573</v>
      </c>
      <c r="F1025" s="17">
        <v>2014</v>
      </c>
      <c r="G1025" s="15" t="s">
        <v>61</v>
      </c>
      <c r="H1025" s="15" t="s">
        <v>112</v>
      </c>
      <c r="I1025" s="15" t="s">
        <v>588</v>
      </c>
      <c r="J1025" s="15" t="s">
        <v>96</v>
      </c>
      <c r="K1025" s="15" t="s">
        <v>126</v>
      </c>
      <c r="L1025" s="17">
        <v>2010</v>
      </c>
      <c r="M1025" s="15" t="s">
        <v>595</v>
      </c>
      <c r="N1025" s="15" t="s">
        <v>131</v>
      </c>
      <c r="O1025" s="17">
        <v>60</v>
      </c>
      <c r="P1025" s="15" t="s">
        <v>132</v>
      </c>
      <c r="Q1025" s="15" t="s">
        <v>133</v>
      </c>
      <c r="S1025" s="15" t="s">
        <v>134</v>
      </c>
      <c r="T1025" s="15" t="s">
        <v>135</v>
      </c>
      <c r="U1025" s="15" t="s">
        <v>84</v>
      </c>
      <c r="V1025" s="15" t="s">
        <v>72</v>
      </c>
      <c r="W1025" s="17">
        <v>9.6</v>
      </c>
      <c r="X1025" s="18"/>
      <c r="AA1025" s="17">
        <v>5</v>
      </c>
      <c r="AB1025" s="17">
        <v>7.9</v>
      </c>
      <c r="AC1025" s="18"/>
      <c r="AE1025" s="17">
        <v>3</v>
      </c>
      <c r="AF1025" s="17">
        <v>12.1</v>
      </c>
      <c r="AI1025" s="17">
        <v>3</v>
      </c>
      <c r="AU1025" s="15" t="s">
        <v>267</v>
      </c>
      <c r="AV1025" s="15" t="s">
        <v>268</v>
      </c>
      <c r="AW1025" s="115" t="s">
        <v>217</v>
      </c>
      <c r="AX1025" s="116"/>
      <c r="AY1025" s="15" t="s">
        <v>122</v>
      </c>
      <c r="AZ1025" s="15" t="s">
        <v>76</v>
      </c>
      <c r="BA1025" s="15" t="s">
        <v>77</v>
      </c>
      <c r="BB1025" s="17">
        <v>25.53</v>
      </c>
      <c r="BC1025" s="17">
        <v>117.3</v>
      </c>
      <c r="BD1025" s="17">
        <v>13</v>
      </c>
      <c r="BE1025" s="18"/>
    </row>
    <row r="1026" spans="1:57" ht="12.75">
      <c r="A1026" s="15" t="s">
        <v>88</v>
      </c>
      <c r="B1026" s="18"/>
      <c r="C1026" s="15" t="s">
        <v>586</v>
      </c>
      <c r="D1026" s="16" t="s">
        <v>587</v>
      </c>
      <c r="E1026" s="15" t="s">
        <v>573</v>
      </c>
      <c r="F1026" s="17">
        <v>2014</v>
      </c>
      <c r="G1026" s="15" t="s">
        <v>61</v>
      </c>
      <c r="H1026" s="15" t="s">
        <v>112</v>
      </c>
      <c r="I1026" s="15" t="s">
        <v>588</v>
      </c>
      <c r="J1026" s="15" t="s">
        <v>96</v>
      </c>
      <c r="K1026" s="15" t="s">
        <v>126</v>
      </c>
      <c r="L1026" s="17">
        <v>2010</v>
      </c>
      <c r="M1026" s="15" t="s">
        <v>595</v>
      </c>
      <c r="N1026" s="15" t="s">
        <v>131</v>
      </c>
      <c r="O1026" s="17">
        <v>60</v>
      </c>
      <c r="P1026" s="15" t="s">
        <v>132</v>
      </c>
      <c r="Q1026" s="15" t="s">
        <v>133</v>
      </c>
      <c r="S1026" s="15" t="s">
        <v>134</v>
      </c>
      <c r="T1026" s="15" t="s">
        <v>135</v>
      </c>
      <c r="U1026" s="15" t="s">
        <v>84</v>
      </c>
      <c r="V1026" s="15" t="s">
        <v>72</v>
      </c>
      <c r="W1026" s="17">
        <v>9.6</v>
      </c>
      <c r="X1026" s="18"/>
      <c r="AA1026" s="17">
        <v>5</v>
      </c>
      <c r="AB1026" s="17">
        <v>9.6</v>
      </c>
      <c r="AC1026" s="18"/>
      <c r="AE1026" s="17">
        <v>3</v>
      </c>
      <c r="AF1026" s="17">
        <v>10.4</v>
      </c>
      <c r="AI1026" s="17">
        <v>3</v>
      </c>
      <c r="AU1026" s="15" t="s">
        <v>267</v>
      </c>
      <c r="AV1026" s="15" t="s">
        <v>268</v>
      </c>
      <c r="AW1026" s="115" t="s">
        <v>217</v>
      </c>
      <c r="AX1026" s="116"/>
      <c r="AY1026" s="15" t="s">
        <v>122</v>
      </c>
      <c r="AZ1026" s="15" t="s">
        <v>76</v>
      </c>
      <c r="BA1026" s="15" t="s">
        <v>77</v>
      </c>
      <c r="BB1026" s="17">
        <v>25.53</v>
      </c>
      <c r="BC1026" s="17">
        <v>117.3</v>
      </c>
      <c r="BD1026" s="17">
        <v>13</v>
      </c>
      <c r="BE1026" s="18"/>
    </row>
    <row r="1027" spans="1:57" ht="12.75">
      <c r="A1027" s="3" t="s">
        <v>260</v>
      </c>
      <c r="B1027" s="4"/>
      <c r="C1027" s="3" t="s">
        <v>571</v>
      </c>
      <c r="D1027" s="3" t="s">
        <v>572</v>
      </c>
      <c r="E1027" s="3" t="s">
        <v>573</v>
      </c>
      <c r="F1027" s="3">
        <v>2016</v>
      </c>
      <c r="G1027" s="2" t="s">
        <v>61</v>
      </c>
      <c r="H1027" s="3" t="s">
        <v>112</v>
      </c>
      <c r="I1027" s="2" t="s">
        <v>574</v>
      </c>
      <c r="J1027" s="3" t="s">
        <v>64</v>
      </c>
      <c r="K1027" s="3" t="s">
        <v>65</v>
      </c>
      <c r="L1027" s="3">
        <v>2015</v>
      </c>
      <c r="M1027" s="3" t="s">
        <v>334</v>
      </c>
      <c r="N1027" s="3" t="s">
        <v>310</v>
      </c>
      <c r="O1027" s="3"/>
      <c r="P1027" s="3" t="s">
        <v>82</v>
      </c>
      <c r="Q1027" s="3" t="s">
        <v>83</v>
      </c>
      <c r="R1027" s="4"/>
      <c r="S1027" s="3" t="s">
        <v>69</v>
      </c>
      <c r="T1027" s="3" t="s">
        <v>299</v>
      </c>
      <c r="U1027" s="3" t="s">
        <v>71</v>
      </c>
      <c r="V1027" s="3" t="s">
        <v>72</v>
      </c>
      <c r="W1027" s="3">
        <v>537.14300000000003</v>
      </c>
      <c r="X1027" s="3">
        <v>23.399000000000001</v>
      </c>
      <c r="Y1027" s="4"/>
      <c r="Z1027" s="4"/>
      <c r="AA1027" s="3">
        <v>3</v>
      </c>
      <c r="AB1027" s="3">
        <v>932.06700000000001</v>
      </c>
      <c r="AC1027" s="3">
        <v>53.741999999999997</v>
      </c>
      <c r="AD1027" s="4"/>
      <c r="AE1027" s="3">
        <v>3</v>
      </c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4"/>
      <c r="AS1027" s="4"/>
      <c r="AT1027" s="4"/>
      <c r="AU1027" s="3" t="s">
        <v>267</v>
      </c>
      <c r="AV1027" s="3" t="s">
        <v>268</v>
      </c>
      <c r="AW1027" s="3"/>
      <c r="AX1027" s="3">
        <v>1893</v>
      </c>
      <c r="AY1027" s="3" t="s">
        <v>122</v>
      </c>
      <c r="AZ1027" s="3" t="s">
        <v>577</v>
      </c>
      <c r="BA1027" s="3" t="s">
        <v>578</v>
      </c>
      <c r="BB1027" s="3">
        <f t="shared" ref="BB1027:BB1036" si="75">AVERAGE(21.63333333, 21.95)</f>
        <v>21.791666665000001</v>
      </c>
      <c r="BC1027" s="3">
        <f t="shared" ref="BC1027:BC1036" si="76">AVERAGE(108.45, 108.73333333)</f>
        <v>108.59166666499999</v>
      </c>
      <c r="BD1027" s="4"/>
      <c r="BE1027" s="3" t="s">
        <v>579</v>
      </c>
    </row>
    <row r="1028" spans="1:57" ht="12.75">
      <c r="A1028" s="3" t="s">
        <v>260</v>
      </c>
      <c r="B1028" s="4"/>
      <c r="C1028" s="3" t="s">
        <v>571</v>
      </c>
      <c r="D1028" s="3" t="s">
        <v>572</v>
      </c>
      <c r="E1028" s="3" t="s">
        <v>573</v>
      </c>
      <c r="F1028" s="3">
        <v>2016</v>
      </c>
      <c r="G1028" s="2" t="s">
        <v>61</v>
      </c>
      <c r="H1028" s="3" t="s">
        <v>112</v>
      </c>
      <c r="I1028" s="2" t="s">
        <v>574</v>
      </c>
      <c r="J1028" s="3" t="s">
        <v>64</v>
      </c>
      <c r="K1028" s="3" t="s">
        <v>65</v>
      </c>
      <c r="L1028" s="3">
        <v>2016</v>
      </c>
      <c r="M1028" s="3" t="s">
        <v>334</v>
      </c>
      <c r="N1028" s="3" t="s">
        <v>310</v>
      </c>
      <c r="O1028" s="3"/>
      <c r="P1028" s="3" t="s">
        <v>82</v>
      </c>
      <c r="Q1028" s="3" t="s">
        <v>83</v>
      </c>
      <c r="R1028" s="4"/>
      <c r="S1028" s="3" t="s">
        <v>69</v>
      </c>
      <c r="T1028" s="3" t="s">
        <v>299</v>
      </c>
      <c r="U1028" s="3" t="s">
        <v>71</v>
      </c>
      <c r="V1028" s="3" t="s">
        <v>72</v>
      </c>
      <c r="W1028" s="3">
        <v>540.96699999999998</v>
      </c>
      <c r="X1028" s="3">
        <v>24.334</v>
      </c>
      <c r="Y1028" s="4"/>
      <c r="Z1028" s="4"/>
      <c r="AA1028" s="3">
        <v>3</v>
      </c>
      <c r="AB1028" s="3">
        <v>932.06700000000001</v>
      </c>
      <c r="AC1028" s="3">
        <v>53.741999999999997</v>
      </c>
      <c r="AD1028" s="4"/>
      <c r="AE1028" s="3">
        <v>3</v>
      </c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4"/>
      <c r="AS1028" s="4"/>
      <c r="AT1028" s="4"/>
      <c r="AU1028" s="3" t="s">
        <v>267</v>
      </c>
      <c r="AV1028" s="3" t="s">
        <v>268</v>
      </c>
      <c r="AW1028" s="3"/>
      <c r="AX1028" s="3">
        <v>1893</v>
      </c>
      <c r="AY1028" s="3" t="s">
        <v>122</v>
      </c>
      <c r="AZ1028" s="3" t="s">
        <v>577</v>
      </c>
      <c r="BA1028" s="3" t="s">
        <v>578</v>
      </c>
      <c r="BB1028" s="3">
        <f t="shared" si="75"/>
        <v>21.791666665000001</v>
      </c>
      <c r="BC1028" s="3">
        <f t="shared" si="76"/>
        <v>108.59166666499999</v>
      </c>
      <c r="BD1028" s="4"/>
      <c r="BE1028" s="3" t="s">
        <v>579</v>
      </c>
    </row>
    <row r="1029" spans="1:57" ht="12.75">
      <c r="A1029" s="3" t="s">
        <v>260</v>
      </c>
      <c r="B1029" s="4"/>
      <c r="C1029" s="3" t="s">
        <v>571</v>
      </c>
      <c r="D1029" s="3" t="s">
        <v>572</v>
      </c>
      <c r="E1029" s="3" t="s">
        <v>573</v>
      </c>
      <c r="F1029" s="3">
        <v>2016</v>
      </c>
      <c r="G1029" s="2" t="s">
        <v>61</v>
      </c>
      <c r="H1029" s="3" t="s">
        <v>112</v>
      </c>
      <c r="I1029" s="2" t="s">
        <v>574</v>
      </c>
      <c r="J1029" s="3" t="s">
        <v>64</v>
      </c>
      <c r="K1029" s="3" t="s">
        <v>65</v>
      </c>
      <c r="L1029" s="3">
        <v>2015</v>
      </c>
      <c r="M1029" s="3" t="s">
        <v>596</v>
      </c>
      <c r="N1029" s="3" t="s">
        <v>310</v>
      </c>
      <c r="O1029" s="3"/>
      <c r="P1029" s="3" t="s">
        <v>86</v>
      </c>
      <c r="Q1029" s="3" t="s">
        <v>87</v>
      </c>
      <c r="R1029" s="4"/>
      <c r="S1029" s="3" t="s">
        <v>69</v>
      </c>
      <c r="T1029" s="3" t="s">
        <v>299</v>
      </c>
      <c r="U1029" s="3" t="s">
        <v>71</v>
      </c>
      <c r="V1029" s="3" t="s">
        <v>72</v>
      </c>
      <c r="W1029" s="3">
        <v>66.542000000000002</v>
      </c>
      <c r="X1029" s="3">
        <v>8.9789999999999992</v>
      </c>
      <c r="Y1029" s="4"/>
      <c r="Z1029" s="4"/>
      <c r="AA1029" s="3">
        <v>3</v>
      </c>
      <c r="AB1029" s="3">
        <v>104.628</v>
      </c>
      <c r="AC1029" s="3">
        <v>6.5339999999999998</v>
      </c>
      <c r="AD1029" s="4"/>
      <c r="AE1029" s="3">
        <v>3</v>
      </c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4"/>
      <c r="AS1029" s="4"/>
      <c r="AT1029" s="4"/>
      <c r="AU1029" s="3" t="s">
        <v>267</v>
      </c>
      <c r="AV1029" s="3" t="s">
        <v>268</v>
      </c>
      <c r="AW1029" s="3"/>
      <c r="AX1029" s="3">
        <v>1893</v>
      </c>
      <c r="AY1029" s="3" t="s">
        <v>122</v>
      </c>
      <c r="AZ1029" s="3" t="s">
        <v>577</v>
      </c>
      <c r="BA1029" s="3" t="s">
        <v>578</v>
      </c>
      <c r="BB1029" s="3">
        <f t="shared" si="75"/>
        <v>21.791666665000001</v>
      </c>
      <c r="BC1029" s="3">
        <f t="shared" si="76"/>
        <v>108.59166666499999</v>
      </c>
      <c r="BD1029" s="4"/>
      <c r="BE1029" s="3" t="s">
        <v>579</v>
      </c>
    </row>
    <row r="1030" spans="1:57" ht="12.75">
      <c r="A1030" s="3" t="s">
        <v>260</v>
      </c>
      <c r="B1030" s="4"/>
      <c r="C1030" s="3" t="s">
        <v>571</v>
      </c>
      <c r="D1030" s="3" t="s">
        <v>572</v>
      </c>
      <c r="E1030" s="3" t="s">
        <v>573</v>
      </c>
      <c r="F1030" s="3">
        <v>2016</v>
      </c>
      <c r="G1030" s="2" t="s">
        <v>61</v>
      </c>
      <c r="H1030" s="3" t="s">
        <v>112</v>
      </c>
      <c r="I1030" s="2" t="s">
        <v>574</v>
      </c>
      <c r="J1030" s="3" t="s">
        <v>64</v>
      </c>
      <c r="K1030" s="3" t="s">
        <v>65</v>
      </c>
      <c r="L1030" s="3">
        <v>2016</v>
      </c>
      <c r="M1030" s="3" t="s">
        <v>596</v>
      </c>
      <c r="N1030" s="3" t="s">
        <v>310</v>
      </c>
      <c r="O1030" s="3"/>
      <c r="P1030" s="3" t="s">
        <v>86</v>
      </c>
      <c r="Q1030" s="3" t="s">
        <v>87</v>
      </c>
      <c r="R1030" s="4"/>
      <c r="S1030" s="3" t="s">
        <v>69</v>
      </c>
      <c r="T1030" s="3" t="s">
        <v>299</v>
      </c>
      <c r="U1030" s="3" t="s">
        <v>71</v>
      </c>
      <c r="V1030" s="3" t="s">
        <v>72</v>
      </c>
      <c r="W1030" s="3">
        <v>71.515000000000001</v>
      </c>
      <c r="X1030" s="3">
        <v>8.1620000000000008</v>
      </c>
      <c r="Y1030" s="4"/>
      <c r="Z1030" s="4"/>
      <c r="AA1030" s="3">
        <v>3</v>
      </c>
      <c r="AB1030" s="3">
        <v>104.628</v>
      </c>
      <c r="AC1030" s="3">
        <v>6.5339999999999998</v>
      </c>
      <c r="AD1030" s="4"/>
      <c r="AE1030" s="3">
        <v>3</v>
      </c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4"/>
      <c r="AS1030" s="4"/>
      <c r="AT1030" s="4"/>
      <c r="AU1030" s="3" t="s">
        <v>267</v>
      </c>
      <c r="AV1030" s="3" t="s">
        <v>268</v>
      </c>
      <c r="AW1030" s="3"/>
      <c r="AX1030" s="3">
        <v>1893</v>
      </c>
      <c r="AY1030" s="3" t="s">
        <v>122</v>
      </c>
      <c r="AZ1030" s="3" t="s">
        <v>577</v>
      </c>
      <c r="BA1030" s="3" t="s">
        <v>578</v>
      </c>
      <c r="BB1030" s="3">
        <f t="shared" si="75"/>
        <v>21.791666665000001</v>
      </c>
      <c r="BC1030" s="3">
        <f t="shared" si="76"/>
        <v>108.59166666499999</v>
      </c>
      <c r="BD1030" s="4"/>
      <c r="BE1030" s="3" t="s">
        <v>579</v>
      </c>
    </row>
    <row r="1031" spans="1:57" ht="12.75">
      <c r="A1031" s="3" t="s">
        <v>260</v>
      </c>
      <c r="B1031" s="4"/>
      <c r="C1031" s="3" t="s">
        <v>571</v>
      </c>
      <c r="D1031" s="3" t="s">
        <v>572</v>
      </c>
      <c r="E1031" s="3" t="s">
        <v>573</v>
      </c>
      <c r="F1031" s="3">
        <v>2016</v>
      </c>
      <c r="G1031" s="2" t="s">
        <v>61</v>
      </c>
      <c r="H1031" s="3" t="s">
        <v>112</v>
      </c>
      <c r="I1031" s="2" t="s">
        <v>574</v>
      </c>
      <c r="J1031" s="3" t="s">
        <v>64</v>
      </c>
      <c r="K1031" s="3" t="s">
        <v>65</v>
      </c>
      <c r="L1031" s="3">
        <v>2015</v>
      </c>
      <c r="M1031" s="3" t="s">
        <v>597</v>
      </c>
      <c r="N1031" s="3" t="s">
        <v>131</v>
      </c>
      <c r="O1031" s="3"/>
      <c r="P1031" s="3" t="s">
        <v>82</v>
      </c>
      <c r="Q1031" s="3" t="s">
        <v>242</v>
      </c>
      <c r="R1031" s="4"/>
      <c r="S1031" s="3" t="s">
        <v>69</v>
      </c>
      <c r="T1031" s="3" t="s">
        <v>299</v>
      </c>
      <c r="U1031" s="3" t="s">
        <v>84</v>
      </c>
      <c r="V1031" s="3" t="s">
        <v>72</v>
      </c>
      <c r="W1031" s="3">
        <v>3.585</v>
      </c>
      <c r="X1031" s="3">
        <v>0.04</v>
      </c>
      <c r="Y1031" s="4"/>
      <c r="Z1031" s="4"/>
      <c r="AA1031" s="3">
        <v>3</v>
      </c>
      <c r="AB1031" s="3">
        <v>3.9609999999999999</v>
      </c>
      <c r="AC1031" s="3">
        <v>0.11</v>
      </c>
      <c r="AD1031" s="4"/>
      <c r="AE1031" s="3">
        <v>3</v>
      </c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4"/>
      <c r="AS1031" s="4"/>
      <c r="AT1031" s="4"/>
      <c r="AU1031" s="3" t="s">
        <v>267</v>
      </c>
      <c r="AV1031" s="3" t="s">
        <v>268</v>
      </c>
      <c r="AW1031" s="3"/>
      <c r="AX1031" s="3">
        <v>1893</v>
      </c>
      <c r="AY1031" s="3" t="s">
        <v>122</v>
      </c>
      <c r="AZ1031" s="3" t="s">
        <v>577</v>
      </c>
      <c r="BA1031" s="3" t="s">
        <v>578</v>
      </c>
      <c r="BB1031" s="3">
        <f t="shared" si="75"/>
        <v>21.791666665000001</v>
      </c>
      <c r="BC1031" s="3">
        <f t="shared" si="76"/>
        <v>108.59166666499999</v>
      </c>
      <c r="BD1031" s="4"/>
      <c r="BE1031" s="3" t="s">
        <v>579</v>
      </c>
    </row>
    <row r="1032" spans="1:57" ht="12.75">
      <c r="A1032" s="3" t="s">
        <v>260</v>
      </c>
      <c r="B1032" s="4"/>
      <c r="C1032" s="3" t="s">
        <v>571</v>
      </c>
      <c r="D1032" s="3" t="s">
        <v>572</v>
      </c>
      <c r="E1032" s="3" t="s">
        <v>573</v>
      </c>
      <c r="F1032" s="3">
        <v>2016</v>
      </c>
      <c r="G1032" s="2" t="s">
        <v>61</v>
      </c>
      <c r="H1032" s="3" t="s">
        <v>112</v>
      </c>
      <c r="I1032" s="2" t="s">
        <v>574</v>
      </c>
      <c r="J1032" s="3" t="s">
        <v>64</v>
      </c>
      <c r="K1032" s="3" t="s">
        <v>65</v>
      </c>
      <c r="L1032" s="3">
        <v>2016</v>
      </c>
      <c r="M1032" s="3" t="s">
        <v>597</v>
      </c>
      <c r="N1032" s="3" t="s">
        <v>131</v>
      </c>
      <c r="O1032" s="3"/>
      <c r="P1032" s="3" t="s">
        <v>82</v>
      </c>
      <c r="Q1032" s="3" t="s">
        <v>242</v>
      </c>
      <c r="R1032" s="4"/>
      <c r="S1032" s="3" t="s">
        <v>69</v>
      </c>
      <c r="T1032" s="3" t="s">
        <v>299</v>
      </c>
      <c r="U1032" s="3" t="s">
        <v>84</v>
      </c>
      <c r="V1032" s="3" t="s">
        <v>72</v>
      </c>
      <c r="W1032" s="3">
        <v>3.6040000000000001</v>
      </c>
      <c r="X1032" s="3">
        <v>0.05</v>
      </c>
      <c r="Y1032" s="4"/>
      <c r="Z1032" s="4"/>
      <c r="AA1032" s="3">
        <v>3</v>
      </c>
      <c r="AB1032" s="3">
        <v>3.9609999999999999</v>
      </c>
      <c r="AC1032" s="3">
        <v>0.11</v>
      </c>
      <c r="AD1032" s="4"/>
      <c r="AE1032" s="3">
        <v>3</v>
      </c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4"/>
      <c r="AS1032" s="4"/>
      <c r="AT1032" s="4"/>
      <c r="AU1032" s="3" t="s">
        <v>267</v>
      </c>
      <c r="AV1032" s="3" t="s">
        <v>268</v>
      </c>
      <c r="AW1032" s="3"/>
      <c r="AX1032" s="3">
        <v>1893</v>
      </c>
      <c r="AY1032" s="3" t="s">
        <v>122</v>
      </c>
      <c r="AZ1032" s="3" t="s">
        <v>577</v>
      </c>
      <c r="BA1032" s="3" t="s">
        <v>578</v>
      </c>
      <c r="BB1032" s="3">
        <f t="shared" si="75"/>
        <v>21.791666665000001</v>
      </c>
      <c r="BC1032" s="3">
        <f t="shared" si="76"/>
        <v>108.59166666499999</v>
      </c>
      <c r="BD1032" s="4"/>
      <c r="BE1032" s="3" t="s">
        <v>579</v>
      </c>
    </row>
    <row r="1033" spans="1:57" ht="12.75">
      <c r="A1033" s="3" t="s">
        <v>260</v>
      </c>
      <c r="B1033" s="4"/>
      <c r="C1033" s="3" t="s">
        <v>571</v>
      </c>
      <c r="D1033" s="3" t="s">
        <v>572</v>
      </c>
      <c r="E1033" s="3" t="s">
        <v>573</v>
      </c>
      <c r="F1033" s="3">
        <v>2016</v>
      </c>
      <c r="G1033" s="2" t="s">
        <v>61</v>
      </c>
      <c r="H1033" s="3" t="s">
        <v>112</v>
      </c>
      <c r="I1033" s="2" t="s">
        <v>574</v>
      </c>
      <c r="J1033" s="3" t="s">
        <v>64</v>
      </c>
      <c r="K1033" s="3" t="s">
        <v>65</v>
      </c>
      <c r="L1033" s="3">
        <v>2015</v>
      </c>
      <c r="M1033" s="3" t="s">
        <v>598</v>
      </c>
      <c r="N1033" s="3" t="s">
        <v>206</v>
      </c>
      <c r="O1033" s="3"/>
      <c r="P1033" s="3" t="s">
        <v>82</v>
      </c>
      <c r="Q1033" s="3" t="s">
        <v>83</v>
      </c>
      <c r="R1033" s="4"/>
      <c r="S1033" s="3" t="s">
        <v>134</v>
      </c>
      <c r="T1033" s="3" t="s">
        <v>135</v>
      </c>
      <c r="U1033" s="3" t="s">
        <v>84</v>
      </c>
      <c r="V1033" s="3" t="s">
        <v>72</v>
      </c>
      <c r="W1033" s="3">
        <v>14.922000000000001</v>
      </c>
      <c r="X1033" s="3">
        <v>0.749</v>
      </c>
      <c r="Y1033" s="4"/>
      <c r="Z1033" s="4"/>
      <c r="AA1033" s="3">
        <v>3</v>
      </c>
      <c r="AB1033" s="3">
        <v>23.611000000000001</v>
      </c>
      <c r="AC1033" s="3">
        <v>1.823</v>
      </c>
      <c r="AD1033" s="4"/>
      <c r="AE1033" s="3">
        <v>3</v>
      </c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4"/>
      <c r="AS1033" s="4"/>
      <c r="AT1033" s="4"/>
      <c r="AU1033" s="3" t="s">
        <v>267</v>
      </c>
      <c r="AV1033" s="3" t="s">
        <v>268</v>
      </c>
      <c r="AW1033" s="3"/>
      <c r="AX1033" s="3">
        <v>1893</v>
      </c>
      <c r="AY1033" s="3" t="s">
        <v>122</v>
      </c>
      <c r="AZ1033" s="3" t="s">
        <v>577</v>
      </c>
      <c r="BA1033" s="3" t="s">
        <v>578</v>
      </c>
      <c r="BB1033" s="3">
        <f t="shared" si="75"/>
        <v>21.791666665000001</v>
      </c>
      <c r="BC1033" s="3">
        <f t="shared" si="76"/>
        <v>108.59166666499999</v>
      </c>
      <c r="BD1033" s="4"/>
      <c r="BE1033" s="3" t="s">
        <v>579</v>
      </c>
    </row>
    <row r="1034" spans="1:57" ht="12.75">
      <c r="A1034" s="3" t="s">
        <v>260</v>
      </c>
      <c r="B1034" s="4"/>
      <c r="C1034" s="3" t="s">
        <v>571</v>
      </c>
      <c r="D1034" s="3" t="s">
        <v>572</v>
      </c>
      <c r="E1034" s="3" t="s">
        <v>573</v>
      </c>
      <c r="F1034" s="3">
        <v>2016</v>
      </c>
      <c r="G1034" s="2" t="s">
        <v>61</v>
      </c>
      <c r="H1034" s="3" t="s">
        <v>112</v>
      </c>
      <c r="I1034" s="2" t="s">
        <v>574</v>
      </c>
      <c r="J1034" s="3" t="s">
        <v>64</v>
      </c>
      <c r="K1034" s="3" t="s">
        <v>65</v>
      </c>
      <c r="L1034" s="3">
        <v>2016</v>
      </c>
      <c r="M1034" s="3" t="s">
        <v>598</v>
      </c>
      <c r="N1034" s="3" t="s">
        <v>206</v>
      </c>
      <c r="O1034" s="3"/>
      <c r="P1034" s="3" t="s">
        <v>82</v>
      </c>
      <c r="Q1034" s="3" t="s">
        <v>83</v>
      </c>
      <c r="R1034" s="4"/>
      <c r="S1034" s="3" t="s">
        <v>134</v>
      </c>
      <c r="T1034" s="3" t="s">
        <v>135</v>
      </c>
      <c r="U1034" s="3" t="s">
        <v>84</v>
      </c>
      <c r="V1034" s="3" t="s">
        <v>72</v>
      </c>
      <c r="W1034" s="3">
        <v>15.02</v>
      </c>
      <c r="X1034" s="3">
        <v>0.748</v>
      </c>
      <c r="Y1034" s="4"/>
      <c r="Z1034" s="4"/>
      <c r="AA1034" s="3">
        <v>3</v>
      </c>
      <c r="AB1034" s="3">
        <v>23.611000000000001</v>
      </c>
      <c r="AC1034" s="3">
        <v>1.823</v>
      </c>
      <c r="AD1034" s="4"/>
      <c r="AE1034" s="3">
        <v>3</v>
      </c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4"/>
      <c r="AS1034" s="4"/>
      <c r="AT1034" s="4"/>
      <c r="AU1034" s="3" t="s">
        <v>267</v>
      </c>
      <c r="AV1034" s="3" t="s">
        <v>268</v>
      </c>
      <c r="AW1034" s="3"/>
      <c r="AX1034" s="3">
        <v>1893</v>
      </c>
      <c r="AY1034" s="3" t="s">
        <v>122</v>
      </c>
      <c r="AZ1034" s="3" t="s">
        <v>577</v>
      </c>
      <c r="BA1034" s="3" t="s">
        <v>578</v>
      </c>
      <c r="BB1034" s="3">
        <f t="shared" si="75"/>
        <v>21.791666665000001</v>
      </c>
      <c r="BC1034" s="3">
        <f t="shared" si="76"/>
        <v>108.59166666499999</v>
      </c>
      <c r="BD1034" s="4"/>
      <c r="BE1034" s="3" t="s">
        <v>579</v>
      </c>
    </row>
    <row r="1035" spans="1:57" ht="12.75">
      <c r="A1035" s="3" t="s">
        <v>260</v>
      </c>
      <c r="B1035" s="4"/>
      <c r="C1035" s="3" t="s">
        <v>571</v>
      </c>
      <c r="D1035" s="3" t="s">
        <v>572</v>
      </c>
      <c r="E1035" s="3" t="s">
        <v>573</v>
      </c>
      <c r="F1035" s="3">
        <v>2016</v>
      </c>
      <c r="G1035" s="2" t="s">
        <v>61</v>
      </c>
      <c r="H1035" s="3" t="s">
        <v>112</v>
      </c>
      <c r="I1035" s="2" t="s">
        <v>574</v>
      </c>
      <c r="J1035" s="3" t="s">
        <v>64</v>
      </c>
      <c r="K1035" s="3" t="s">
        <v>65</v>
      </c>
      <c r="L1035" s="3">
        <v>2015</v>
      </c>
      <c r="M1035" s="3" t="s">
        <v>204</v>
      </c>
      <c r="N1035" s="3" t="s">
        <v>204</v>
      </c>
      <c r="O1035" s="3"/>
      <c r="P1035" s="3" t="s">
        <v>132</v>
      </c>
      <c r="Q1035" s="3" t="s">
        <v>204</v>
      </c>
      <c r="R1035" s="4"/>
      <c r="S1035" s="3" t="s">
        <v>134</v>
      </c>
      <c r="T1035" s="3" t="s">
        <v>135</v>
      </c>
      <c r="U1035" s="3" t="s">
        <v>84</v>
      </c>
      <c r="V1035" s="3" t="s">
        <v>72</v>
      </c>
      <c r="W1035" s="3">
        <v>6.33</v>
      </c>
      <c r="X1035" s="3">
        <v>7.0000000000000007E-2</v>
      </c>
      <c r="Y1035" s="4"/>
      <c r="Z1035" s="4"/>
      <c r="AA1035" s="3">
        <v>3</v>
      </c>
      <c r="AB1035" s="3">
        <v>5.58</v>
      </c>
      <c r="AC1035" s="3">
        <v>0.13</v>
      </c>
      <c r="AD1035" s="4"/>
      <c r="AE1035" s="3">
        <v>3</v>
      </c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4"/>
      <c r="AS1035" s="4"/>
      <c r="AT1035" s="4"/>
      <c r="AU1035" s="3" t="s">
        <v>267</v>
      </c>
      <c r="AV1035" s="3" t="s">
        <v>268</v>
      </c>
      <c r="AW1035" s="3"/>
      <c r="AX1035" s="3">
        <v>1893</v>
      </c>
      <c r="AY1035" s="3" t="s">
        <v>122</v>
      </c>
      <c r="AZ1035" s="3" t="s">
        <v>577</v>
      </c>
      <c r="BA1035" s="3" t="s">
        <v>578</v>
      </c>
      <c r="BB1035" s="3">
        <f t="shared" si="75"/>
        <v>21.791666665000001</v>
      </c>
      <c r="BC1035" s="3">
        <f t="shared" si="76"/>
        <v>108.59166666499999</v>
      </c>
      <c r="BD1035" s="4"/>
      <c r="BE1035" s="3" t="s">
        <v>579</v>
      </c>
    </row>
    <row r="1036" spans="1:57" ht="12.75">
      <c r="A1036" s="3" t="s">
        <v>260</v>
      </c>
      <c r="B1036" s="4"/>
      <c r="C1036" s="3" t="s">
        <v>571</v>
      </c>
      <c r="D1036" s="3" t="s">
        <v>572</v>
      </c>
      <c r="E1036" s="3" t="s">
        <v>573</v>
      </c>
      <c r="F1036" s="3">
        <v>2016</v>
      </c>
      <c r="G1036" s="2" t="s">
        <v>61</v>
      </c>
      <c r="H1036" s="3" t="s">
        <v>112</v>
      </c>
      <c r="I1036" s="2" t="s">
        <v>574</v>
      </c>
      <c r="J1036" s="3" t="s">
        <v>64</v>
      </c>
      <c r="K1036" s="3" t="s">
        <v>65</v>
      </c>
      <c r="L1036" s="3">
        <v>2016</v>
      </c>
      <c r="M1036" s="3" t="s">
        <v>204</v>
      </c>
      <c r="N1036" s="3" t="s">
        <v>204</v>
      </c>
      <c r="O1036" s="3"/>
      <c r="P1036" s="3" t="s">
        <v>132</v>
      </c>
      <c r="Q1036" s="3" t="s">
        <v>204</v>
      </c>
      <c r="R1036" s="4"/>
      <c r="S1036" s="3" t="s">
        <v>134</v>
      </c>
      <c r="T1036" s="3" t="s">
        <v>135</v>
      </c>
      <c r="U1036" s="3" t="s">
        <v>84</v>
      </c>
      <c r="V1036" s="3" t="s">
        <v>72</v>
      </c>
      <c r="W1036" s="3">
        <v>6.54</v>
      </c>
      <c r="X1036" s="3">
        <v>0.13</v>
      </c>
      <c r="Y1036" s="4"/>
      <c r="Z1036" s="4"/>
      <c r="AA1036" s="3">
        <v>3</v>
      </c>
      <c r="AB1036" s="3">
        <v>5.72</v>
      </c>
      <c r="AC1036" s="3">
        <v>0.14000000000000001</v>
      </c>
      <c r="AD1036" s="4"/>
      <c r="AE1036" s="3">
        <v>3</v>
      </c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4"/>
      <c r="AS1036" s="4"/>
      <c r="AT1036" s="4"/>
      <c r="AU1036" s="3" t="s">
        <v>267</v>
      </c>
      <c r="AV1036" s="3" t="s">
        <v>268</v>
      </c>
      <c r="AW1036" s="3"/>
      <c r="AX1036" s="3">
        <v>1893</v>
      </c>
      <c r="AY1036" s="3" t="s">
        <v>122</v>
      </c>
      <c r="AZ1036" s="3" t="s">
        <v>577</v>
      </c>
      <c r="BA1036" s="3" t="s">
        <v>578</v>
      </c>
      <c r="BB1036" s="3">
        <f t="shared" si="75"/>
        <v>21.791666665000001</v>
      </c>
      <c r="BC1036" s="3">
        <f t="shared" si="76"/>
        <v>108.59166666499999</v>
      </c>
      <c r="BD1036" s="4"/>
      <c r="BE1036" s="3" t="s">
        <v>579</v>
      </c>
    </row>
    <row r="1037" spans="1:57" ht="12.75">
      <c r="A1037" s="15" t="s">
        <v>88</v>
      </c>
      <c r="C1037" s="15" t="s">
        <v>586</v>
      </c>
      <c r="D1037" s="16" t="s">
        <v>587</v>
      </c>
      <c r="E1037" s="15" t="s">
        <v>573</v>
      </c>
      <c r="F1037" s="17">
        <v>2014</v>
      </c>
      <c r="G1037" s="15" t="s">
        <v>61</v>
      </c>
      <c r="H1037" s="15" t="s">
        <v>112</v>
      </c>
      <c r="I1037" s="15" t="s">
        <v>588</v>
      </c>
      <c r="J1037" s="15" t="s">
        <v>96</v>
      </c>
      <c r="K1037" s="15" t="s">
        <v>126</v>
      </c>
      <c r="L1037" s="17">
        <v>2010</v>
      </c>
      <c r="M1037" s="15" t="s">
        <v>158</v>
      </c>
      <c r="N1037" s="15" t="s">
        <v>159</v>
      </c>
      <c r="O1037" s="17">
        <v>60</v>
      </c>
      <c r="P1037" s="15" t="s">
        <v>118</v>
      </c>
      <c r="Q1037" s="115" t="s">
        <v>160</v>
      </c>
      <c r="R1037" s="116"/>
      <c r="S1037" s="15" t="s">
        <v>69</v>
      </c>
      <c r="T1037" s="15" t="s">
        <v>101</v>
      </c>
      <c r="U1037" s="15" t="s">
        <v>71</v>
      </c>
      <c r="V1037" s="15" t="s">
        <v>72</v>
      </c>
      <c r="W1037" s="17">
        <v>627.20000000000005</v>
      </c>
      <c r="X1037" s="17">
        <v>74.5</v>
      </c>
      <c r="AA1037" s="17">
        <v>5</v>
      </c>
      <c r="AB1037" s="17">
        <v>0.4</v>
      </c>
      <c r="AC1037" s="17">
        <v>0.3</v>
      </c>
      <c r="AE1037" s="17">
        <v>3</v>
      </c>
      <c r="AF1037" s="17">
        <v>0</v>
      </c>
      <c r="AG1037" s="17">
        <v>0</v>
      </c>
      <c r="AI1037" s="17">
        <v>3</v>
      </c>
      <c r="AU1037" s="15" t="s">
        <v>267</v>
      </c>
      <c r="AV1037" s="15" t="s">
        <v>268</v>
      </c>
      <c r="AW1037" s="115" t="s">
        <v>217</v>
      </c>
      <c r="AX1037" s="116"/>
      <c r="AY1037" s="15" t="s">
        <v>122</v>
      </c>
      <c r="AZ1037" s="15" t="s">
        <v>76</v>
      </c>
      <c r="BA1037" s="15" t="s">
        <v>77</v>
      </c>
      <c r="BB1037" s="17">
        <v>25.53</v>
      </c>
      <c r="BC1037" s="17">
        <v>117.3</v>
      </c>
      <c r="BD1037" s="17">
        <v>13</v>
      </c>
      <c r="BE1037" s="18"/>
    </row>
    <row r="1038" spans="1:57" ht="12.75">
      <c r="A1038" s="15" t="s">
        <v>88</v>
      </c>
      <c r="C1038" s="15" t="s">
        <v>586</v>
      </c>
      <c r="D1038" s="16" t="s">
        <v>587</v>
      </c>
      <c r="E1038" s="15" t="s">
        <v>573</v>
      </c>
      <c r="F1038" s="17">
        <v>2014</v>
      </c>
      <c r="G1038" s="15" t="s">
        <v>61</v>
      </c>
      <c r="H1038" s="15" t="s">
        <v>112</v>
      </c>
      <c r="I1038" s="15" t="s">
        <v>588</v>
      </c>
      <c r="J1038" s="15" t="s">
        <v>96</v>
      </c>
      <c r="K1038" s="15" t="s">
        <v>126</v>
      </c>
      <c r="L1038" s="17">
        <v>2010</v>
      </c>
      <c r="M1038" s="15" t="s">
        <v>158</v>
      </c>
      <c r="N1038" s="15" t="s">
        <v>159</v>
      </c>
      <c r="O1038" s="17">
        <v>60</v>
      </c>
      <c r="P1038" s="15" t="s">
        <v>118</v>
      </c>
      <c r="Q1038" s="115" t="s">
        <v>160</v>
      </c>
      <c r="R1038" s="116"/>
      <c r="S1038" s="15" t="s">
        <v>69</v>
      </c>
      <c r="T1038" s="15" t="s">
        <v>101</v>
      </c>
      <c r="U1038" s="15" t="s">
        <v>71</v>
      </c>
      <c r="V1038" s="15" t="s">
        <v>72</v>
      </c>
      <c r="W1038" s="17">
        <v>627.20000000000005</v>
      </c>
      <c r="X1038" s="17">
        <v>74.5</v>
      </c>
      <c r="AA1038" s="17">
        <v>5</v>
      </c>
      <c r="AB1038" s="17">
        <v>4.0999999999999996</v>
      </c>
      <c r="AC1038" s="17">
        <v>2.4</v>
      </c>
      <c r="AE1038" s="17">
        <v>3</v>
      </c>
      <c r="AF1038" s="17">
        <v>0.6</v>
      </c>
      <c r="AG1038" s="17">
        <v>0.3</v>
      </c>
      <c r="AI1038" s="17">
        <v>3</v>
      </c>
      <c r="AU1038" s="15" t="s">
        <v>267</v>
      </c>
      <c r="AV1038" s="15" t="s">
        <v>268</v>
      </c>
      <c r="AW1038" s="115" t="s">
        <v>217</v>
      </c>
      <c r="AX1038" s="116"/>
      <c r="AY1038" s="15" t="s">
        <v>122</v>
      </c>
      <c r="AZ1038" s="15" t="s">
        <v>76</v>
      </c>
      <c r="BA1038" s="15" t="s">
        <v>77</v>
      </c>
      <c r="BB1038" s="17">
        <v>25.53</v>
      </c>
      <c r="BC1038" s="17">
        <v>117.3</v>
      </c>
      <c r="BD1038" s="17">
        <v>13</v>
      </c>
      <c r="BE1038" s="18"/>
    </row>
    <row r="1039" spans="1:57" ht="12.75">
      <c r="A1039" s="3" t="s">
        <v>260</v>
      </c>
      <c r="B1039" s="4"/>
      <c r="C1039" s="3" t="s">
        <v>571</v>
      </c>
      <c r="D1039" s="3" t="s">
        <v>572</v>
      </c>
      <c r="E1039" s="3" t="s">
        <v>573</v>
      </c>
      <c r="F1039" s="3">
        <v>2016</v>
      </c>
      <c r="G1039" s="2" t="s">
        <v>61</v>
      </c>
      <c r="H1039" s="3" t="s">
        <v>112</v>
      </c>
      <c r="I1039" s="2" t="s">
        <v>574</v>
      </c>
      <c r="J1039" s="3" t="s">
        <v>64</v>
      </c>
      <c r="K1039" s="3" t="s">
        <v>65</v>
      </c>
      <c r="L1039" s="3">
        <v>2016</v>
      </c>
      <c r="M1039" s="3" t="s">
        <v>314</v>
      </c>
      <c r="N1039" s="3" t="s">
        <v>206</v>
      </c>
      <c r="O1039" s="3"/>
      <c r="P1039" s="3" t="s">
        <v>86</v>
      </c>
      <c r="Q1039" s="3" t="s">
        <v>87</v>
      </c>
      <c r="R1039" s="4"/>
      <c r="S1039" s="3" t="s">
        <v>134</v>
      </c>
      <c r="T1039" s="3" t="s">
        <v>135</v>
      </c>
      <c r="U1039" s="3" t="s">
        <v>84</v>
      </c>
      <c r="V1039" s="3" t="s">
        <v>72</v>
      </c>
      <c r="W1039" s="3">
        <v>1.2350000000000001</v>
      </c>
      <c r="X1039" s="3">
        <v>0.151</v>
      </c>
      <c r="Y1039" s="4"/>
      <c r="Z1039" s="4"/>
      <c r="AA1039" s="3">
        <v>3</v>
      </c>
      <c r="AB1039" s="3">
        <v>1.974</v>
      </c>
      <c r="AC1039" s="3">
        <v>0.218</v>
      </c>
      <c r="AD1039" s="4"/>
      <c r="AE1039" s="3">
        <v>3</v>
      </c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4"/>
      <c r="AS1039" s="4"/>
      <c r="AT1039" s="4"/>
      <c r="AU1039" s="3" t="s">
        <v>267</v>
      </c>
      <c r="AV1039" s="3" t="s">
        <v>268</v>
      </c>
      <c r="AW1039" s="3"/>
      <c r="AX1039" s="3">
        <v>1893</v>
      </c>
      <c r="AY1039" s="3" t="s">
        <v>122</v>
      </c>
      <c r="AZ1039" s="3" t="s">
        <v>577</v>
      </c>
      <c r="BA1039" s="3" t="s">
        <v>578</v>
      </c>
      <c r="BB1039" s="3">
        <f t="shared" ref="BB1039:BB1042" si="77">AVERAGE(21.63333333, 21.95)</f>
        <v>21.791666665000001</v>
      </c>
      <c r="BC1039" s="3">
        <f t="shared" ref="BC1039:BC1042" si="78">AVERAGE(108.45, 108.73333333)</f>
        <v>108.59166666499999</v>
      </c>
      <c r="BD1039" s="4"/>
      <c r="BE1039" s="3" t="s">
        <v>579</v>
      </c>
    </row>
    <row r="1040" spans="1:57" ht="12.75">
      <c r="A1040" s="3" t="s">
        <v>260</v>
      </c>
      <c r="B1040" s="4"/>
      <c r="C1040" s="3" t="s">
        <v>571</v>
      </c>
      <c r="D1040" s="3" t="s">
        <v>572</v>
      </c>
      <c r="E1040" s="3" t="s">
        <v>573</v>
      </c>
      <c r="F1040" s="3">
        <v>2016</v>
      </c>
      <c r="G1040" s="2" t="s">
        <v>61</v>
      </c>
      <c r="H1040" s="3" t="s">
        <v>112</v>
      </c>
      <c r="I1040" s="2" t="s">
        <v>574</v>
      </c>
      <c r="J1040" s="3" t="s">
        <v>64</v>
      </c>
      <c r="K1040" s="3" t="s">
        <v>65</v>
      </c>
      <c r="L1040" s="3">
        <v>2015</v>
      </c>
      <c r="M1040" s="3" t="s">
        <v>314</v>
      </c>
      <c r="N1040" s="3" t="s">
        <v>206</v>
      </c>
      <c r="O1040" s="3"/>
      <c r="P1040" s="3" t="s">
        <v>86</v>
      </c>
      <c r="Q1040" s="3" t="s">
        <v>87</v>
      </c>
      <c r="R1040" s="4"/>
      <c r="S1040" s="3" t="s">
        <v>134</v>
      </c>
      <c r="T1040" s="3" t="s">
        <v>135</v>
      </c>
      <c r="U1040" s="3" t="s">
        <v>84</v>
      </c>
      <c r="V1040" s="3" t="s">
        <v>72</v>
      </c>
      <c r="W1040" s="3">
        <v>1.2310000000000001</v>
      </c>
      <c r="X1040" s="3">
        <v>0.155</v>
      </c>
      <c r="Y1040" s="4"/>
      <c r="Z1040" s="4"/>
      <c r="AA1040" s="3">
        <v>3</v>
      </c>
      <c r="AB1040" s="3">
        <v>1.9730000000000001</v>
      </c>
      <c r="AC1040" s="3">
        <v>0.224</v>
      </c>
      <c r="AD1040" s="4"/>
      <c r="AE1040" s="3">
        <v>3</v>
      </c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4"/>
      <c r="AS1040" s="4"/>
      <c r="AT1040" s="4"/>
      <c r="AU1040" s="3" t="s">
        <v>267</v>
      </c>
      <c r="AV1040" s="3" t="s">
        <v>268</v>
      </c>
      <c r="AW1040" s="3"/>
      <c r="AX1040" s="3">
        <v>1893</v>
      </c>
      <c r="AY1040" s="3" t="s">
        <v>122</v>
      </c>
      <c r="AZ1040" s="3" t="s">
        <v>577</v>
      </c>
      <c r="BA1040" s="3" t="s">
        <v>578</v>
      </c>
      <c r="BB1040" s="3">
        <f t="shared" si="77"/>
        <v>21.791666665000001</v>
      </c>
      <c r="BC1040" s="3">
        <f t="shared" si="78"/>
        <v>108.59166666499999</v>
      </c>
      <c r="BD1040" s="4"/>
      <c r="BE1040" s="3" t="s">
        <v>579</v>
      </c>
    </row>
    <row r="1041" spans="1:57" ht="12.75">
      <c r="A1041" s="3" t="s">
        <v>260</v>
      </c>
      <c r="B1041" s="4"/>
      <c r="C1041" s="3" t="s">
        <v>571</v>
      </c>
      <c r="D1041" s="3" t="s">
        <v>572</v>
      </c>
      <c r="E1041" s="3" t="s">
        <v>573</v>
      </c>
      <c r="F1041" s="3">
        <v>2016</v>
      </c>
      <c r="G1041" s="2" t="s">
        <v>61</v>
      </c>
      <c r="H1041" s="3" t="s">
        <v>112</v>
      </c>
      <c r="I1041" s="2" t="s">
        <v>574</v>
      </c>
      <c r="J1041" s="3" t="s">
        <v>64</v>
      </c>
      <c r="K1041" s="3" t="s">
        <v>65</v>
      </c>
      <c r="L1041" s="3">
        <v>2015</v>
      </c>
      <c r="M1041" s="3" t="s">
        <v>599</v>
      </c>
      <c r="N1041" s="3" t="s">
        <v>206</v>
      </c>
      <c r="O1041" s="3"/>
      <c r="P1041" s="3" t="s">
        <v>222</v>
      </c>
      <c r="Q1041" s="3" t="s">
        <v>309</v>
      </c>
      <c r="R1041" s="4"/>
      <c r="S1041" s="3" t="s">
        <v>134</v>
      </c>
      <c r="T1041" s="3" t="s">
        <v>135</v>
      </c>
      <c r="U1041" s="3" t="s">
        <v>84</v>
      </c>
      <c r="V1041" s="3" t="s">
        <v>72</v>
      </c>
      <c r="W1041" s="3">
        <v>0.91900000000000004</v>
      </c>
      <c r="X1041" s="3">
        <v>3.7999999999999999E-2</v>
      </c>
      <c r="Y1041" s="4"/>
      <c r="Z1041" s="4"/>
      <c r="AA1041" s="3">
        <v>3</v>
      </c>
      <c r="AB1041" s="3">
        <v>1.1539999999999999</v>
      </c>
      <c r="AC1041" s="3">
        <v>3.9E-2</v>
      </c>
      <c r="AD1041" s="4"/>
      <c r="AE1041" s="3">
        <v>3</v>
      </c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4"/>
      <c r="AS1041" s="4"/>
      <c r="AT1041" s="4"/>
      <c r="AU1041" s="3" t="s">
        <v>267</v>
      </c>
      <c r="AV1041" s="3" t="s">
        <v>268</v>
      </c>
      <c r="AW1041" s="3"/>
      <c r="AX1041" s="3">
        <v>1893</v>
      </c>
      <c r="AY1041" s="3" t="s">
        <v>122</v>
      </c>
      <c r="AZ1041" s="3" t="s">
        <v>577</v>
      </c>
      <c r="BA1041" s="3" t="s">
        <v>578</v>
      </c>
      <c r="BB1041" s="3">
        <f t="shared" si="77"/>
        <v>21.791666665000001</v>
      </c>
      <c r="BC1041" s="3">
        <f t="shared" si="78"/>
        <v>108.59166666499999</v>
      </c>
      <c r="BD1041" s="4"/>
      <c r="BE1041" s="3" t="s">
        <v>579</v>
      </c>
    </row>
    <row r="1042" spans="1:57" ht="12.75">
      <c r="A1042" s="3" t="s">
        <v>260</v>
      </c>
      <c r="B1042" s="4"/>
      <c r="C1042" s="3" t="s">
        <v>571</v>
      </c>
      <c r="D1042" s="3" t="s">
        <v>572</v>
      </c>
      <c r="E1042" s="3" t="s">
        <v>573</v>
      </c>
      <c r="F1042" s="3">
        <v>2016</v>
      </c>
      <c r="G1042" s="2" t="s">
        <v>61</v>
      </c>
      <c r="H1042" s="3" t="s">
        <v>112</v>
      </c>
      <c r="I1042" s="2" t="s">
        <v>574</v>
      </c>
      <c r="J1042" s="3" t="s">
        <v>64</v>
      </c>
      <c r="K1042" s="3" t="s">
        <v>65</v>
      </c>
      <c r="L1042" s="3">
        <v>2016</v>
      </c>
      <c r="M1042" s="3" t="s">
        <v>599</v>
      </c>
      <c r="N1042" s="3" t="s">
        <v>206</v>
      </c>
      <c r="O1042" s="3"/>
      <c r="P1042" s="3" t="s">
        <v>222</v>
      </c>
      <c r="Q1042" s="3" t="s">
        <v>309</v>
      </c>
      <c r="R1042" s="4"/>
      <c r="S1042" s="3" t="s">
        <v>134</v>
      </c>
      <c r="T1042" s="3" t="s">
        <v>135</v>
      </c>
      <c r="U1042" s="3" t="s">
        <v>84</v>
      </c>
      <c r="V1042" s="3" t="s">
        <v>72</v>
      </c>
      <c r="W1042" s="3">
        <v>0.92200000000000004</v>
      </c>
      <c r="X1042" s="3">
        <v>3.9E-2</v>
      </c>
      <c r="Y1042" s="4"/>
      <c r="Z1042" s="4"/>
      <c r="AA1042" s="3">
        <v>3</v>
      </c>
      <c r="AB1042" s="3">
        <v>1.1539999999999999</v>
      </c>
      <c r="AC1042" s="3">
        <v>3.9E-2</v>
      </c>
      <c r="AD1042" s="4"/>
      <c r="AE1042" s="3">
        <v>3</v>
      </c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4"/>
      <c r="AS1042" s="4"/>
      <c r="AT1042" s="4"/>
      <c r="AU1042" s="3" t="s">
        <v>267</v>
      </c>
      <c r="AV1042" s="3" t="s">
        <v>268</v>
      </c>
      <c r="AW1042" s="3"/>
      <c r="AX1042" s="3">
        <v>1893</v>
      </c>
      <c r="AY1042" s="3" t="s">
        <v>122</v>
      </c>
      <c r="AZ1042" s="3" t="s">
        <v>577</v>
      </c>
      <c r="BA1042" s="3" t="s">
        <v>578</v>
      </c>
      <c r="BB1042" s="3">
        <f t="shared" si="77"/>
        <v>21.791666665000001</v>
      </c>
      <c r="BC1042" s="3">
        <f t="shared" si="78"/>
        <v>108.59166666499999</v>
      </c>
      <c r="BD1042" s="4"/>
      <c r="BE1042" s="3" t="s">
        <v>579</v>
      </c>
    </row>
    <row r="1043" spans="1:57" ht="12.75">
      <c r="A1043" s="15" t="s">
        <v>88</v>
      </c>
      <c r="C1043" s="15" t="s">
        <v>586</v>
      </c>
      <c r="D1043" s="16" t="s">
        <v>587</v>
      </c>
      <c r="E1043" s="15" t="s">
        <v>573</v>
      </c>
      <c r="F1043" s="17">
        <v>2014</v>
      </c>
      <c r="G1043" s="15" t="s">
        <v>61</v>
      </c>
      <c r="H1043" s="15" t="s">
        <v>112</v>
      </c>
      <c r="I1043" s="15" t="s">
        <v>588</v>
      </c>
      <c r="J1043" s="15" t="s">
        <v>96</v>
      </c>
      <c r="K1043" s="15" t="s">
        <v>126</v>
      </c>
      <c r="L1043" s="17">
        <v>2010</v>
      </c>
      <c r="M1043" s="15" t="s">
        <v>600</v>
      </c>
      <c r="N1043" s="15" t="s">
        <v>131</v>
      </c>
      <c r="O1043" s="17">
        <v>60</v>
      </c>
      <c r="P1043" s="15" t="s">
        <v>132</v>
      </c>
      <c r="Q1043" s="15" t="s">
        <v>169</v>
      </c>
      <c r="S1043" s="15" t="s">
        <v>134</v>
      </c>
      <c r="T1043" s="15" t="s">
        <v>135</v>
      </c>
      <c r="U1043" s="15" t="s">
        <v>84</v>
      </c>
      <c r="V1043" s="15" t="s">
        <v>72</v>
      </c>
      <c r="W1043" s="17">
        <v>54.6</v>
      </c>
      <c r="X1043" s="17">
        <v>1.4</v>
      </c>
      <c r="AA1043" s="17">
        <v>5</v>
      </c>
      <c r="AB1043" s="17">
        <v>45.7</v>
      </c>
      <c r="AC1043" s="17">
        <v>0.3</v>
      </c>
      <c r="AE1043" s="17">
        <v>3</v>
      </c>
      <c r="AF1043" s="17">
        <v>47</v>
      </c>
      <c r="AG1043" s="17">
        <v>2.6</v>
      </c>
      <c r="AI1043" s="17">
        <v>3</v>
      </c>
      <c r="AU1043" s="15" t="s">
        <v>267</v>
      </c>
      <c r="AV1043" s="15" t="s">
        <v>268</v>
      </c>
      <c r="AW1043" s="115" t="s">
        <v>217</v>
      </c>
      <c r="AX1043" s="116"/>
      <c r="AY1043" s="15" t="s">
        <v>122</v>
      </c>
      <c r="AZ1043" s="15" t="s">
        <v>76</v>
      </c>
      <c r="BA1043" s="15" t="s">
        <v>77</v>
      </c>
      <c r="BB1043" s="17">
        <v>25.53</v>
      </c>
      <c r="BC1043" s="17">
        <v>117.3</v>
      </c>
      <c r="BD1043" s="17">
        <v>13</v>
      </c>
      <c r="BE1043" s="18"/>
    </row>
    <row r="1044" spans="1:57" ht="12.75">
      <c r="A1044" s="15" t="s">
        <v>88</v>
      </c>
      <c r="B1044" s="18"/>
      <c r="C1044" s="15" t="s">
        <v>586</v>
      </c>
      <c r="D1044" s="16" t="s">
        <v>587</v>
      </c>
      <c r="E1044" s="15" t="s">
        <v>573</v>
      </c>
      <c r="F1044" s="17">
        <v>2014</v>
      </c>
      <c r="G1044" s="15" t="s">
        <v>61</v>
      </c>
      <c r="H1044" s="15" t="s">
        <v>112</v>
      </c>
      <c r="I1044" s="15" t="s">
        <v>588</v>
      </c>
      <c r="J1044" s="15" t="s">
        <v>96</v>
      </c>
      <c r="K1044" s="15" t="s">
        <v>126</v>
      </c>
      <c r="L1044" s="17">
        <v>2010</v>
      </c>
      <c r="M1044" s="15" t="s">
        <v>600</v>
      </c>
      <c r="N1044" s="15" t="s">
        <v>131</v>
      </c>
      <c r="O1044" s="17">
        <v>60</v>
      </c>
      <c r="P1044" s="15" t="s">
        <v>132</v>
      </c>
      <c r="Q1044" s="15" t="s">
        <v>169</v>
      </c>
      <c r="S1044" s="15" t="s">
        <v>134</v>
      </c>
      <c r="T1044" s="15" t="s">
        <v>135</v>
      </c>
      <c r="U1044" s="15" t="s">
        <v>84</v>
      </c>
      <c r="V1044" s="15" t="s">
        <v>72</v>
      </c>
      <c r="W1044" s="17">
        <v>54.6</v>
      </c>
      <c r="X1044" s="17">
        <v>1.4</v>
      </c>
      <c r="AA1044" s="17">
        <v>5</v>
      </c>
      <c r="AB1044" s="17">
        <v>47.2</v>
      </c>
      <c r="AC1044" s="17">
        <v>1.1000000000000001</v>
      </c>
      <c r="AE1044" s="17">
        <v>3</v>
      </c>
      <c r="AF1044" s="17">
        <v>50</v>
      </c>
      <c r="AG1044" s="17">
        <v>2</v>
      </c>
      <c r="AI1044" s="17">
        <v>3</v>
      </c>
      <c r="AU1044" s="15" t="s">
        <v>267</v>
      </c>
      <c r="AV1044" s="15" t="s">
        <v>268</v>
      </c>
      <c r="AW1044" s="115" t="s">
        <v>217</v>
      </c>
      <c r="AX1044" s="116"/>
      <c r="AY1044" s="15" t="s">
        <v>122</v>
      </c>
      <c r="AZ1044" s="15" t="s">
        <v>76</v>
      </c>
      <c r="BA1044" s="15" t="s">
        <v>77</v>
      </c>
      <c r="BB1044" s="17">
        <v>25.53</v>
      </c>
      <c r="BC1044" s="17">
        <v>117.3</v>
      </c>
      <c r="BD1044" s="17">
        <v>13</v>
      </c>
      <c r="BE1044" s="18"/>
    </row>
    <row r="1045" spans="1:57" ht="12.75">
      <c r="A1045" s="2" t="s">
        <v>280</v>
      </c>
      <c r="B1045" s="9" t="s">
        <v>57</v>
      </c>
      <c r="C1045" s="9" t="s">
        <v>601</v>
      </c>
      <c r="D1045" s="2" t="s">
        <v>602</v>
      </c>
      <c r="E1045" s="2" t="s">
        <v>603</v>
      </c>
      <c r="F1045" s="2">
        <v>2008</v>
      </c>
      <c r="G1045" s="2" t="s">
        <v>61</v>
      </c>
      <c r="H1045" s="9" t="s">
        <v>112</v>
      </c>
      <c r="I1045" s="2" t="s">
        <v>347</v>
      </c>
      <c r="J1045" s="2" t="s">
        <v>96</v>
      </c>
      <c r="K1045" s="2" t="s">
        <v>97</v>
      </c>
      <c r="L1045" s="2">
        <v>2006</v>
      </c>
      <c r="M1045" s="2" t="s">
        <v>118</v>
      </c>
      <c r="N1045" s="2" t="s">
        <v>279</v>
      </c>
      <c r="O1045" s="5"/>
      <c r="P1045" s="3" t="s">
        <v>118</v>
      </c>
      <c r="Q1045" s="2" t="s">
        <v>142</v>
      </c>
      <c r="R1045" s="2"/>
      <c r="S1045" s="3" t="s">
        <v>69</v>
      </c>
      <c r="T1045" s="3" t="s">
        <v>70</v>
      </c>
      <c r="U1045" s="2" t="s">
        <v>71</v>
      </c>
      <c r="V1045" s="2" t="s">
        <v>72</v>
      </c>
      <c r="W1045" s="2">
        <v>2136</v>
      </c>
      <c r="X1045" s="5"/>
      <c r="Y1045" s="5"/>
      <c r="Z1045" s="5"/>
      <c r="AA1045" s="5"/>
      <c r="AB1045" s="2">
        <v>3550</v>
      </c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2" t="s">
        <v>74</v>
      </c>
      <c r="AV1045" s="3" t="s">
        <v>74</v>
      </c>
      <c r="AW1045" s="2" t="s">
        <v>127</v>
      </c>
      <c r="AX1045" s="5"/>
      <c r="AY1045" s="2" t="s">
        <v>122</v>
      </c>
      <c r="AZ1045" s="3" t="s">
        <v>76</v>
      </c>
      <c r="BA1045" s="3" t="s">
        <v>77</v>
      </c>
      <c r="BB1045" s="2">
        <v>31.315000000000001</v>
      </c>
      <c r="BC1045" s="2">
        <v>121.77500000000001</v>
      </c>
      <c r="BD1045" s="2">
        <v>11</v>
      </c>
      <c r="BE1045" s="2" t="s">
        <v>604</v>
      </c>
    </row>
    <row r="1046" spans="1:57" ht="12.75">
      <c r="A1046" s="2" t="s">
        <v>280</v>
      </c>
      <c r="B1046" s="9" t="s">
        <v>57</v>
      </c>
      <c r="C1046" s="9" t="s">
        <v>601</v>
      </c>
      <c r="D1046" s="2" t="s">
        <v>602</v>
      </c>
      <c r="E1046" s="2" t="s">
        <v>603</v>
      </c>
      <c r="F1046" s="2">
        <v>2008</v>
      </c>
      <c r="G1046" s="2" t="s">
        <v>61</v>
      </c>
      <c r="H1046" s="9" t="s">
        <v>112</v>
      </c>
      <c r="I1046" s="2" t="s">
        <v>347</v>
      </c>
      <c r="J1046" s="2" t="s">
        <v>96</v>
      </c>
      <c r="K1046" s="2" t="s">
        <v>97</v>
      </c>
      <c r="L1046" s="2">
        <v>2006</v>
      </c>
      <c r="M1046" s="2" t="s">
        <v>605</v>
      </c>
      <c r="N1046" s="2" t="s">
        <v>606</v>
      </c>
      <c r="O1046" s="5"/>
      <c r="P1046" s="3" t="s">
        <v>146</v>
      </c>
      <c r="Q1046" s="3" t="s">
        <v>166</v>
      </c>
      <c r="R1046" s="2" t="s">
        <v>607</v>
      </c>
      <c r="S1046" s="3" t="s">
        <v>69</v>
      </c>
      <c r="T1046" s="3" t="s">
        <v>70</v>
      </c>
      <c r="U1046" s="2" t="s">
        <v>71</v>
      </c>
      <c r="V1046" s="2" t="s">
        <v>72</v>
      </c>
      <c r="W1046" s="2">
        <v>0.73509999999999998</v>
      </c>
      <c r="X1046" s="2">
        <v>3.9699999999999999E-2</v>
      </c>
      <c r="Y1046" s="5"/>
      <c r="Z1046" s="5"/>
      <c r="AA1046" s="5"/>
      <c r="AB1046" s="2">
        <v>0.7742</v>
      </c>
      <c r="AC1046" s="2">
        <v>6.4000000000000001E-2</v>
      </c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2" t="s">
        <v>74</v>
      </c>
      <c r="AV1046" s="3" t="s">
        <v>74</v>
      </c>
      <c r="AW1046" s="2" t="s">
        <v>127</v>
      </c>
      <c r="AX1046" s="5"/>
      <c r="AY1046" s="2" t="s">
        <v>122</v>
      </c>
      <c r="AZ1046" s="3" t="s">
        <v>76</v>
      </c>
      <c r="BA1046" s="3" t="s">
        <v>77</v>
      </c>
      <c r="BB1046" s="2">
        <v>31.315000000000001</v>
      </c>
      <c r="BC1046" s="2">
        <v>121.77500000000001</v>
      </c>
      <c r="BD1046" s="2">
        <v>11</v>
      </c>
      <c r="BE1046" s="2" t="s">
        <v>608</v>
      </c>
    </row>
    <row r="1047" spans="1:57" ht="12.75">
      <c r="A1047" s="2" t="s">
        <v>280</v>
      </c>
      <c r="B1047" s="9" t="s">
        <v>57</v>
      </c>
      <c r="C1047" s="9" t="s">
        <v>601</v>
      </c>
      <c r="D1047" s="2" t="s">
        <v>602</v>
      </c>
      <c r="E1047" s="2" t="s">
        <v>603</v>
      </c>
      <c r="F1047" s="2">
        <v>2008</v>
      </c>
      <c r="G1047" s="2" t="s">
        <v>61</v>
      </c>
      <c r="H1047" s="9" t="s">
        <v>112</v>
      </c>
      <c r="I1047" s="2" t="s">
        <v>347</v>
      </c>
      <c r="J1047" s="2" t="s">
        <v>96</v>
      </c>
      <c r="K1047" s="2" t="s">
        <v>97</v>
      </c>
      <c r="L1047" s="2">
        <v>2006</v>
      </c>
      <c r="M1047" s="2" t="s">
        <v>605</v>
      </c>
      <c r="N1047" s="2" t="s">
        <v>606</v>
      </c>
      <c r="O1047" s="5"/>
      <c r="P1047" s="3" t="s">
        <v>146</v>
      </c>
      <c r="Q1047" s="3" t="s">
        <v>166</v>
      </c>
      <c r="R1047" s="2" t="s">
        <v>607</v>
      </c>
      <c r="S1047" s="3" t="s">
        <v>69</v>
      </c>
      <c r="T1047" s="3" t="s">
        <v>70</v>
      </c>
      <c r="U1047" s="2" t="s">
        <v>71</v>
      </c>
      <c r="V1047" s="2" t="s">
        <v>72</v>
      </c>
      <c r="W1047" s="2">
        <v>0.45860000000000001</v>
      </c>
      <c r="X1047" s="2">
        <v>0.12959999999999999</v>
      </c>
      <c r="Y1047" s="5"/>
      <c r="Z1047" s="5"/>
      <c r="AA1047" s="5"/>
      <c r="AB1047" s="2">
        <v>0.65029999999999999</v>
      </c>
      <c r="AC1047" s="2">
        <v>0.12970000000000001</v>
      </c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2" t="s">
        <v>74</v>
      </c>
      <c r="AV1047" s="3" t="s">
        <v>74</v>
      </c>
      <c r="AW1047" s="2" t="s">
        <v>127</v>
      </c>
      <c r="AX1047" s="5"/>
      <c r="AY1047" s="2" t="s">
        <v>122</v>
      </c>
      <c r="AZ1047" s="3" t="s">
        <v>76</v>
      </c>
      <c r="BA1047" s="3" t="s">
        <v>77</v>
      </c>
      <c r="BB1047" s="2">
        <v>31.315000000000001</v>
      </c>
      <c r="BC1047" s="2">
        <v>121.77500000000001</v>
      </c>
      <c r="BD1047" s="2">
        <v>11</v>
      </c>
      <c r="BE1047" s="2" t="s">
        <v>609</v>
      </c>
    </row>
    <row r="1048" spans="1:57" ht="12.75">
      <c r="A1048" s="2" t="s">
        <v>280</v>
      </c>
      <c r="B1048" s="9" t="s">
        <v>57</v>
      </c>
      <c r="C1048" s="9" t="s">
        <v>601</v>
      </c>
      <c r="D1048" s="2" t="s">
        <v>602</v>
      </c>
      <c r="E1048" s="2" t="s">
        <v>603</v>
      </c>
      <c r="F1048" s="2">
        <v>2008</v>
      </c>
      <c r="G1048" s="2" t="s">
        <v>61</v>
      </c>
      <c r="H1048" s="9" t="s">
        <v>112</v>
      </c>
      <c r="I1048" s="2" t="s">
        <v>347</v>
      </c>
      <c r="J1048" s="2" t="s">
        <v>96</v>
      </c>
      <c r="K1048" s="2" t="s">
        <v>97</v>
      </c>
      <c r="L1048" s="2">
        <v>2006</v>
      </c>
      <c r="M1048" s="2" t="s">
        <v>610</v>
      </c>
      <c r="N1048" s="2" t="s">
        <v>279</v>
      </c>
      <c r="O1048" s="5"/>
      <c r="P1048" s="2" t="s">
        <v>146</v>
      </c>
      <c r="Q1048" s="2" t="s">
        <v>186</v>
      </c>
      <c r="R1048" s="5"/>
      <c r="S1048" s="3" t="s">
        <v>69</v>
      </c>
      <c r="T1048" s="3" t="s">
        <v>70</v>
      </c>
      <c r="U1048" s="2" t="s">
        <v>71</v>
      </c>
      <c r="V1048" s="2" t="s">
        <v>72</v>
      </c>
      <c r="W1048" s="2">
        <v>60</v>
      </c>
      <c r="X1048" s="5"/>
      <c r="Y1048" s="5"/>
      <c r="Z1048" s="5"/>
      <c r="AA1048" s="5"/>
      <c r="AB1048" s="2">
        <v>73</v>
      </c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2" t="s">
        <v>74</v>
      </c>
      <c r="AV1048" s="3" t="s">
        <v>74</v>
      </c>
      <c r="AW1048" s="2" t="s">
        <v>127</v>
      </c>
      <c r="AX1048" s="5"/>
      <c r="AY1048" s="2" t="s">
        <v>122</v>
      </c>
      <c r="AZ1048" s="3" t="s">
        <v>76</v>
      </c>
      <c r="BA1048" s="3" t="s">
        <v>77</v>
      </c>
      <c r="BB1048" s="2">
        <v>31.315000000000001</v>
      </c>
      <c r="BC1048" s="2">
        <v>121.77500000000001</v>
      </c>
      <c r="BD1048" s="2">
        <v>11</v>
      </c>
      <c r="BE1048" s="2" t="s">
        <v>611</v>
      </c>
    </row>
    <row r="1049" spans="1:57" ht="12.75">
      <c r="A1049" s="2" t="s">
        <v>280</v>
      </c>
      <c r="B1049" s="9" t="s">
        <v>57</v>
      </c>
      <c r="C1049" s="9" t="s">
        <v>601</v>
      </c>
      <c r="D1049" s="2" t="s">
        <v>602</v>
      </c>
      <c r="E1049" s="2" t="s">
        <v>603</v>
      </c>
      <c r="F1049" s="2">
        <v>2008</v>
      </c>
      <c r="G1049" s="2" t="s">
        <v>61</v>
      </c>
      <c r="H1049" s="9" t="s">
        <v>112</v>
      </c>
      <c r="I1049" s="2" t="s">
        <v>347</v>
      </c>
      <c r="J1049" s="2" t="s">
        <v>96</v>
      </c>
      <c r="K1049" s="2" t="s">
        <v>97</v>
      </c>
      <c r="L1049" s="2">
        <v>2006</v>
      </c>
      <c r="M1049" s="2" t="s">
        <v>612</v>
      </c>
      <c r="N1049" s="2" t="s">
        <v>279</v>
      </c>
      <c r="O1049" s="5"/>
      <c r="P1049" s="2" t="s">
        <v>146</v>
      </c>
      <c r="Q1049" s="2" t="s">
        <v>186</v>
      </c>
      <c r="R1049" s="5"/>
      <c r="S1049" s="3" t="s">
        <v>69</v>
      </c>
      <c r="T1049" s="3" t="s">
        <v>70</v>
      </c>
      <c r="U1049" s="2" t="s">
        <v>71</v>
      </c>
      <c r="V1049" s="2" t="s">
        <v>72</v>
      </c>
      <c r="W1049" s="2">
        <v>11</v>
      </c>
      <c r="X1049" s="5"/>
      <c r="Y1049" s="5"/>
      <c r="Z1049" s="5"/>
      <c r="AA1049" s="5"/>
      <c r="AB1049" s="2">
        <v>11</v>
      </c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2" t="s">
        <v>74</v>
      </c>
      <c r="AV1049" s="3" t="s">
        <v>74</v>
      </c>
      <c r="AW1049" s="2" t="s">
        <v>127</v>
      </c>
      <c r="AX1049" s="5"/>
      <c r="AY1049" s="2" t="s">
        <v>122</v>
      </c>
      <c r="AZ1049" s="3" t="s">
        <v>76</v>
      </c>
      <c r="BA1049" s="3" t="s">
        <v>77</v>
      </c>
      <c r="BB1049" s="2">
        <v>31.315000000000001</v>
      </c>
      <c r="BC1049" s="2">
        <v>121.77500000000001</v>
      </c>
      <c r="BD1049" s="2">
        <v>11</v>
      </c>
      <c r="BE1049" s="2" t="s">
        <v>613</v>
      </c>
    </row>
    <row r="1050" spans="1:57" ht="12.75">
      <c r="A1050" s="2" t="s">
        <v>280</v>
      </c>
      <c r="B1050" s="9" t="s">
        <v>57</v>
      </c>
      <c r="C1050" s="9" t="s">
        <v>601</v>
      </c>
      <c r="D1050" s="2" t="s">
        <v>602</v>
      </c>
      <c r="E1050" s="2" t="s">
        <v>603</v>
      </c>
      <c r="F1050" s="2">
        <v>2008</v>
      </c>
      <c r="G1050" s="2" t="s">
        <v>61</v>
      </c>
      <c r="H1050" s="9" t="s">
        <v>112</v>
      </c>
      <c r="I1050" s="2" t="s">
        <v>347</v>
      </c>
      <c r="J1050" s="2" t="s">
        <v>96</v>
      </c>
      <c r="K1050" s="2" t="s">
        <v>97</v>
      </c>
      <c r="L1050" s="2">
        <v>2006</v>
      </c>
      <c r="M1050" s="2" t="s">
        <v>614</v>
      </c>
      <c r="N1050" s="2" t="s">
        <v>279</v>
      </c>
      <c r="O1050" s="5"/>
      <c r="P1050" s="2" t="s">
        <v>146</v>
      </c>
      <c r="Q1050" s="2" t="s">
        <v>186</v>
      </c>
      <c r="R1050" s="5"/>
      <c r="S1050" s="3" t="s">
        <v>69</v>
      </c>
      <c r="T1050" s="3" t="s">
        <v>70</v>
      </c>
      <c r="U1050" s="2" t="s">
        <v>71</v>
      </c>
      <c r="V1050" s="2" t="s">
        <v>72</v>
      </c>
      <c r="W1050" s="2">
        <v>98</v>
      </c>
      <c r="X1050" s="5"/>
      <c r="Y1050" s="5"/>
      <c r="Z1050" s="5"/>
      <c r="AA1050" s="5"/>
      <c r="AB1050" s="2">
        <v>119</v>
      </c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2" t="s">
        <v>74</v>
      </c>
      <c r="AV1050" s="3" t="s">
        <v>74</v>
      </c>
      <c r="AW1050" s="2" t="s">
        <v>127</v>
      </c>
      <c r="AX1050" s="5"/>
      <c r="AY1050" s="2" t="s">
        <v>122</v>
      </c>
      <c r="AZ1050" s="3" t="s">
        <v>76</v>
      </c>
      <c r="BA1050" s="3" t="s">
        <v>77</v>
      </c>
      <c r="BB1050" s="2">
        <v>31.315000000000001</v>
      </c>
      <c r="BC1050" s="2">
        <v>121.77500000000001</v>
      </c>
      <c r="BD1050" s="2">
        <v>11</v>
      </c>
      <c r="BE1050" s="2" t="s">
        <v>278</v>
      </c>
    </row>
    <row r="1051" spans="1:57" ht="12.75">
      <c r="A1051" s="2" t="s">
        <v>280</v>
      </c>
      <c r="B1051" s="9" t="s">
        <v>57</v>
      </c>
      <c r="C1051" s="9" t="s">
        <v>601</v>
      </c>
      <c r="D1051" s="2" t="s">
        <v>602</v>
      </c>
      <c r="E1051" s="2" t="s">
        <v>603</v>
      </c>
      <c r="F1051" s="2">
        <v>2008</v>
      </c>
      <c r="G1051" s="2" t="s">
        <v>61</v>
      </c>
      <c r="H1051" s="9" t="s">
        <v>112</v>
      </c>
      <c r="I1051" s="2" t="s">
        <v>347</v>
      </c>
      <c r="J1051" s="2" t="s">
        <v>96</v>
      </c>
      <c r="K1051" s="2" t="s">
        <v>97</v>
      </c>
      <c r="L1051" s="2">
        <v>2006</v>
      </c>
      <c r="M1051" s="2" t="s">
        <v>186</v>
      </c>
      <c r="N1051" s="2"/>
      <c r="O1051" s="5"/>
      <c r="P1051" s="3" t="s">
        <v>146</v>
      </c>
      <c r="Q1051" s="2" t="s">
        <v>186</v>
      </c>
      <c r="R1051" s="2"/>
      <c r="S1051" s="3" t="s">
        <v>69</v>
      </c>
      <c r="T1051" s="3" t="s">
        <v>70</v>
      </c>
      <c r="U1051" s="2" t="s">
        <v>71</v>
      </c>
      <c r="V1051" s="2" t="s">
        <v>72</v>
      </c>
      <c r="W1051" s="2">
        <v>1.0326</v>
      </c>
      <c r="X1051" s="2">
        <v>0.33989999999999998</v>
      </c>
      <c r="Y1051" s="5"/>
      <c r="Z1051" s="5"/>
      <c r="AA1051" s="5"/>
      <c r="AB1051" s="2">
        <v>2.3325999999999998</v>
      </c>
      <c r="AC1051" s="2">
        <v>0.2626</v>
      </c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2" t="s">
        <v>74</v>
      </c>
      <c r="AV1051" s="3" t="s">
        <v>74</v>
      </c>
      <c r="AW1051" s="2" t="s">
        <v>127</v>
      </c>
      <c r="AX1051" s="5"/>
      <c r="AY1051" s="2" t="s">
        <v>122</v>
      </c>
      <c r="AZ1051" s="3" t="s">
        <v>76</v>
      </c>
      <c r="BA1051" s="3" t="s">
        <v>77</v>
      </c>
      <c r="BB1051" s="2">
        <v>31.315000000000001</v>
      </c>
      <c r="BC1051" s="2">
        <v>121.77500000000001</v>
      </c>
      <c r="BD1051" s="2">
        <v>11</v>
      </c>
      <c r="BE1051" s="2" t="s">
        <v>609</v>
      </c>
    </row>
    <row r="1052" spans="1:57" ht="12.75">
      <c r="A1052" s="2" t="s">
        <v>280</v>
      </c>
      <c r="B1052" s="9" t="s">
        <v>57</v>
      </c>
      <c r="C1052" s="9" t="s">
        <v>601</v>
      </c>
      <c r="D1052" s="2" t="s">
        <v>602</v>
      </c>
      <c r="E1052" s="2" t="s">
        <v>603</v>
      </c>
      <c r="F1052" s="2">
        <v>2008</v>
      </c>
      <c r="G1052" s="2" t="s">
        <v>61</v>
      </c>
      <c r="H1052" s="9" t="s">
        <v>112</v>
      </c>
      <c r="I1052" s="2" t="s">
        <v>347</v>
      </c>
      <c r="J1052" s="2" t="s">
        <v>96</v>
      </c>
      <c r="K1052" s="2" t="s">
        <v>97</v>
      </c>
      <c r="L1052" s="2">
        <v>2006</v>
      </c>
      <c r="M1052" s="2" t="s">
        <v>186</v>
      </c>
      <c r="N1052" s="2"/>
      <c r="O1052" s="5"/>
      <c r="P1052" s="3" t="s">
        <v>146</v>
      </c>
      <c r="Q1052" s="2" t="s">
        <v>186</v>
      </c>
      <c r="R1052" s="2"/>
      <c r="S1052" s="3" t="s">
        <v>69</v>
      </c>
      <c r="T1052" s="3" t="s">
        <v>70</v>
      </c>
      <c r="U1052" s="2" t="s">
        <v>71</v>
      </c>
      <c r="V1052" s="2" t="s">
        <v>72</v>
      </c>
      <c r="W1052" s="2">
        <v>4.2717000000000001</v>
      </c>
      <c r="X1052" s="2">
        <v>0.49120000000000003</v>
      </c>
      <c r="Y1052" s="5"/>
      <c r="Z1052" s="5"/>
      <c r="AA1052" s="5"/>
      <c r="AB1052" s="2">
        <v>4.6441999999999997</v>
      </c>
      <c r="AC1052" s="2">
        <v>0.36230000000000001</v>
      </c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2" t="s">
        <v>74</v>
      </c>
      <c r="AV1052" s="3" t="s">
        <v>74</v>
      </c>
      <c r="AW1052" s="2" t="s">
        <v>127</v>
      </c>
      <c r="AX1052" s="5"/>
      <c r="AY1052" s="2" t="s">
        <v>122</v>
      </c>
      <c r="AZ1052" s="3" t="s">
        <v>76</v>
      </c>
      <c r="BA1052" s="3" t="s">
        <v>77</v>
      </c>
      <c r="BB1052" s="2">
        <v>31.315000000000001</v>
      </c>
      <c r="BC1052" s="2">
        <v>121.77500000000001</v>
      </c>
      <c r="BD1052" s="2">
        <v>11</v>
      </c>
      <c r="BE1052" s="2" t="s">
        <v>608</v>
      </c>
    </row>
    <row r="1053" spans="1:57" ht="12.75">
      <c r="A1053" s="2" t="s">
        <v>280</v>
      </c>
      <c r="B1053" s="9" t="s">
        <v>57</v>
      </c>
      <c r="C1053" s="9" t="s">
        <v>601</v>
      </c>
      <c r="D1053" s="2" t="s">
        <v>602</v>
      </c>
      <c r="E1053" s="2" t="s">
        <v>603</v>
      </c>
      <c r="F1053" s="2">
        <v>2008</v>
      </c>
      <c r="G1053" s="2" t="s">
        <v>61</v>
      </c>
      <c r="H1053" s="9" t="s">
        <v>112</v>
      </c>
      <c r="I1053" s="2" t="s">
        <v>347</v>
      </c>
      <c r="J1053" s="2" t="s">
        <v>96</v>
      </c>
      <c r="K1053" s="2" t="s">
        <v>97</v>
      </c>
      <c r="L1053" s="2">
        <v>2006</v>
      </c>
      <c r="M1053" s="2" t="s">
        <v>615</v>
      </c>
      <c r="N1053" s="2"/>
      <c r="O1053" s="5"/>
      <c r="P1053" s="3" t="s">
        <v>118</v>
      </c>
      <c r="Q1053" s="2" t="s">
        <v>142</v>
      </c>
      <c r="R1053" s="2"/>
      <c r="S1053" s="3" t="s">
        <v>69</v>
      </c>
      <c r="T1053" s="3" t="s">
        <v>70</v>
      </c>
      <c r="U1053" s="2" t="s">
        <v>71</v>
      </c>
      <c r="V1053" s="2" t="s">
        <v>72</v>
      </c>
      <c r="W1053" s="2">
        <v>0.5877</v>
      </c>
      <c r="X1053" s="2">
        <v>9.5500000000000002E-2</v>
      </c>
      <c r="Y1053" s="5"/>
      <c r="Z1053" s="5"/>
      <c r="AA1053" s="5"/>
      <c r="AB1053" s="2">
        <v>0.63739999999999997</v>
      </c>
      <c r="AC1053" s="2">
        <v>0.1062</v>
      </c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2" t="s">
        <v>74</v>
      </c>
      <c r="AV1053" s="3" t="s">
        <v>74</v>
      </c>
      <c r="AW1053" s="2" t="s">
        <v>127</v>
      </c>
      <c r="AX1053" s="5"/>
      <c r="AY1053" s="2" t="s">
        <v>122</v>
      </c>
      <c r="AZ1053" s="3" t="s">
        <v>76</v>
      </c>
      <c r="BA1053" s="3" t="s">
        <v>77</v>
      </c>
      <c r="BB1053" s="2">
        <v>31.315000000000001</v>
      </c>
      <c r="BC1053" s="2">
        <v>121.77500000000001</v>
      </c>
      <c r="BD1053" s="2">
        <v>11</v>
      </c>
      <c r="BE1053" s="2" t="s">
        <v>616</v>
      </c>
    </row>
    <row r="1054" spans="1:57" ht="12.75">
      <c r="A1054" s="2" t="s">
        <v>280</v>
      </c>
      <c r="B1054" s="9" t="s">
        <v>57</v>
      </c>
      <c r="C1054" s="9" t="s">
        <v>601</v>
      </c>
      <c r="D1054" s="2" t="s">
        <v>602</v>
      </c>
      <c r="E1054" s="2" t="s">
        <v>603</v>
      </c>
      <c r="F1054" s="2">
        <v>2008</v>
      </c>
      <c r="G1054" s="2" t="s">
        <v>61</v>
      </c>
      <c r="H1054" s="9" t="s">
        <v>112</v>
      </c>
      <c r="I1054" s="2" t="s">
        <v>347</v>
      </c>
      <c r="J1054" s="2" t="s">
        <v>96</v>
      </c>
      <c r="K1054" s="2" t="s">
        <v>97</v>
      </c>
      <c r="L1054" s="2">
        <v>2006</v>
      </c>
      <c r="M1054" s="2" t="s">
        <v>615</v>
      </c>
      <c r="N1054" s="2"/>
      <c r="O1054" s="5"/>
      <c r="P1054" s="3" t="s">
        <v>118</v>
      </c>
      <c r="Q1054" s="2" t="s">
        <v>142</v>
      </c>
      <c r="R1054" s="2"/>
      <c r="S1054" s="3" t="s">
        <v>69</v>
      </c>
      <c r="T1054" s="3" t="s">
        <v>70</v>
      </c>
      <c r="U1054" s="2" t="s">
        <v>71</v>
      </c>
      <c r="V1054" s="2" t="s">
        <v>72</v>
      </c>
      <c r="W1054" s="2">
        <v>1.8345</v>
      </c>
      <c r="X1054" s="2">
        <v>9.9099999999999994E-2</v>
      </c>
      <c r="Y1054" s="5"/>
      <c r="Z1054" s="5"/>
      <c r="AA1054" s="5"/>
      <c r="AB1054" s="2">
        <v>2.9173</v>
      </c>
      <c r="AC1054" s="2">
        <v>0.33</v>
      </c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2" t="s">
        <v>74</v>
      </c>
      <c r="AV1054" s="3" t="s">
        <v>74</v>
      </c>
      <c r="AW1054" s="2" t="s">
        <v>127</v>
      </c>
      <c r="AX1054" s="5"/>
      <c r="AY1054" s="2" t="s">
        <v>122</v>
      </c>
      <c r="AZ1054" s="3" t="s">
        <v>76</v>
      </c>
      <c r="BA1054" s="3" t="s">
        <v>77</v>
      </c>
      <c r="BB1054" s="2">
        <v>31.315000000000001</v>
      </c>
      <c r="BC1054" s="2">
        <v>121.77500000000001</v>
      </c>
      <c r="BD1054" s="2">
        <v>11</v>
      </c>
      <c r="BE1054" s="2" t="s">
        <v>617</v>
      </c>
    </row>
    <row r="1055" spans="1:57" ht="12.75">
      <c r="A1055" s="2" t="s">
        <v>57</v>
      </c>
      <c r="B1055" s="9" t="s">
        <v>230</v>
      </c>
      <c r="C1055" s="9" t="s">
        <v>618</v>
      </c>
      <c r="D1055" s="2" t="s">
        <v>619</v>
      </c>
      <c r="E1055" s="9" t="s">
        <v>620</v>
      </c>
      <c r="F1055" s="9">
        <v>2015</v>
      </c>
      <c r="G1055" s="2" t="s">
        <v>61</v>
      </c>
      <c r="H1055" s="9" t="s">
        <v>112</v>
      </c>
      <c r="I1055" s="2" t="s">
        <v>621</v>
      </c>
      <c r="J1055" s="2" t="s">
        <v>64</v>
      </c>
      <c r="K1055" s="2" t="s">
        <v>65</v>
      </c>
      <c r="L1055" s="2">
        <v>2011</v>
      </c>
      <c r="M1055" s="2" t="s">
        <v>547</v>
      </c>
      <c r="N1055" s="2" t="s">
        <v>310</v>
      </c>
      <c r="O1055" s="2"/>
      <c r="P1055" s="2" t="s">
        <v>82</v>
      </c>
      <c r="Q1055" s="2" t="s">
        <v>83</v>
      </c>
      <c r="R1055" s="5"/>
      <c r="S1055" s="3" t="s">
        <v>134</v>
      </c>
      <c r="T1055" s="3" t="s">
        <v>135</v>
      </c>
      <c r="U1055" s="2" t="s">
        <v>84</v>
      </c>
      <c r="V1055" s="2" t="s">
        <v>72</v>
      </c>
      <c r="W1055" s="2">
        <v>1.67</v>
      </c>
      <c r="X1055" s="4">
        <f t="shared" ref="X1055:X1417" si="79">ABS(Y1055)*(SQRT(AA1055))</f>
        <v>0.27712812921102037</v>
      </c>
      <c r="Y1055" s="2">
        <v>0.16</v>
      </c>
      <c r="Z1055" s="5"/>
      <c r="AA1055" s="2">
        <v>3</v>
      </c>
      <c r="AB1055" s="2">
        <v>2.0299999999999998</v>
      </c>
      <c r="AC1055" s="4">
        <f t="shared" ref="AC1055:AC1072" si="80">AD1055*(SQRT(AE1055))</f>
        <v>0.71014083110323956</v>
      </c>
      <c r="AD1055" s="2">
        <v>0.41</v>
      </c>
      <c r="AE1055" s="2">
        <v>3</v>
      </c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2" t="s">
        <v>73</v>
      </c>
      <c r="AV1055" s="3" t="s">
        <v>74</v>
      </c>
      <c r="AW1055" s="2" t="s">
        <v>121</v>
      </c>
      <c r="AX1055" s="5"/>
      <c r="AY1055" s="2" t="s">
        <v>122</v>
      </c>
      <c r="AZ1055" s="3" t="s">
        <v>76</v>
      </c>
      <c r="BA1055" s="3" t="s">
        <v>77</v>
      </c>
      <c r="BB1055" s="2">
        <v>33.5</v>
      </c>
      <c r="BC1055" s="2">
        <v>120.63</v>
      </c>
      <c r="BD1055" s="2">
        <v>9</v>
      </c>
      <c r="BE1055" s="2" t="s">
        <v>622</v>
      </c>
    </row>
    <row r="1056" spans="1:57" ht="12.75">
      <c r="A1056" s="2" t="s">
        <v>57</v>
      </c>
      <c r="B1056" s="9" t="s">
        <v>230</v>
      </c>
      <c r="C1056" s="9" t="s">
        <v>618</v>
      </c>
      <c r="D1056" s="2" t="s">
        <v>619</v>
      </c>
      <c r="E1056" s="9" t="s">
        <v>620</v>
      </c>
      <c r="F1056" s="9">
        <v>2015</v>
      </c>
      <c r="G1056" s="2" t="s">
        <v>61</v>
      </c>
      <c r="H1056" s="9" t="s">
        <v>112</v>
      </c>
      <c r="I1056" s="2" t="s">
        <v>621</v>
      </c>
      <c r="J1056" s="2" t="s">
        <v>64</v>
      </c>
      <c r="K1056" s="2" t="s">
        <v>65</v>
      </c>
      <c r="L1056" s="2">
        <v>2011</v>
      </c>
      <c r="M1056" s="2" t="s">
        <v>547</v>
      </c>
      <c r="N1056" s="2" t="s">
        <v>310</v>
      </c>
      <c r="O1056" s="2"/>
      <c r="P1056" s="2" t="s">
        <v>82</v>
      </c>
      <c r="Q1056" s="2" t="s">
        <v>83</v>
      </c>
      <c r="R1056" s="5"/>
      <c r="S1056" s="3" t="s">
        <v>134</v>
      </c>
      <c r="T1056" s="3" t="s">
        <v>135</v>
      </c>
      <c r="U1056" s="2" t="s">
        <v>84</v>
      </c>
      <c r="V1056" s="2" t="s">
        <v>72</v>
      </c>
      <c r="W1056" s="2">
        <v>5.86</v>
      </c>
      <c r="X1056" s="4">
        <f t="shared" si="79"/>
        <v>0.91798692801150494</v>
      </c>
      <c r="Y1056" s="2">
        <v>0.53</v>
      </c>
      <c r="Z1056" s="5"/>
      <c r="AA1056" s="2">
        <v>3</v>
      </c>
      <c r="AB1056" s="2">
        <v>2.0299999999999998</v>
      </c>
      <c r="AC1056" s="4">
        <f t="shared" si="80"/>
        <v>0.71014083110323956</v>
      </c>
      <c r="AD1056" s="2">
        <v>0.41</v>
      </c>
      <c r="AE1056" s="2">
        <v>3</v>
      </c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2" t="s">
        <v>73</v>
      </c>
      <c r="AV1056" s="3" t="s">
        <v>74</v>
      </c>
      <c r="AW1056" s="2" t="s">
        <v>121</v>
      </c>
      <c r="AX1056" s="5"/>
      <c r="AY1056" s="2" t="s">
        <v>122</v>
      </c>
      <c r="AZ1056" s="3" t="s">
        <v>76</v>
      </c>
      <c r="BA1056" s="3" t="s">
        <v>77</v>
      </c>
      <c r="BB1056" s="2">
        <v>33.5</v>
      </c>
      <c r="BC1056" s="2">
        <v>120.63</v>
      </c>
      <c r="BD1056" s="2">
        <v>12</v>
      </c>
      <c r="BE1056" s="2" t="s">
        <v>622</v>
      </c>
    </row>
    <row r="1057" spans="1:57" ht="12.75">
      <c r="A1057" s="2" t="s">
        <v>57</v>
      </c>
      <c r="B1057" s="9" t="s">
        <v>230</v>
      </c>
      <c r="C1057" s="9" t="s">
        <v>618</v>
      </c>
      <c r="D1057" s="2" t="s">
        <v>619</v>
      </c>
      <c r="E1057" s="9" t="s">
        <v>620</v>
      </c>
      <c r="F1057" s="9">
        <v>2015</v>
      </c>
      <c r="G1057" s="2" t="s">
        <v>61</v>
      </c>
      <c r="H1057" s="9" t="s">
        <v>112</v>
      </c>
      <c r="I1057" s="2" t="s">
        <v>621</v>
      </c>
      <c r="J1057" s="2" t="s">
        <v>64</v>
      </c>
      <c r="K1057" s="2" t="s">
        <v>65</v>
      </c>
      <c r="L1057" s="2">
        <v>2011</v>
      </c>
      <c r="M1057" s="2" t="s">
        <v>547</v>
      </c>
      <c r="N1057" s="2" t="s">
        <v>310</v>
      </c>
      <c r="O1057" s="2"/>
      <c r="P1057" s="2" t="s">
        <v>82</v>
      </c>
      <c r="Q1057" s="2" t="s">
        <v>83</v>
      </c>
      <c r="R1057" s="5"/>
      <c r="S1057" s="3" t="s">
        <v>134</v>
      </c>
      <c r="T1057" s="3" t="s">
        <v>135</v>
      </c>
      <c r="U1057" s="2" t="s">
        <v>84</v>
      </c>
      <c r="V1057" s="2" t="s">
        <v>72</v>
      </c>
      <c r="W1057" s="2">
        <v>2.04</v>
      </c>
      <c r="X1057" s="4">
        <f t="shared" si="79"/>
        <v>0.62353829072479572</v>
      </c>
      <c r="Y1057" s="2">
        <v>0.36</v>
      </c>
      <c r="Z1057" s="5"/>
      <c r="AA1057" s="2">
        <v>3</v>
      </c>
      <c r="AB1057" s="2">
        <v>2.0299999999999998</v>
      </c>
      <c r="AC1057" s="4">
        <f t="shared" si="80"/>
        <v>0.71014083110323956</v>
      </c>
      <c r="AD1057" s="2">
        <v>0.41</v>
      </c>
      <c r="AE1057" s="2">
        <v>3</v>
      </c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2" t="s">
        <v>73</v>
      </c>
      <c r="AV1057" s="3" t="s">
        <v>74</v>
      </c>
      <c r="AW1057" s="2" t="s">
        <v>121</v>
      </c>
      <c r="AX1057" s="5"/>
      <c r="AY1057" s="2" t="s">
        <v>122</v>
      </c>
      <c r="AZ1057" s="3" t="s">
        <v>76</v>
      </c>
      <c r="BA1057" s="3" t="s">
        <v>77</v>
      </c>
      <c r="BB1057" s="2">
        <v>33.5</v>
      </c>
      <c r="BC1057" s="2">
        <v>120.63</v>
      </c>
      <c r="BD1057" s="2">
        <v>16</v>
      </c>
      <c r="BE1057" s="2" t="s">
        <v>622</v>
      </c>
    </row>
    <row r="1058" spans="1:57" ht="12.75">
      <c r="A1058" s="2" t="s">
        <v>57</v>
      </c>
      <c r="B1058" s="9" t="s">
        <v>230</v>
      </c>
      <c r="C1058" s="9" t="s">
        <v>618</v>
      </c>
      <c r="D1058" s="2" t="s">
        <v>619</v>
      </c>
      <c r="E1058" s="9" t="s">
        <v>620</v>
      </c>
      <c r="F1058" s="9">
        <v>2015</v>
      </c>
      <c r="G1058" s="2" t="s">
        <v>61</v>
      </c>
      <c r="H1058" s="9" t="s">
        <v>112</v>
      </c>
      <c r="I1058" s="2" t="s">
        <v>621</v>
      </c>
      <c r="J1058" s="2" t="s">
        <v>64</v>
      </c>
      <c r="K1058" s="2" t="s">
        <v>65</v>
      </c>
      <c r="L1058" s="2">
        <v>2011</v>
      </c>
      <c r="M1058" s="2" t="s">
        <v>238</v>
      </c>
      <c r="N1058" s="15" t="s">
        <v>339</v>
      </c>
      <c r="O1058" s="2"/>
      <c r="P1058" s="2" t="s">
        <v>132</v>
      </c>
      <c r="Q1058" s="2" t="s">
        <v>238</v>
      </c>
      <c r="R1058" s="5"/>
      <c r="S1058" s="3" t="s">
        <v>134</v>
      </c>
      <c r="T1058" s="3" t="s">
        <v>135</v>
      </c>
      <c r="U1058" s="2" t="s">
        <v>84</v>
      </c>
      <c r="V1058" s="2" t="s">
        <v>72</v>
      </c>
      <c r="W1058" s="2">
        <v>1.01</v>
      </c>
      <c r="X1058" s="4">
        <f t="shared" si="79"/>
        <v>8.6602540378443865E-2</v>
      </c>
      <c r="Y1058" s="2">
        <v>0.05</v>
      </c>
      <c r="Z1058" s="5"/>
      <c r="AA1058" s="2">
        <v>3</v>
      </c>
      <c r="AB1058" s="2">
        <v>1.18</v>
      </c>
      <c r="AC1058" s="4">
        <f t="shared" si="80"/>
        <v>0.10392304845413262</v>
      </c>
      <c r="AD1058" s="2">
        <v>0.06</v>
      </c>
      <c r="AE1058" s="2">
        <v>3</v>
      </c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2" t="s">
        <v>73</v>
      </c>
      <c r="AV1058" s="3" t="s">
        <v>74</v>
      </c>
      <c r="AW1058" s="2" t="s">
        <v>121</v>
      </c>
      <c r="AX1058" s="5"/>
      <c r="AY1058" s="2" t="s">
        <v>122</v>
      </c>
      <c r="AZ1058" s="3" t="s">
        <v>76</v>
      </c>
      <c r="BA1058" s="3" t="s">
        <v>77</v>
      </c>
      <c r="BB1058" s="2">
        <v>33.5</v>
      </c>
      <c r="BC1058" s="2">
        <v>120.63</v>
      </c>
      <c r="BD1058" s="2">
        <v>9</v>
      </c>
      <c r="BE1058" s="2" t="s">
        <v>622</v>
      </c>
    </row>
    <row r="1059" spans="1:57" ht="12.75">
      <c r="A1059" s="2" t="s">
        <v>57</v>
      </c>
      <c r="B1059" s="9" t="s">
        <v>230</v>
      </c>
      <c r="C1059" s="9" t="s">
        <v>618</v>
      </c>
      <c r="D1059" s="2" t="s">
        <v>619</v>
      </c>
      <c r="E1059" s="9" t="s">
        <v>620</v>
      </c>
      <c r="F1059" s="9">
        <v>2015</v>
      </c>
      <c r="G1059" s="2" t="s">
        <v>61</v>
      </c>
      <c r="H1059" s="9" t="s">
        <v>112</v>
      </c>
      <c r="I1059" s="2" t="s">
        <v>621</v>
      </c>
      <c r="J1059" s="2" t="s">
        <v>64</v>
      </c>
      <c r="K1059" s="2" t="s">
        <v>65</v>
      </c>
      <c r="L1059" s="2">
        <v>2011</v>
      </c>
      <c r="M1059" s="2" t="s">
        <v>238</v>
      </c>
      <c r="N1059" s="15" t="s">
        <v>339</v>
      </c>
      <c r="O1059" s="2"/>
      <c r="P1059" s="2" t="s">
        <v>132</v>
      </c>
      <c r="Q1059" s="2" t="s">
        <v>238</v>
      </c>
      <c r="R1059" s="5"/>
      <c r="S1059" s="3" t="s">
        <v>134</v>
      </c>
      <c r="T1059" s="3" t="s">
        <v>135</v>
      </c>
      <c r="U1059" s="2" t="s">
        <v>84</v>
      </c>
      <c r="V1059" s="2" t="s">
        <v>72</v>
      </c>
      <c r="W1059" s="2">
        <v>1.07</v>
      </c>
      <c r="X1059" s="4">
        <f t="shared" si="79"/>
        <v>8.6602540378443865E-2</v>
      </c>
      <c r="Y1059" s="2">
        <v>0.05</v>
      </c>
      <c r="Z1059" s="5"/>
      <c r="AA1059" s="2">
        <v>3</v>
      </c>
      <c r="AB1059" s="2">
        <v>1.18</v>
      </c>
      <c r="AC1059" s="4">
        <f t="shared" si="80"/>
        <v>0.10392304845413262</v>
      </c>
      <c r="AD1059" s="2">
        <v>0.06</v>
      </c>
      <c r="AE1059" s="2">
        <v>3</v>
      </c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2" t="s">
        <v>73</v>
      </c>
      <c r="AV1059" s="3" t="s">
        <v>74</v>
      </c>
      <c r="AW1059" s="2" t="s">
        <v>121</v>
      </c>
      <c r="AX1059" s="5"/>
      <c r="AY1059" s="2" t="s">
        <v>122</v>
      </c>
      <c r="AZ1059" s="3" t="s">
        <v>76</v>
      </c>
      <c r="BA1059" s="3" t="s">
        <v>77</v>
      </c>
      <c r="BB1059" s="2">
        <v>33.5</v>
      </c>
      <c r="BC1059" s="2">
        <v>120.63</v>
      </c>
      <c r="BD1059" s="2">
        <v>12</v>
      </c>
      <c r="BE1059" s="2" t="s">
        <v>622</v>
      </c>
    </row>
    <row r="1060" spans="1:57" ht="12.75">
      <c r="A1060" s="2" t="s">
        <v>57</v>
      </c>
      <c r="B1060" s="9" t="s">
        <v>230</v>
      </c>
      <c r="C1060" s="9" t="s">
        <v>618</v>
      </c>
      <c r="D1060" s="2" t="s">
        <v>619</v>
      </c>
      <c r="E1060" s="9" t="s">
        <v>620</v>
      </c>
      <c r="F1060" s="9">
        <v>2015</v>
      </c>
      <c r="G1060" s="2" t="s">
        <v>61</v>
      </c>
      <c r="H1060" s="9" t="s">
        <v>112</v>
      </c>
      <c r="I1060" s="2" t="s">
        <v>621</v>
      </c>
      <c r="J1060" s="2" t="s">
        <v>64</v>
      </c>
      <c r="K1060" s="2" t="s">
        <v>65</v>
      </c>
      <c r="L1060" s="2">
        <v>2011</v>
      </c>
      <c r="M1060" s="2" t="s">
        <v>238</v>
      </c>
      <c r="N1060" s="15" t="s">
        <v>339</v>
      </c>
      <c r="O1060" s="2"/>
      <c r="P1060" s="2" t="s">
        <v>132</v>
      </c>
      <c r="Q1060" s="2" t="s">
        <v>238</v>
      </c>
      <c r="R1060" s="5"/>
      <c r="S1060" s="3" t="s">
        <v>134</v>
      </c>
      <c r="T1060" s="3" t="s">
        <v>135</v>
      </c>
      <c r="U1060" s="2" t="s">
        <v>84</v>
      </c>
      <c r="V1060" s="2" t="s">
        <v>72</v>
      </c>
      <c r="W1060" s="2">
        <v>1</v>
      </c>
      <c r="X1060" s="4">
        <f t="shared" si="79"/>
        <v>8.6602540378443865E-2</v>
      </c>
      <c r="Y1060" s="2">
        <v>0.05</v>
      </c>
      <c r="Z1060" s="5"/>
      <c r="AA1060" s="2">
        <v>3</v>
      </c>
      <c r="AB1060" s="2">
        <v>1.18</v>
      </c>
      <c r="AC1060" s="4">
        <f t="shared" si="80"/>
        <v>0.10392304845413262</v>
      </c>
      <c r="AD1060" s="2">
        <v>0.06</v>
      </c>
      <c r="AE1060" s="2">
        <v>3</v>
      </c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2" t="s">
        <v>73</v>
      </c>
      <c r="AV1060" s="3" t="s">
        <v>74</v>
      </c>
      <c r="AW1060" s="2" t="s">
        <v>121</v>
      </c>
      <c r="AX1060" s="5"/>
      <c r="AY1060" s="2" t="s">
        <v>122</v>
      </c>
      <c r="AZ1060" s="3" t="s">
        <v>76</v>
      </c>
      <c r="BA1060" s="3" t="s">
        <v>77</v>
      </c>
      <c r="BB1060" s="2">
        <v>33.5</v>
      </c>
      <c r="BC1060" s="2">
        <v>120.63</v>
      </c>
      <c r="BD1060" s="2">
        <v>16</v>
      </c>
      <c r="BE1060" s="2" t="s">
        <v>622</v>
      </c>
    </row>
    <row r="1061" spans="1:57" ht="12.75">
      <c r="A1061" s="2" t="s">
        <v>57</v>
      </c>
      <c r="B1061" s="9" t="s">
        <v>230</v>
      </c>
      <c r="C1061" s="9" t="s">
        <v>618</v>
      </c>
      <c r="D1061" s="2" t="s">
        <v>619</v>
      </c>
      <c r="E1061" s="9" t="s">
        <v>620</v>
      </c>
      <c r="F1061" s="9">
        <v>2015</v>
      </c>
      <c r="G1061" s="2" t="s">
        <v>61</v>
      </c>
      <c r="H1061" s="9" t="s">
        <v>112</v>
      </c>
      <c r="I1061" s="2" t="s">
        <v>621</v>
      </c>
      <c r="J1061" s="2" t="s">
        <v>64</v>
      </c>
      <c r="K1061" s="2" t="s">
        <v>65</v>
      </c>
      <c r="L1061" s="2">
        <v>2011</v>
      </c>
      <c r="M1061" s="2" t="s">
        <v>328</v>
      </c>
      <c r="N1061" s="2" t="s">
        <v>206</v>
      </c>
      <c r="O1061" s="2"/>
      <c r="P1061" s="2" t="s">
        <v>82</v>
      </c>
      <c r="Q1061" s="2" t="s">
        <v>83</v>
      </c>
      <c r="R1061" s="5"/>
      <c r="S1061" s="3" t="s">
        <v>134</v>
      </c>
      <c r="T1061" s="3" t="s">
        <v>135</v>
      </c>
      <c r="U1061" s="2" t="s">
        <v>84</v>
      </c>
      <c r="V1061" s="2" t="s">
        <v>72</v>
      </c>
      <c r="W1061" s="2">
        <v>0.34</v>
      </c>
      <c r="X1061" s="4">
        <f t="shared" si="79"/>
        <v>8.6602540378443865E-2</v>
      </c>
      <c r="Y1061" s="2">
        <v>0.05</v>
      </c>
      <c r="Z1061" s="5"/>
      <c r="AA1061" s="2">
        <v>3</v>
      </c>
      <c r="AB1061" s="2">
        <v>0.28000000000000003</v>
      </c>
      <c r="AC1061" s="4">
        <f t="shared" si="80"/>
        <v>0.15588457268119893</v>
      </c>
      <c r="AD1061" s="2">
        <v>0.09</v>
      </c>
      <c r="AE1061" s="2">
        <v>3</v>
      </c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2" t="s">
        <v>73</v>
      </c>
      <c r="AV1061" s="3" t="s">
        <v>74</v>
      </c>
      <c r="AW1061" s="2" t="s">
        <v>121</v>
      </c>
      <c r="AX1061" s="5"/>
      <c r="AY1061" s="2" t="s">
        <v>122</v>
      </c>
      <c r="AZ1061" s="3" t="s">
        <v>76</v>
      </c>
      <c r="BA1061" s="3" t="s">
        <v>77</v>
      </c>
      <c r="BB1061" s="2">
        <v>33.5</v>
      </c>
      <c r="BC1061" s="2">
        <v>120.63</v>
      </c>
      <c r="BD1061" s="2">
        <v>9</v>
      </c>
      <c r="BE1061" s="2" t="s">
        <v>622</v>
      </c>
    </row>
    <row r="1062" spans="1:57" ht="12.75">
      <c r="A1062" s="2" t="s">
        <v>57</v>
      </c>
      <c r="B1062" s="9" t="s">
        <v>230</v>
      </c>
      <c r="C1062" s="9" t="s">
        <v>618</v>
      </c>
      <c r="D1062" s="2" t="s">
        <v>619</v>
      </c>
      <c r="E1062" s="9" t="s">
        <v>620</v>
      </c>
      <c r="F1062" s="9">
        <v>2015</v>
      </c>
      <c r="G1062" s="2" t="s">
        <v>61</v>
      </c>
      <c r="H1062" s="9" t="s">
        <v>112</v>
      </c>
      <c r="I1062" s="2" t="s">
        <v>621</v>
      </c>
      <c r="J1062" s="2" t="s">
        <v>64</v>
      </c>
      <c r="K1062" s="2" t="s">
        <v>65</v>
      </c>
      <c r="L1062" s="2">
        <v>2011</v>
      </c>
      <c r="M1062" s="2" t="s">
        <v>328</v>
      </c>
      <c r="N1062" s="2" t="s">
        <v>206</v>
      </c>
      <c r="O1062" s="2"/>
      <c r="P1062" s="2" t="s">
        <v>82</v>
      </c>
      <c r="Q1062" s="2" t="s">
        <v>83</v>
      </c>
      <c r="R1062" s="5"/>
      <c r="S1062" s="3" t="s">
        <v>134</v>
      </c>
      <c r="T1062" s="3" t="s">
        <v>135</v>
      </c>
      <c r="U1062" s="2" t="s">
        <v>84</v>
      </c>
      <c r="V1062" s="2" t="s">
        <v>72</v>
      </c>
      <c r="W1062" s="2">
        <v>0.28000000000000003</v>
      </c>
      <c r="X1062" s="4">
        <f t="shared" si="79"/>
        <v>0.12124355652982141</v>
      </c>
      <c r="Y1062" s="2">
        <v>7.0000000000000007E-2</v>
      </c>
      <c r="Z1062" s="5"/>
      <c r="AA1062" s="2">
        <v>3</v>
      </c>
      <c r="AB1062" s="2">
        <v>0.28000000000000003</v>
      </c>
      <c r="AC1062" s="4">
        <f t="shared" si="80"/>
        <v>0.15588457268119893</v>
      </c>
      <c r="AD1062" s="2">
        <v>0.09</v>
      </c>
      <c r="AE1062" s="2">
        <v>3</v>
      </c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2" t="s">
        <v>73</v>
      </c>
      <c r="AV1062" s="3" t="s">
        <v>74</v>
      </c>
      <c r="AW1062" s="2" t="s">
        <v>121</v>
      </c>
      <c r="AX1062" s="5"/>
      <c r="AY1062" s="2" t="s">
        <v>122</v>
      </c>
      <c r="AZ1062" s="3" t="s">
        <v>76</v>
      </c>
      <c r="BA1062" s="3" t="s">
        <v>77</v>
      </c>
      <c r="BB1062" s="2">
        <v>33.5</v>
      </c>
      <c r="BC1062" s="2">
        <v>120.63</v>
      </c>
      <c r="BD1062" s="2">
        <v>12</v>
      </c>
      <c r="BE1062" s="2" t="s">
        <v>622</v>
      </c>
    </row>
    <row r="1063" spans="1:57" ht="12.75">
      <c r="A1063" s="2" t="s">
        <v>57</v>
      </c>
      <c r="B1063" s="9" t="s">
        <v>230</v>
      </c>
      <c r="C1063" s="9" t="s">
        <v>618</v>
      </c>
      <c r="D1063" s="2" t="s">
        <v>619</v>
      </c>
      <c r="E1063" s="9" t="s">
        <v>620</v>
      </c>
      <c r="F1063" s="9">
        <v>2015</v>
      </c>
      <c r="G1063" s="2" t="s">
        <v>61</v>
      </c>
      <c r="H1063" s="9" t="s">
        <v>112</v>
      </c>
      <c r="I1063" s="2" t="s">
        <v>621</v>
      </c>
      <c r="J1063" s="2" t="s">
        <v>64</v>
      </c>
      <c r="K1063" s="2" t="s">
        <v>65</v>
      </c>
      <c r="L1063" s="2">
        <v>2011</v>
      </c>
      <c r="M1063" s="2" t="s">
        <v>328</v>
      </c>
      <c r="N1063" s="2" t="s">
        <v>206</v>
      </c>
      <c r="O1063" s="2"/>
      <c r="P1063" s="2" t="s">
        <v>82</v>
      </c>
      <c r="Q1063" s="2" t="s">
        <v>83</v>
      </c>
      <c r="R1063" s="5"/>
      <c r="S1063" s="3" t="s">
        <v>134</v>
      </c>
      <c r="T1063" s="3" t="s">
        <v>135</v>
      </c>
      <c r="U1063" s="2" t="s">
        <v>84</v>
      </c>
      <c r="V1063" s="2" t="s">
        <v>72</v>
      </c>
      <c r="W1063" s="2">
        <v>0.47</v>
      </c>
      <c r="X1063" s="4">
        <f t="shared" si="79"/>
        <v>0.10392304845413262</v>
      </c>
      <c r="Y1063" s="2">
        <v>0.06</v>
      </c>
      <c r="Z1063" s="5"/>
      <c r="AA1063" s="2">
        <v>3</v>
      </c>
      <c r="AB1063" s="2">
        <v>0.28000000000000003</v>
      </c>
      <c r="AC1063" s="4">
        <f t="shared" si="80"/>
        <v>0.15588457268119893</v>
      </c>
      <c r="AD1063" s="2">
        <v>0.09</v>
      </c>
      <c r="AE1063" s="2">
        <v>3</v>
      </c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2" t="s">
        <v>73</v>
      </c>
      <c r="AV1063" s="3" t="s">
        <v>74</v>
      </c>
      <c r="AW1063" s="2" t="s">
        <v>121</v>
      </c>
      <c r="AX1063" s="5"/>
      <c r="AY1063" s="2" t="s">
        <v>122</v>
      </c>
      <c r="AZ1063" s="3" t="s">
        <v>76</v>
      </c>
      <c r="BA1063" s="3" t="s">
        <v>77</v>
      </c>
      <c r="BB1063" s="2">
        <v>33.5</v>
      </c>
      <c r="BC1063" s="2">
        <v>120.63</v>
      </c>
      <c r="BD1063" s="2">
        <v>16</v>
      </c>
      <c r="BE1063" s="2" t="s">
        <v>622</v>
      </c>
    </row>
    <row r="1064" spans="1:57" ht="12.75">
      <c r="A1064" s="2" t="s">
        <v>57</v>
      </c>
      <c r="B1064" s="9" t="s">
        <v>230</v>
      </c>
      <c r="C1064" s="9" t="s">
        <v>618</v>
      </c>
      <c r="D1064" s="2" t="s">
        <v>619</v>
      </c>
      <c r="E1064" s="9" t="s">
        <v>620</v>
      </c>
      <c r="F1064" s="9">
        <v>2015</v>
      </c>
      <c r="G1064" s="2" t="s">
        <v>61</v>
      </c>
      <c r="H1064" s="9" t="s">
        <v>112</v>
      </c>
      <c r="I1064" s="2" t="s">
        <v>621</v>
      </c>
      <c r="J1064" s="2" t="s">
        <v>64</v>
      </c>
      <c r="K1064" s="2" t="s">
        <v>65</v>
      </c>
      <c r="L1064" s="2">
        <v>2011</v>
      </c>
      <c r="M1064" s="2" t="s">
        <v>623</v>
      </c>
      <c r="N1064" s="2" t="s">
        <v>624</v>
      </c>
      <c r="O1064" s="2"/>
      <c r="P1064" s="2" t="s">
        <v>82</v>
      </c>
      <c r="Q1064" s="2" t="s">
        <v>242</v>
      </c>
      <c r="R1064" s="5"/>
      <c r="S1064" s="3" t="s">
        <v>69</v>
      </c>
      <c r="T1064" s="2" t="s">
        <v>299</v>
      </c>
      <c r="U1064" s="2" t="s">
        <v>71</v>
      </c>
      <c r="V1064" s="2" t="s">
        <v>72</v>
      </c>
      <c r="W1064" s="2">
        <v>1.68</v>
      </c>
      <c r="X1064" s="4">
        <f t="shared" si="79"/>
        <v>0.76210235533030601</v>
      </c>
      <c r="Y1064" s="2">
        <v>0.44</v>
      </c>
      <c r="Z1064" s="5"/>
      <c r="AA1064" s="2">
        <v>3</v>
      </c>
      <c r="AB1064" s="2">
        <v>7.26</v>
      </c>
      <c r="AC1064" s="4">
        <f t="shared" si="80"/>
        <v>3.5507041555161978</v>
      </c>
      <c r="AD1064" s="2">
        <v>2.0499999999999998</v>
      </c>
      <c r="AE1064" s="2">
        <v>3</v>
      </c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2" t="s">
        <v>73</v>
      </c>
      <c r="AV1064" s="3" t="s">
        <v>74</v>
      </c>
      <c r="AW1064" s="2" t="s">
        <v>121</v>
      </c>
      <c r="AX1064" s="5"/>
      <c r="AY1064" s="2" t="s">
        <v>122</v>
      </c>
      <c r="AZ1064" s="3" t="s">
        <v>76</v>
      </c>
      <c r="BA1064" s="3" t="s">
        <v>77</v>
      </c>
      <c r="BB1064" s="2">
        <v>33.5</v>
      </c>
      <c r="BC1064" s="2">
        <v>120.63</v>
      </c>
      <c r="BD1064" s="2">
        <v>9</v>
      </c>
      <c r="BE1064" s="2" t="s">
        <v>622</v>
      </c>
    </row>
    <row r="1065" spans="1:57" ht="12.75">
      <c r="A1065" s="2" t="s">
        <v>57</v>
      </c>
      <c r="B1065" s="9" t="s">
        <v>230</v>
      </c>
      <c r="C1065" s="9" t="s">
        <v>618</v>
      </c>
      <c r="D1065" s="2" t="s">
        <v>619</v>
      </c>
      <c r="E1065" s="9" t="s">
        <v>620</v>
      </c>
      <c r="F1065" s="9">
        <v>2015</v>
      </c>
      <c r="G1065" s="2" t="s">
        <v>61</v>
      </c>
      <c r="H1065" s="9" t="s">
        <v>112</v>
      </c>
      <c r="I1065" s="2" t="s">
        <v>621</v>
      </c>
      <c r="J1065" s="2" t="s">
        <v>64</v>
      </c>
      <c r="K1065" s="2" t="s">
        <v>65</v>
      </c>
      <c r="L1065" s="2">
        <v>2011</v>
      </c>
      <c r="M1065" s="2" t="s">
        <v>623</v>
      </c>
      <c r="N1065" s="2" t="s">
        <v>624</v>
      </c>
      <c r="O1065" s="2"/>
      <c r="P1065" s="2" t="s">
        <v>82</v>
      </c>
      <c r="Q1065" s="2" t="s">
        <v>242</v>
      </c>
      <c r="R1065" s="5"/>
      <c r="S1065" s="3" t="s">
        <v>69</v>
      </c>
      <c r="T1065" s="2" t="s">
        <v>299</v>
      </c>
      <c r="U1065" s="2" t="s">
        <v>71</v>
      </c>
      <c r="V1065" s="2" t="s">
        <v>72</v>
      </c>
      <c r="W1065" s="2">
        <v>6.33</v>
      </c>
      <c r="X1065" s="4">
        <f t="shared" si="79"/>
        <v>0.9006664199358162</v>
      </c>
      <c r="Y1065" s="2">
        <v>0.52</v>
      </c>
      <c r="Z1065" s="5"/>
      <c r="AA1065" s="2">
        <v>3</v>
      </c>
      <c r="AB1065" s="2">
        <v>7.26</v>
      </c>
      <c r="AC1065" s="4">
        <f t="shared" si="80"/>
        <v>3.5507041555161978</v>
      </c>
      <c r="AD1065" s="2">
        <v>2.0499999999999998</v>
      </c>
      <c r="AE1065" s="2">
        <v>3</v>
      </c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2" t="s">
        <v>73</v>
      </c>
      <c r="AV1065" s="3" t="s">
        <v>74</v>
      </c>
      <c r="AW1065" s="2" t="s">
        <v>121</v>
      </c>
      <c r="AX1065" s="5"/>
      <c r="AY1065" s="2" t="s">
        <v>122</v>
      </c>
      <c r="AZ1065" s="3" t="s">
        <v>76</v>
      </c>
      <c r="BA1065" s="3" t="s">
        <v>77</v>
      </c>
      <c r="BB1065" s="2">
        <v>33.5</v>
      </c>
      <c r="BC1065" s="2">
        <v>120.63</v>
      </c>
      <c r="BD1065" s="2">
        <v>12</v>
      </c>
      <c r="BE1065" s="2" t="s">
        <v>622</v>
      </c>
    </row>
    <row r="1066" spans="1:57" ht="12.75">
      <c r="A1066" s="2" t="s">
        <v>57</v>
      </c>
      <c r="B1066" s="9" t="s">
        <v>230</v>
      </c>
      <c r="C1066" s="9" t="s">
        <v>618</v>
      </c>
      <c r="D1066" s="2" t="s">
        <v>619</v>
      </c>
      <c r="E1066" s="9" t="s">
        <v>620</v>
      </c>
      <c r="F1066" s="9">
        <v>2015</v>
      </c>
      <c r="G1066" s="2" t="s">
        <v>61</v>
      </c>
      <c r="H1066" s="9" t="s">
        <v>112</v>
      </c>
      <c r="I1066" s="2" t="s">
        <v>621</v>
      </c>
      <c r="J1066" s="2" t="s">
        <v>64</v>
      </c>
      <c r="K1066" s="2" t="s">
        <v>65</v>
      </c>
      <c r="L1066" s="2">
        <v>2011</v>
      </c>
      <c r="M1066" s="2" t="s">
        <v>623</v>
      </c>
      <c r="N1066" s="2" t="s">
        <v>624</v>
      </c>
      <c r="O1066" s="2"/>
      <c r="P1066" s="2" t="s">
        <v>82</v>
      </c>
      <c r="Q1066" s="2" t="s">
        <v>242</v>
      </c>
      <c r="R1066" s="5"/>
      <c r="S1066" s="3" t="s">
        <v>69</v>
      </c>
      <c r="T1066" s="2" t="s">
        <v>299</v>
      </c>
      <c r="U1066" s="2" t="s">
        <v>71</v>
      </c>
      <c r="V1066" s="2" t="s">
        <v>72</v>
      </c>
      <c r="W1066" s="2">
        <v>1.0900000000000001</v>
      </c>
      <c r="X1066" s="4">
        <f t="shared" si="79"/>
        <v>0.31176914536239786</v>
      </c>
      <c r="Y1066" s="2">
        <v>0.18</v>
      </c>
      <c r="Z1066" s="5"/>
      <c r="AA1066" s="2">
        <v>3</v>
      </c>
      <c r="AB1066" s="2">
        <v>7.26</v>
      </c>
      <c r="AC1066" s="4">
        <f t="shared" si="80"/>
        <v>3.5507041555161978</v>
      </c>
      <c r="AD1066" s="2">
        <v>2.0499999999999998</v>
      </c>
      <c r="AE1066" s="2">
        <v>3</v>
      </c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2" t="s">
        <v>73</v>
      </c>
      <c r="AV1066" s="3" t="s">
        <v>74</v>
      </c>
      <c r="AW1066" s="2" t="s">
        <v>121</v>
      </c>
      <c r="AX1066" s="5"/>
      <c r="AY1066" s="2" t="s">
        <v>122</v>
      </c>
      <c r="AZ1066" s="3" t="s">
        <v>76</v>
      </c>
      <c r="BA1066" s="3" t="s">
        <v>77</v>
      </c>
      <c r="BB1066" s="2">
        <v>33.5</v>
      </c>
      <c r="BC1066" s="2">
        <v>120.63</v>
      </c>
      <c r="BD1066" s="2">
        <v>16</v>
      </c>
      <c r="BE1066" s="2" t="s">
        <v>622</v>
      </c>
    </row>
    <row r="1067" spans="1:57" ht="12.75">
      <c r="A1067" s="2" t="s">
        <v>57</v>
      </c>
      <c r="B1067" s="9" t="s">
        <v>230</v>
      </c>
      <c r="C1067" s="9" t="s">
        <v>618</v>
      </c>
      <c r="D1067" s="2" t="s">
        <v>619</v>
      </c>
      <c r="E1067" s="9" t="s">
        <v>620</v>
      </c>
      <c r="F1067" s="9">
        <v>2015</v>
      </c>
      <c r="G1067" s="2" t="s">
        <v>61</v>
      </c>
      <c r="H1067" s="9" t="s">
        <v>112</v>
      </c>
      <c r="I1067" s="2" t="s">
        <v>621</v>
      </c>
      <c r="J1067" s="2" t="s">
        <v>64</v>
      </c>
      <c r="K1067" s="2" t="s">
        <v>65</v>
      </c>
      <c r="L1067" s="2">
        <v>2011</v>
      </c>
      <c r="M1067" s="2" t="s">
        <v>204</v>
      </c>
      <c r="N1067" s="2" t="s">
        <v>204</v>
      </c>
      <c r="O1067" s="2"/>
      <c r="P1067" s="2" t="s">
        <v>132</v>
      </c>
      <c r="Q1067" s="2" t="s">
        <v>204</v>
      </c>
      <c r="R1067" s="5"/>
      <c r="S1067" s="3" t="s">
        <v>134</v>
      </c>
      <c r="T1067" s="3" t="s">
        <v>135</v>
      </c>
      <c r="U1067" s="2" t="s">
        <v>84</v>
      </c>
      <c r="V1067" s="2" t="s">
        <v>72</v>
      </c>
      <c r="W1067" s="2">
        <v>8.01</v>
      </c>
      <c r="X1067" s="4">
        <f t="shared" si="79"/>
        <v>3.4641016151377546E-2</v>
      </c>
      <c r="Y1067" s="2">
        <v>0.02</v>
      </c>
      <c r="Z1067" s="5"/>
      <c r="AA1067" s="2">
        <v>3</v>
      </c>
      <c r="AB1067" s="2">
        <v>7.8</v>
      </c>
      <c r="AC1067" s="4">
        <f t="shared" si="80"/>
        <v>3.4641016151377546E-2</v>
      </c>
      <c r="AD1067" s="2">
        <v>0.02</v>
      </c>
      <c r="AE1067" s="2">
        <v>3</v>
      </c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2" t="s">
        <v>73</v>
      </c>
      <c r="AV1067" s="3" t="s">
        <v>74</v>
      </c>
      <c r="AW1067" s="2" t="s">
        <v>121</v>
      </c>
      <c r="AX1067" s="5"/>
      <c r="AY1067" s="2" t="s">
        <v>122</v>
      </c>
      <c r="AZ1067" s="3" t="s">
        <v>76</v>
      </c>
      <c r="BA1067" s="3" t="s">
        <v>77</v>
      </c>
      <c r="BB1067" s="2">
        <v>33.5</v>
      </c>
      <c r="BC1067" s="2">
        <v>120.63</v>
      </c>
      <c r="BD1067" s="2">
        <v>9</v>
      </c>
      <c r="BE1067" s="2" t="s">
        <v>622</v>
      </c>
    </row>
    <row r="1068" spans="1:57" ht="12.75">
      <c r="A1068" s="2" t="s">
        <v>57</v>
      </c>
      <c r="B1068" s="9" t="s">
        <v>230</v>
      </c>
      <c r="C1068" s="9" t="s">
        <v>618</v>
      </c>
      <c r="D1068" s="2" t="s">
        <v>619</v>
      </c>
      <c r="E1068" s="9" t="s">
        <v>620</v>
      </c>
      <c r="F1068" s="9">
        <v>2015</v>
      </c>
      <c r="G1068" s="2" t="s">
        <v>61</v>
      </c>
      <c r="H1068" s="9" t="s">
        <v>112</v>
      </c>
      <c r="I1068" s="2" t="s">
        <v>621</v>
      </c>
      <c r="J1068" s="2" t="s">
        <v>64</v>
      </c>
      <c r="K1068" s="2" t="s">
        <v>65</v>
      </c>
      <c r="L1068" s="2">
        <v>2011</v>
      </c>
      <c r="M1068" s="2" t="s">
        <v>204</v>
      </c>
      <c r="N1068" s="2" t="s">
        <v>204</v>
      </c>
      <c r="O1068" s="2"/>
      <c r="P1068" s="2" t="s">
        <v>132</v>
      </c>
      <c r="Q1068" s="2" t="s">
        <v>204</v>
      </c>
      <c r="R1068" s="5"/>
      <c r="S1068" s="3" t="s">
        <v>134</v>
      </c>
      <c r="T1068" s="3" t="s">
        <v>135</v>
      </c>
      <c r="U1068" s="2" t="s">
        <v>84</v>
      </c>
      <c r="V1068" s="2" t="s">
        <v>72</v>
      </c>
      <c r="W1068" s="2">
        <v>7.92</v>
      </c>
      <c r="X1068" s="4">
        <f t="shared" si="79"/>
        <v>0.22516660498395405</v>
      </c>
      <c r="Y1068" s="2">
        <v>0.13</v>
      </c>
      <c r="Z1068" s="5"/>
      <c r="AA1068" s="2">
        <v>3</v>
      </c>
      <c r="AB1068" s="2">
        <v>7.8</v>
      </c>
      <c r="AC1068" s="4">
        <f t="shared" si="80"/>
        <v>3.4641016151377546E-2</v>
      </c>
      <c r="AD1068" s="2">
        <v>0.02</v>
      </c>
      <c r="AE1068" s="2">
        <v>3</v>
      </c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2" t="s">
        <v>73</v>
      </c>
      <c r="AV1068" s="3" t="s">
        <v>74</v>
      </c>
      <c r="AW1068" s="2" t="s">
        <v>121</v>
      </c>
      <c r="AX1068" s="5"/>
      <c r="AY1068" s="2" t="s">
        <v>122</v>
      </c>
      <c r="AZ1068" s="3" t="s">
        <v>76</v>
      </c>
      <c r="BA1068" s="3" t="s">
        <v>77</v>
      </c>
      <c r="BB1068" s="2">
        <v>33.5</v>
      </c>
      <c r="BC1068" s="2">
        <v>120.63</v>
      </c>
      <c r="BD1068" s="2">
        <v>12</v>
      </c>
      <c r="BE1068" s="2" t="s">
        <v>622</v>
      </c>
    </row>
    <row r="1069" spans="1:57" ht="12.75">
      <c r="A1069" s="2" t="s">
        <v>57</v>
      </c>
      <c r="B1069" s="9" t="s">
        <v>230</v>
      </c>
      <c r="C1069" s="9" t="s">
        <v>618</v>
      </c>
      <c r="D1069" s="2" t="s">
        <v>619</v>
      </c>
      <c r="E1069" s="9" t="s">
        <v>620</v>
      </c>
      <c r="F1069" s="9">
        <v>2015</v>
      </c>
      <c r="G1069" s="2" t="s">
        <v>61</v>
      </c>
      <c r="H1069" s="9" t="s">
        <v>112</v>
      </c>
      <c r="I1069" s="2" t="s">
        <v>621</v>
      </c>
      <c r="J1069" s="2" t="s">
        <v>64</v>
      </c>
      <c r="K1069" s="2" t="s">
        <v>65</v>
      </c>
      <c r="L1069" s="2">
        <v>2011</v>
      </c>
      <c r="M1069" s="2" t="s">
        <v>204</v>
      </c>
      <c r="N1069" s="2" t="s">
        <v>204</v>
      </c>
      <c r="O1069" s="2"/>
      <c r="P1069" s="2" t="s">
        <v>132</v>
      </c>
      <c r="Q1069" s="2" t="s">
        <v>204</v>
      </c>
      <c r="R1069" s="5"/>
      <c r="S1069" s="3" t="s">
        <v>134</v>
      </c>
      <c r="T1069" s="3" t="s">
        <v>135</v>
      </c>
      <c r="U1069" s="2" t="s">
        <v>84</v>
      </c>
      <c r="V1069" s="2" t="s">
        <v>72</v>
      </c>
      <c r="W1069" s="2">
        <v>7.68</v>
      </c>
      <c r="X1069" s="4">
        <f t="shared" si="79"/>
        <v>1.7320508075688773E-2</v>
      </c>
      <c r="Y1069" s="2">
        <v>0.01</v>
      </c>
      <c r="Z1069" s="5"/>
      <c r="AA1069" s="2">
        <v>3</v>
      </c>
      <c r="AB1069" s="2">
        <v>7.8</v>
      </c>
      <c r="AC1069" s="4">
        <f t="shared" si="80"/>
        <v>3.4641016151377546E-2</v>
      </c>
      <c r="AD1069" s="2">
        <v>0.02</v>
      </c>
      <c r="AE1069" s="2">
        <v>3</v>
      </c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2" t="s">
        <v>73</v>
      </c>
      <c r="AV1069" s="3" t="s">
        <v>74</v>
      </c>
      <c r="AW1069" s="2" t="s">
        <v>121</v>
      </c>
      <c r="AX1069" s="5"/>
      <c r="AY1069" s="2" t="s">
        <v>122</v>
      </c>
      <c r="AZ1069" s="3" t="s">
        <v>76</v>
      </c>
      <c r="BA1069" s="3" t="s">
        <v>77</v>
      </c>
      <c r="BB1069" s="2">
        <v>33.5</v>
      </c>
      <c r="BC1069" s="2">
        <v>120.63</v>
      </c>
      <c r="BD1069" s="2">
        <v>16</v>
      </c>
      <c r="BE1069" s="2" t="s">
        <v>622</v>
      </c>
    </row>
    <row r="1070" spans="1:57" ht="12.75">
      <c r="A1070" s="2" t="s">
        <v>57</v>
      </c>
      <c r="B1070" s="9" t="s">
        <v>230</v>
      </c>
      <c r="C1070" s="9" t="s">
        <v>618</v>
      </c>
      <c r="D1070" s="2" t="s">
        <v>619</v>
      </c>
      <c r="E1070" s="9" t="s">
        <v>620</v>
      </c>
      <c r="F1070" s="9">
        <v>2015</v>
      </c>
      <c r="G1070" s="2" t="s">
        <v>61</v>
      </c>
      <c r="H1070" s="9" t="s">
        <v>112</v>
      </c>
      <c r="I1070" s="2" t="s">
        <v>621</v>
      </c>
      <c r="J1070" s="2" t="s">
        <v>64</v>
      </c>
      <c r="K1070" s="2" t="s">
        <v>65</v>
      </c>
      <c r="L1070" s="2">
        <v>2011</v>
      </c>
      <c r="M1070" s="2" t="s">
        <v>625</v>
      </c>
      <c r="N1070" s="2" t="s">
        <v>626</v>
      </c>
      <c r="O1070" s="2"/>
      <c r="P1070" s="2" t="s">
        <v>118</v>
      </c>
      <c r="Q1070" s="2" t="s">
        <v>160</v>
      </c>
      <c r="R1070" s="5"/>
      <c r="S1070" s="3" t="s">
        <v>69</v>
      </c>
      <c r="T1070" s="2" t="s">
        <v>101</v>
      </c>
      <c r="U1070" s="2" t="s">
        <v>71</v>
      </c>
      <c r="V1070" s="2" t="s">
        <v>72</v>
      </c>
      <c r="W1070" s="2">
        <v>45.51</v>
      </c>
      <c r="X1070" s="4">
        <f t="shared" si="79"/>
        <v>2.4248711305964279</v>
      </c>
      <c r="Y1070" s="2">
        <v>1.4</v>
      </c>
      <c r="Z1070" s="5"/>
      <c r="AA1070" s="2">
        <v>3</v>
      </c>
      <c r="AB1070" s="2">
        <v>47.08</v>
      </c>
      <c r="AC1070" s="4">
        <f t="shared" si="80"/>
        <v>4.9190242934956112</v>
      </c>
      <c r="AD1070" s="2">
        <v>2.84</v>
      </c>
      <c r="AE1070" s="2">
        <v>3</v>
      </c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2" t="s">
        <v>73</v>
      </c>
      <c r="AV1070" s="3" t="s">
        <v>74</v>
      </c>
      <c r="AW1070" s="2" t="s">
        <v>121</v>
      </c>
      <c r="AX1070" s="5"/>
      <c r="AY1070" s="2" t="s">
        <v>122</v>
      </c>
      <c r="AZ1070" s="3" t="s">
        <v>76</v>
      </c>
      <c r="BA1070" s="3" t="s">
        <v>77</v>
      </c>
      <c r="BB1070" s="2">
        <v>33.5</v>
      </c>
      <c r="BC1070" s="2">
        <v>120.63</v>
      </c>
      <c r="BD1070" s="2">
        <v>9</v>
      </c>
      <c r="BE1070" s="2" t="s">
        <v>622</v>
      </c>
    </row>
    <row r="1071" spans="1:57" ht="12.75">
      <c r="A1071" s="2" t="s">
        <v>57</v>
      </c>
      <c r="B1071" s="9" t="s">
        <v>230</v>
      </c>
      <c r="C1071" s="9" t="s">
        <v>618</v>
      </c>
      <c r="D1071" s="2" t="s">
        <v>619</v>
      </c>
      <c r="E1071" s="9" t="s">
        <v>620</v>
      </c>
      <c r="F1071" s="9">
        <v>2015</v>
      </c>
      <c r="G1071" s="2" t="s">
        <v>61</v>
      </c>
      <c r="H1071" s="9" t="s">
        <v>112</v>
      </c>
      <c r="I1071" s="2" t="s">
        <v>621</v>
      </c>
      <c r="J1071" s="2" t="s">
        <v>64</v>
      </c>
      <c r="K1071" s="2" t="s">
        <v>65</v>
      </c>
      <c r="L1071" s="2">
        <v>2011</v>
      </c>
      <c r="M1071" s="2" t="s">
        <v>625</v>
      </c>
      <c r="N1071" s="2" t="s">
        <v>626</v>
      </c>
      <c r="O1071" s="2"/>
      <c r="P1071" s="2" t="s">
        <v>118</v>
      </c>
      <c r="Q1071" s="2" t="s">
        <v>160</v>
      </c>
      <c r="R1071" s="5"/>
      <c r="S1071" s="3" t="s">
        <v>69</v>
      </c>
      <c r="T1071" s="2" t="s">
        <v>101</v>
      </c>
      <c r="U1071" s="2" t="s">
        <v>71</v>
      </c>
      <c r="V1071" s="2" t="s">
        <v>72</v>
      </c>
      <c r="W1071" s="2">
        <v>43.07</v>
      </c>
      <c r="X1071" s="4">
        <f t="shared" si="79"/>
        <v>2.6327172275046933</v>
      </c>
      <c r="Y1071" s="2">
        <v>1.52</v>
      </c>
      <c r="Z1071" s="5"/>
      <c r="AA1071" s="2">
        <v>3</v>
      </c>
      <c r="AB1071" s="2">
        <v>47.08</v>
      </c>
      <c r="AC1071" s="4">
        <f t="shared" si="80"/>
        <v>4.9190242934956112</v>
      </c>
      <c r="AD1071" s="2">
        <v>2.84</v>
      </c>
      <c r="AE1071" s="2">
        <v>3</v>
      </c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2" t="s">
        <v>73</v>
      </c>
      <c r="AV1071" s="3" t="s">
        <v>74</v>
      </c>
      <c r="AW1071" s="2" t="s">
        <v>121</v>
      </c>
      <c r="AX1071" s="5"/>
      <c r="AY1071" s="2" t="s">
        <v>122</v>
      </c>
      <c r="AZ1071" s="3" t="s">
        <v>76</v>
      </c>
      <c r="BA1071" s="3" t="s">
        <v>77</v>
      </c>
      <c r="BB1071" s="2">
        <v>33.5</v>
      </c>
      <c r="BC1071" s="2">
        <v>120.63</v>
      </c>
      <c r="BD1071" s="2">
        <v>12</v>
      </c>
      <c r="BE1071" s="2" t="s">
        <v>622</v>
      </c>
    </row>
    <row r="1072" spans="1:57" ht="12.75">
      <c r="A1072" s="2" t="s">
        <v>57</v>
      </c>
      <c r="B1072" s="9" t="s">
        <v>230</v>
      </c>
      <c r="C1072" s="9" t="s">
        <v>618</v>
      </c>
      <c r="D1072" s="2" t="s">
        <v>619</v>
      </c>
      <c r="E1072" s="9" t="s">
        <v>620</v>
      </c>
      <c r="F1072" s="9">
        <v>2015</v>
      </c>
      <c r="G1072" s="2" t="s">
        <v>61</v>
      </c>
      <c r="H1072" s="9" t="s">
        <v>112</v>
      </c>
      <c r="I1072" s="2" t="s">
        <v>621</v>
      </c>
      <c r="J1072" s="2" t="s">
        <v>64</v>
      </c>
      <c r="K1072" s="2" t="s">
        <v>65</v>
      </c>
      <c r="L1072" s="2">
        <v>2011</v>
      </c>
      <c r="M1072" s="2" t="s">
        <v>625</v>
      </c>
      <c r="N1072" s="2" t="s">
        <v>626</v>
      </c>
      <c r="O1072" s="2"/>
      <c r="P1072" s="2" t="s">
        <v>118</v>
      </c>
      <c r="Q1072" s="2" t="s">
        <v>160</v>
      </c>
      <c r="R1072" s="5"/>
      <c r="S1072" s="3" t="s">
        <v>69</v>
      </c>
      <c r="T1072" s="2" t="s">
        <v>101</v>
      </c>
      <c r="U1072" s="2" t="s">
        <v>71</v>
      </c>
      <c r="V1072" s="2" t="s">
        <v>72</v>
      </c>
      <c r="W1072" s="2">
        <v>46.36</v>
      </c>
      <c r="X1072" s="4">
        <f t="shared" si="79"/>
        <v>3.117691453623979</v>
      </c>
      <c r="Y1072" s="2">
        <v>1.8</v>
      </c>
      <c r="Z1072" s="5"/>
      <c r="AA1072" s="2">
        <v>3</v>
      </c>
      <c r="AB1072" s="2">
        <v>47.08</v>
      </c>
      <c r="AC1072" s="4">
        <f t="shared" si="80"/>
        <v>4.9190242934956112</v>
      </c>
      <c r="AD1072" s="2">
        <v>2.84</v>
      </c>
      <c r="AE1072" s="2">
        <v>3</v>
      </c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2" t="s">
        <v>73</v>
      </c>
      <c r="AV1072" s="3" t="s">
        <v>74</v>
      </c>
      <c r="AW1072" s="2" t="s">
        <v>121</v>
      </c>
      <c r="AX1072" s="5"/>
      <c r="AY1072" s="2" t="s">
        <v>122</v>
      </c>
      <c r="AZ1072" s="3" t="s">
        <v>76</v>
      </c>
      <c r="BA1072" s="3" t="s">
        <v>77</v>
      </c>
      <c r="BB1072" s="2">
        <v>33.5</v>
      </c>
      <c r="BC1072" s="2">
        <v>120.63</v>
      </c>
      <c r="BD1072" s="2">
        <v>16</v>
      </c>
      <c r="BE1072" s="2" t="s">
        <v>622</v>
      </c>
    </row>
    <row r="1073" spans="1:57" ht="12.75">
      <c r="A1073" s="2" t="s">
        <v>57</v>
      </c>
      <c r="B1073" s="9" t="s">
        <v>230</v>
      </c>
      <c r="C1073" s="9" t="s">
        <v>618</v>
      </c>
      <c r="D1073" s="2" t="s">
        <v>619</v>
      </c>
      <c r="E1073" s="9" t="s">
        <v>620</v>
      </c>
      <c r="F1073" s="9">
        <v>2015</v>
      </c>
      <c r="G1073" s="2" t="s">
        <v>61</v>
      </c>
      <c r="H1073" s="9" t="s">
        <v>112</v>
      </c>
      <c r="I1073" s="2" t="s">
        <v>621</v>
      </c>
      <c r="J1073" s="2" t="s">
        <v>64</v>
      </c>
      <c r="K1073" s="2" t="s">
        <v>65</v>
      </c>
      <c r="L1073" s="2">
        <v>2011</v>
      </c>
      <c r="M1073" s="2" t="s">
        <v>627</v>
      </c>
      <c r="N1073" s="2" t="s">
        <v>400</v>
      </c>
      <c r="O1073" s="2"/>
      <c r="P1073" s="2" t="s">
        <v>132</v>
      </c>
      <c r="Q1073" s="2" t="s">
        <v>151</v>
      </c>
      <c r="R1073" s="5"/>
      <c r="S1073" s="3" t="s">
        <v>134</v>
      </c>
      <c r="T1073" s="3" t="s">
        <v>135</v>
      </c>
      <c r="U1073" s="3" t="s">
        <v>84</v>
      </c>
      <c r="V1073" s="3" t="s">
        <v>72</v>
      </c>
      <c r="W1073" s="3">
        <v>-13.62</v>
      </c>
      <c r="X1073" s="4">
        <f t="shared" si="79"/>
        <v>3.4641016151377544</v>
      </c>
      <c r="Y1073" s="3">
        <v>-2</v>
      </c>
      <c r="Z1073" s="5"/>
      <c r="AA1073" s="2">
        <v>3</v>
      </c>
      <c r="AB1073" s="3">
        <v>-13.39</v>
      </c>
      <c r="AC1073" s="4">
        <f t="shared" ref="AC1073:AC1081" si="81">ABS(AD1073)*(SQRT(AE1073))</f>
        <v>6.3185213460112646</v>
      </c>
      <c r="AD1073" s="3">
        <v>-3.6480000000000001</v>
      </c>
      <c r="AE1073" s="2">
        <v>3</v>
      </c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2" t="s">
        <v>73</v>
      </c>
      <c r="AV1073" s="3" t="s">
        <v>74</v>
      </c>
      <c r="AW1073" s="2" t="s">
        <v>121</v>
      </c>
      <c r="AX1073" s="5"/>
      <c r="AY1073" s="2" t="s">
        <v>122</v>
      </c>
      <c r="AZ1073" s="3" t="s">
        <v>76</v>
      </c>
      <c r="BA1073" s="3" t="s">
        <v>77</v>
      </c>
      <c r="BB1073" s="2">
        <v>33.5</v>
      </c>
      <c r="BC1073" s="2">
        <v>120.63</v>
      </c>
      <c r="BD1073" s="2">
        <v>9</v>
      </c>
      <c r="BE1073" s="2" t="s">
        <v>622</v>
      </c>
    </row>
    <row r="1074" spans="1:57" ht="12.75">
      <c r="A1074" s="2" t="s">
        <v>57</v>
      </c>
      <c r="B1074" s="9" t="s">
        <v>230</v>
      </c>
      <c r="C1074" s="9" t="s">
        <v>618</v>
      </c>
      <c r="D1074" s="2" t="s">
        <v>619</v>
      </c>
      <c r="E1074" s="9" t="s">
        <v>620</v>
      </c>
      <c r="F1074" s="9">
        <v>2015</v>
      </c>
      <c r="G1074" s="2" t="s">
        <v>61</v>
      </c>
      <c r="H1074" s="9" t="s">
        <v>112</v>
      </c>
      <c r="I1074" s="2" t="s">
        <v>621</v>
      </c>
      <c r="J1074" s="2" t="s">
        <v>64</v>
      </c>
      <c r="K1074" s="2" t="s">
        <v>65</v>
      </c>
      <c r="L1074" s="2">
        <v>2011</v>
      </c>
      <c r="M1074" s="2" t="s">
        <v>627</v>
      </c>
      <c r="N1074" s="2" t="s">
        <v>400</v>
      </c>
      <c r="O1074" s="2"/>
      <c r="P1074" s="2" t="s">
        <v>132</v>
      </c>
      <c r="Q1074" s="2" t="s">
        <v>151</v>
      </c>
      <c r="R1074" s="5"/>
      <c r="S1074" s="3" t="s">
        <v>134</v>
      </c>
      <c r="T1074" s="3" t="s">
        <v>135</v>
      </c>
      <c r="U1074" s="3" t="s">
        <v>84</v>
      </c>
      <c r="V1074" s="3" t="s">
        <v>72</v>
      </c>
      <c r="W1074" s="3">
        <v>-9.7420000000000009</v>
      </c>
      <c r="X1074" s="4">
        <f t="shared" si="79"/>
        <v>0.38451527928029072</v>
      </c>
      <c r="Y1074" s="3">
        <v>-0.222</v>
      </c>
      <c r="Z1074" s="5"/>
      <c r="AA1074" s="2">
        <v>3</v>
      </c>
      <c r="AB1074" s="3">
        <v>-13.39</v>
      </c>
      <c r="AC1074" s="4">
        <f t="shared" si="81"/>
        <v>6.3185213460112646</v>
      </c>
      <c r="AD1074" s="3">
        <v>-3.6480000000000001</v>
      </c>
      <c r="AE1074" s="2">
        <v>3</v>
      </c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2" t="s">
        <v>73</v>
      </c>
      <c r="AV1074" s="3" t="s">
        <v>74</v>
      </c>
      <c r="AW1074" s="2" t="s">
        <v>121</v>
      </c>
      <c r="AX1074" s="5"/>
      <c r="AY1074" s="2" t="s">
        <v>122</v>
      </c>
      <c r="AZ1074" s="3" t="s">
        <v>76</v>
      </c>
      <c r="BA1074" s="3" t="s">
        <v>77</v>
      </c>
      <c r="BB1074" s="2">
        <v>33.5</v>
      </c>
      <c r="BC1074" s="2">
        <v>120.63</v>
      </c>
      <c r="BD1074" s="2">
        <v>12</v>
      </c>
      <c r="BE1074" s="2" t="s">
        <v>622</v>
      </c>
    </row>
    <row r="1075" spans="1:57" ht="12.75">
      <c r="A1075" s="2" t="s">
        <v>57</v>
      </c>
      <c r="B1075" s="9" t="s">
        <v>230</v>
      </c>
      <c r="C1075" s="9" t="s">
        <v>618</v>
      </c>
      <c r="D1075" s="2" t="s">
        <v>619</v>
      </c>
      <c r="E1075" s="9" t="s">
        <v>620</v>
      </c>
      <c r="F1075" s="9">
        <v>2015</v>
      </c>
      <c r="G1075" s="2" t="s">
        <v>61</v>
      </c>
      <c r="H1075" s="9" t="s">
        <v>112</v>
      </c>
      <c r="I1075" s="2" t="s">
        <v>621</v>
      </c>
      <c r="J1075" s="2" t="s">
        <v>64</v>
      </c>
      <c r="K1075" s="2" t="s">
        <v>65</v>
      </c>
      <c r="L1075" s="2">
        <v>2011</v>
      </c>
      <c r="M1075" s="2" t="s">
        <v>627</v>
      </c>
      <c r="N1075" s="2" t="s">
        <v>400</v>
      </c>
      <c r="O1075" s="2"/>
      <c r="P1075" s="2" t="s">
        <v>132</v>
      </c>
      <c r="Q1075" s="2" t="s">
        <v>151</v>
      </c>
      <c r="R1075" s="5"/>
      <c r="S1075" s="3" t="s">
        <v>134</v>
      </c>
      <c r="T1075" s="3" t="s">
        <v>135</v>
      </c>
      <c r="U1075" s="3" t="s">
        <v>84</v>
      </c>
      <c r="V1075" s="3" t="s">
        <v>72</v>
      </c>
      <c r="W1075" s="3">
        <v>-11.96</v>
      </c>
      <c r="X1075" s="4">
        <f t="shared" si="79"/>
        <v>1.9225763964014539</v>
      </c>
      <c r="Y1075" s="3">
        <v>-1.1100000000000001</v>
      </c>
      <c r="Z1075" s="5"/>
      <c r="AA1075" s="2">
        <v>3</v>
      </c>
      <c r="AB1075" s="3">
        <v>-13.39</v>
      </c>
      <c r="AC1075" s="4">
        <f t="shared" si="81"/>
        <v>6.3185213460112646</v>
      </c>
      <c r="AD1075" s="3">
        <v>-3.6480000000000001</v>
      </c>
      <c r="AE1075" s="2">
        <v>3</v>
      </c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2" t="s">
        <v>73</v>
      </c>
      <c r="AV1075" s="3" t="s">
        <v>74</v>
      </c>
      <c r="AW1075" s="2" t="s">
        <v>121</v>
      </c>
      <c r="AX1075" s="5"/>
      <c r="AY1075" s="2" t="s">
        <v>122</v>
      </c>
      <c r="AZ1075" s="3" t="s">
        <v>76</v>
      </c>
      <c r="BA1075" s="3" t="s">
        <v>77</v>
      </c>
      <c r="BB1075" s="2">
        <v>33.5</v>
      </c>
      <c r="BC1075" s="2">
        <v>120.63</v>
      </c>
      <c r="BD1075" s="2">
        <v>16</v>
      </c>
      <c r="BE1075" s="2" t="s">
        <v>622</v>
      </c>
    </row>
    <row r="1076" spans="1:57" ht="12.75">
      <c r="A1076" s="2" t="s">
        <v>57</v>
      </c>
      <c r="B1076" s="9" t="s">
        <v>230</v>
      </c>
      <c r="C1076" s="9" t="s">
        <v>618</v>
      </c>
      <c r="D1076" s="2" t="s">
        <v>619</v>
      </c>
      <c r="E1076" s="9" t="s">
        <v>620</v>
      </c>
      <c r="F1076" s="9">
        <v>2015</v>
      </c>
      <c r="G1076" s="2" t="s">
        <v>61</v>
      </c>
      <c r="H1076" s="9" t="s">
        <v>112</v>
      </c>
      <c r="I1076" s="2" t="s">
        <v>621</v>
      </c>
      <c r="J1076" s="2" t="s">
        <v>64</v>
      </c>
      <c r="K1076" s="2" t="s">
        <v>65</v>
      </c>
      <c r="L1076" s="2">
        <v>2011</v>
      </c>
      <c r="M1076" s="2" t="s">
        <v>627</v>
      </c>
      <c r="N1076" s="2" t="s">
        <v>400</v>
      </c>
      <c r="O1076" s="2"/>
      <c r="P1076" s="2" t="s">
        <v>132</v>
      </c>
      <c r="Q1076" s="2" t="s">
        <v>151</v>
      </c>
      <c r="R1076" s="5"/>
      <c r="S1076" s="3" t="s">
        <v>134</v>
      </c>
      <c r="T1076" s="3" t="s">
        <v>135</v>
      </c>
      <c r="U1076" s="3" t="s">
        <v>84</v>
      </c>
      <c r="V1076" s="3" t="s">
        <v>72</v>
      </c>
      <c r="W1076" s="3">
        <v>-12.73</v>
      </c>
      <c r="X1076" s="4">
        <f t="shared" si="79"/>
        <v>1.7320508075688772</v>
      </c>
      <c r="Y1076" s="3">
        <v>-1</v>
      </c>
      <c r="Z1076" s="5"/>
      <c r="AA1076" s="2">
        <v>3</v>
      </c>
      <c r="AB1076" s="3">
        <v>-11.29</v>
      </c>
      <c r="AC1076" s="4">
        <f t="shared" si="81"/>
        <v>5.9409342699612493</v>
      </c>
      <c r="AD1076" s="3">
        <v>-3.43</v>
      </c>
      <c r="AE1076" s="2">
        <v>3</v>
      </c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2" t="s">
        <v>73</v>
      </c>
      <c r="AV1076" s="3" t="s">
        <v>74</v>
      </c>
      <c r="AW1076" s="2" t="s">
        <v>121</v>
      </c>
      <c r="AX1076" s="5"/>
      <c r="AY1076" s="2" t="s">
        <v>122</v>
      </c>
      <c r="AZ1076" s="3" t="s">
        <v>76</v>
      </c>
      <c r="BA1076" s="3" t="s">
        <v>77</v>
      </c>
      <c r="BB1076" s="2">
        <v>33.5</v>
      </c>
      <c r="BC1076" s="2">
        <v>120.63</v>
      </c>
      <c r="BD1076" s="2">
        <v>9</v>
      </c>
      <c r="BE1076" s="2" t="s">
        <v>622</v>
      </c>
    </row>
    <row r="1077" spans="1:57" ht="12.75">
      <c r="A1077" s="2" t="s">
        <v>57</v>
      </c>
      <c r="B1077" s="9" t="s">
        <v>230</v>
      </c>
      <c r="C1077" s="9" t="s">
        <v>618</v>
      </c>
      <c r="D1077" s="2" t="s">
        <v>619</v>
      </c>
      <c r="E1077" s="9" t="s">
        <v>620</v>
      </c>
      <c r="F1077" s="9">
        <v>2015</v>
      </c>
      <c r="G1077" s="2" t="s">
        <v>61</v>
      </c>
      <c r="H1077" s="9" t="s">
        <v>112</v>
      </c>
      <c r="I1077" s="2" t="s">
        <v>621</v>
      </c>
      <c r="J1077" s="2" t="s">
        <v>64</v>
      </c>
      <c r="K1077" s="2" t="s">
        <v>65</v>
      </c>
      <c r="L1077" s="2">
        <v>2011</v>
      </c>
      <c r="M1077" s="2" t="s">
        <v>627</v>
      </c>
      <c r="N1077" s="2" t="s">
        <v>400</v>
      </c>
      <c r="O1077" s="2"/>
      <c r="P1077" s="2" t="s">
        <v>132</v>
      </c>
      <c r="Q1077" s="2" t="s">
        <v>151</v>
      </c>
      <c r="R1077" s="5"/>
      <c r="S1077" s="3" t="s">
        <v>134</v>
      </c>
      <c r="T1077" s="3" t="s">
        <v>135</v>
      </c>
      <c r="U1077" s="3" t="s">
        <v>84</v>
      </c>
      <c r="V1077" s="3" t="s">
        <v>72</v>
      </c>
      <c r="W1077" s="3">
        <v>-11.4</v>
      </c>
      <c r="X1077" s="4">
        <f t="shared" si="79"/>
        <v>1.9052558883257651</v>
      </c>
      <c r="Y1077" s="3">
        <v>-1.1000000000000001</v>
      </c>
      <c r="Z1077" s="5"/>
      <c r="AA1077" s="2">
        <v>3</v>
      </c>
      <c r="AB1077" s="3">
        <v>-11.29</v>
      </c>
      <c r="AC1077" s="4">
        <f t="shared" si="81"/>
        <v>5.9409342699612493</v>
      </c>
      <c r="AD1077" s="3">
        <v>-3.43</v>
      </c>
      <c r="AE1077" s="2">
        <v>3</v>
      </c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2" t="s">
        <v>73</v>
      </c>
      <c r="AV1077" s="3" t="s">
        <v>74</v>
      </c>
      <c r="AW1077" s="2" t="s">
        <v>121</v>
      </c>
      <c r="AX1077" s="5"/>
      <c r="AY1077" s="2" t="s">
        <v>122</v>
      </c>
      <c r="AZ1077" s="3" t="s">
        <v>76</v>
      </c>
      <c r="BA1077" s="3" t="s">
        <v>77</v>
      </c>
      <c r="BB1077" s="2">
        <v>33.5</v>
      </c>
      <c r="BC1077" s="2">
        <v>120.63</v>
      </c>
      <c r="BD1077" s="2">
        <v>12</v>
      </c>
      <c r="BE1077" s="2" t="s">
        <v>622</v>
      </c>
    </row>
    <row r="1078" spans="1:57" ht="12.75">
      <c r="A1078" s="2" t="s">
        <v>57</v>
      </c>
      <c r="B1078" s="9" t="s">
        <v>230</v>
      </c>
      <c r="C1078" s="9" t="s">
        <v>618</v>
      </c>
      <c r="D1078" s="2" t="s">
        <v>619</v>
      </c>
      <c r="E1078" s="9" t="s">
        <v>620</v>
      </c>
      <c r="F1078" s="9">
        <v>2015</v>
      </c>
      <c r="G1078" s="2" t="s">
        <v>61</v>
      </c>
      <c r="H1078" s="9" t="s">
        <v>112</v>
      </c>
      <c r="I1078" s="2" t="s">
        <v>621</v>
      </c>
      <c r="J1078" s="2" t="s">
        <v>64</v>
      </c>
      <c r="K1078" s="2" t="s">
        <v>65</v>
      </c>
      <c r="L1078" s="2">
        <v>2011</v>
      </c>
      <c r="M1078" s="2" t="s">
        <v>627</v>
      </c>
      <c r="N1078" s="2" t="s">
        <v>400</v>
      </c>
      <c r="O1078" s="2"/>
      <c r="P1078" s="2" t="s">
        <v>132</v>
      </c>
      <c r="Q1078" s="2" t="s">
        <v>151</v>
      </c>
      <c r="R1078" s="5"/>
      <c r="S1078" s="3" t="s">
        <v>134</v>
      </c>
      <c r="T1078" s="3" t="s">
        <v>135</v>
      </c>
      <c r="U1078" s="3" t="s">
        <v>84</v>
      </c>
      <c r="V1078" s="3" t="s">
        <v>72</v>
      </c>
      <c r="W1078" s="3">
        <v>-12.95</v>
      </c>
      <c r="X1078" s="4">
        <f t="shared" si="79"/>
        <v>3.6373066958946421</v>
      </c>
      <c r="Y1078" s="3">
        <v>-2.1</v>
      </c>
      <c r="Z1078" s="5"/>
      <c r="AA1078" s="2">
        <v>3</v>
      </c>
      <c r="AB1078" s="3">
        <v>-11.29</v>
      </c>
      <c r="AC1078" s="4">
        <f t="shared" si="81"/>
        <v>5.9409342699612493</v>
      </c>
      <c r="AD1078" s="3">
        <v>-3.43</v>
      </c>
      <c r="AE1078" s="2">
        <v>3</v>
      </c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2" t="s">
        <v>73</v>
      </c>
      <c r="AV1078" s="3" t="s">
        <v>74</v>
      </c>
      <c r="AW1078" s="2" t="s">
        <v>121</v>
      </c>
      <c r="AX1078" s="5"/>
      <c r="AY1078" s="2" t="s">
        <v>122</v>
      </c>
      <c r="AZ1078" s="3" t="s">
        <v>76</v>
      </c>
      <c r="BA1078" s="3" t="s">
        <v>77</v>
      </c>
      <c r="BB1078" s="2">
        <v>33.5</v>
      </c>
      <c r="BC1078" s="2">
        <v>120.63</v>
      </c>
      <c r="BD1078" s="2">
        <v>16</v>
      </c>
      <c r="BE1078" s="2" t="s">
        <v>622</v>
      </c>
    </row>
    <row r="1079" spans="1:57" ht="12.75">
      <c r="A1079" s="2" t="s">
        <v>57</v>
      </c>
      <c r="B1079" s="9" t="s">
        <v>230</v>
      </c>
      <c r="C1079" s="9" t="s">
        <v>618</v>
      </c>
      <c r="D1079" s="2" t="s">
        <v>619</v>
      </c>
      <c r="E1079" s="9" t="s">
        <v>620</v>
      </c>
      <c r="F1079" s="9">
        <v>2015</v>
      </c>
      <c r="G1079" s="2" t="s">
        <v>61</v>
      </c>
      <c r="H1079" s="9" t="s">
        <v>112</v>
      </c>
      <c r="I1079" s="2" t="s">
        <v>621</v>
      </c>
      <c r="J1079" s="2" t="s">
        <v>64</v>
      </c>
      <c r="K1079" s="2" t="s">
        <v>65</v>
      </c>
      <c r="L1079" s="2">
        <v>2011</v>
      </c>
      <c r="M1079" s="2" t="s">
        <v>627</v>
      </c>
      <c r="N1079" s="2" t="s">
        <v>400</v>
      </c>
      <c r="O1079" s="2"/>
      <c r="P1079" s="2" t="s">
        <v>132</v>
      </c>
      <c r="Q1079" s="2" t="s">
        <v>151</v>
      </c>
      <c r="R1079" s="5"/>
      <c r="S1079" s="3" t="s">
        <v>134</v>
      </c>
      <c r="T1079" s="3" t="s">
        <v>135</v>
      </c>
      <c r="U1079" s="3" t="s">
        <v>84</v>
      </c>
      <c r="V1079" s="3" t="s">
        <v>72</v>
      </c>
      <c r="W1079" s="3">
        <v>-17.38</v>
      </c>
      <c r="X1079" s="4">
        <f t="shared" si="79"/>
        <v>3.6373066958946421</v>
      </c>
      <c r="Y1079" s="3">
        <v>-2.1</v>
      </c>
      <c r="Z1079" s="5"/>
      <c r="AA1079" s="2">
        <v>3</v>
      </c>
      <c r="AB1079" s="3">
        <v>-19.04</v>
      </c>
      <c r="AC1079" s="4">
        <f t="shared" si="81"/>
        <v>5.5598830922960953</v>
      </c>
      <c r="AD1079" s="3">
        <v>-3.21</v>
      </c>
      <c r="AE1079" s="2">
        <v>3</v>
      </c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2" t="s">
        <v>73</v>
      </c>
      <c r="AV1079" s="3" t="s">
        <v>74</v>
      </c>
      <c r="AW1079" s="2" t="s">
        <v>121</v>
      </c>
      <c r="AX1079" s="5"/>
      <c r="AY1079" s="2" t="s">
        <v>122</v>
      </c>
      <c r="AZ1079" s="3" t="s">
        <v>76</v>
      </c>
      <c r="BA1079" s="3" t="s">
        <v>77</v>
      </c>
      <c r="BB1079" s="2">
        <v>33.5</v>
      </c>
      <c r="BC1079" s="2">
        <v>120.63</v>
      </c>
      <c r="BD1079" s="2">
        <v>9</v>
      </c>
      <c r="BE1079" s="2" t="s">
        <v>622</v>
      </c>
    </row>
    <row r="1080" spans="1:57" ht="12.75">
      <c r="A1080" s="2" t="s">
        <v>57</v>
      </c>
      <c r="B1080" s="9" t="s">
        <v>230</v>
      </c>
      <c r="C1080" s="9" t="s">
        <v>618</v>
      </c>
      <c r="D1080" s="2" t="s">
        <v>619</v>
      </c>
      <c r="E1080" s="9" t="s">
        <v>620</v>
      </c>
      <c r="F1080" s="9">
        <v>2015</v>
      </c>
      <c r="G1080" s="2" t="s">
        <v>61</v>
      </c>
      <c r="H1080" s="9" t="s">
        <v>112</v>
      </c>
      <c r="I1080" s="2" t="s">
        <v>621</v>
      </c>
      <c r="J1080" s="2" t="s">
        <v>64</v>
      </c>
      <c r="K1080" s="2" t="s">
        <v>65</v>
      </c>
      <c r="L1080" s="2">
        <v>2011</v>
      </c>
      <c r="M1080" s="2" t="s">
        <v>627</v>
      </c>
      <c r="N1080" s="2" t="s">
        <v>400</v>
      </c>
      <c r="O1080" s="2"/>
      <c r="P1080" s="2" t="s">
        <v>132</v>
      </c>
      <c r="Q1080" s="2" t="s">
        <v>151</v>
      </c>
      <c r="R1080" s="5"/>
      <c r="S1080" s="3" t="s">
        <v>134</v>
      </c>
      <c r="T1080" s="3" t="s">
        <v>135</v>
      </c>
      <c r="U1080" s="3" t="s">
        <v>84</v>
      </c>
      <c r="V1080" s="3" t="s">
        <v>72</v>
      </c>
      <c r="W1080" s="3">
        <v>-15.72</v>
      </c>
      <c r="X1080" s="4">
        <f t="shared" si="79"/>
        <v>0.1905255888325765</v>
      </c>
      <c r="Y1080" s="3">
        <v>-0.11</v>
      </c>
      <c r="Z1080" s="5"/>
      <c r="AA1080" s="2">
        <v>3</v>
      </c>
      <c r="AB1080" s="3">
        <v>-19.04</v>
      </c>
      <c r="AC1080" s="4">
        <f t="shared" si="81"/>
        <v>5.5598830922960953</v>
      </c>
      <c r="AD1080" s="3">
        <v>-3.21</v>
      </c>
      <c r="AE1080" s="2">
        <v>3</v>
      </c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2" t="s">
        <v>73</v>
      </c>
      <c r="AV1080" s="3" t="s">
        <v>74</v>
      </c>
      <c r="AW1080" s="2" t="s">
        <v>121</v>
      </c>
      <c r="AX1080" s="5"/>
      <c r="AY1080" s="2" t="s">
        <v>122</v>
      </c>
      <c r="AZ1080" s="3" t="s">
        <v>76</v>
      </c>
      <c r="BA1080" s="3" t="s">
        <v>77</v>
      </c>
      <c r="BB1080" s="2">
        <v>33.5</v>
      </c>
      <c r="BC1080" s="2">
        <v>120.63</v>
      </c>
      <c r="BD1080" s="2">
        <v>12</v>
      </c>
      <c r="BE1080" s="2" t="s">
        <v>622</v>
      </c>
    </row>
    <row r="1081" spans="1:57" ht="12.75">
      <c r="A1081" s="2" t="s">
        <v>57</v>
      </c>
      <c r="B1081" s="9" t="s">
        <v>230</v>
      </c>
      <c r="C1081" s="9" t="s">
        <v>618</v>
      </c>
      <c r="D1081" s="2" t="s">
        <v>619</v>
      </c>
      <c r="E1081" s="9" t="s">
        <v>620</v>
      </c>
      <c r="F1081" s="9">
        <v>2015</v>
      </c>
      <c r="G1081" s="2" t="s">
        <v>61</v>
      </c>
      <c r="H1081" s="9" t="s">
        <v>112</v>
      </c>
      <c r="I1081" s="2" t="s">
        <v>621</v>
      </c>
      <c r="J1081" s="2" t="s">
        <v>64</v>
      </c>
      <c r="K1081" s="2" t="s">
        <v>65</v>
      </c>
      <c r="L1081" s="2">
        <v>2011</v>
      </c>
      <c r="M1081" s="2" t="s">
        <v>627</v>
      </c>
      <c r="N1081" s="2" t="s">
        <v>400</v>
      </c>
      <c r="O1081" s="2"/>
      <c r="P1081" s="2" t="s">
        <v>132</v>
      </c>
      <c r="Q1081" s="2" t="s">
        <v>151</v>
      </c>
      <c r="R1081" s="5"/>
      <c r="S1081" s="3" t="s">
        <v>134</v>
      </c>
      <c r="T1081" s="3" t="s">
        <v>135</v>
      </c>
      <c r="U1081" s="3" t="s">
        <v>84</v>
      </c>
      <c r="V1081" s="3" t="s">
        <v>72</v>
      </c>
      <c r="W1081" s="3">
        <v>-13.62</v>
      </c>
      <c r="X1081" s="4">
        <f t="shared" si="79"/>
        <v>2.1131019852340303</v>
      </c>
      <c r="Y1081" s="3">
        <v>-1.22</v>
      </c>
      <c r="Z1081" s="5"/>
      <c r="AA1081" s="2">
        <v>3</v>
      </c>
      <c r="AB1081" s="3">
        <v>-19.04</v>
      </c>
      <c r="AC1081" s="4">
        <f t="shared" si="81"/>
        <v>5.5598830922960953</v>
      </c>
      <c r="AD1081" s="3">
        <v>-3.21</v>
      </c>
      <c r="AE1081" s="2">
        <v>3</v>
      </c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2" t="s">
        <v>73</v>
      </c>
      <c r="AV1081" s="3" t="s">
        <v>74</v>
      </c>
      <c r="AW1081" s="2" t="s">
        <v>121</v>
      </c>
      <c r="AX1081" s="5"/>
      <c r="AY1081" s="2" t="s">
        <v>122</v>
      </c>
      <c r="AZ1081" s="3" t="s">
        <v>76</v>
      </c>
      <c r="BA1081" s="3" t="s">
        <v>77</v>
      </c>
      <c r="BB1081" s="2">
        <v>33.5</v>
      </c>
      <c r="BC1081" s="2">
        <v>120.63</v>
      </c>
      <c r="BD1081" s="2">
        <v>16</v>
      </c>
      <c r="BE1081" s="2" t="s">
        <v>622</v>
      </c>
    </row>
    <row r="1082" spans="1:57" ht="12.75">
      <c r="A1082" s="2" t="s">
        <v>57</v>
      </c>
      <c r="B1082" s="9" t="s">
        <v>230</v>
      </c>
      <c r="C1082" s="9" t="s">
        <v>618</v>
      </c>
      <c r="D1082" s="2" t="s">
        <v>619</v>
      </c>
      <c r="E1082" s="9" t="s">
        <v>620</v>
      </c>
      <c r="F1082" s="9">
        <v>2015</v>
      </c>
      <c r="G1082" s="2" t="s">
        <v>61</v>
      </c>
      <c r="H1082" s="9" t="s">
        <v>112</v>
      </c>
      <c r="I1082" s="2" t="s">
        <v>621</v>
      </c>
      <c r="J1082" s="2" t="s">
        <v>64</v>
      </c>
      <c r="K1082" s="2" t="s">
        <v>65</v>
      </c>
      <c r="L1082" s="2">
        <v>2011</v>
      </c>
      <c r="M1082" s="2" t="s">
        <v>627</v>
      </c>
      <c r="N1082" s="2" t="s">
        <v>400</v>
      </c>
      <c r="O1082" s="2"/>
      <c r="P1082" s="2" t="s">
        <v>132</v>
      </c>
      <c r="Q1082" s="2" t="s">
        <v>151</v>
      </c>
      <c r="R1082" s="5"/>
      <c r="S1082" s="3" t="s">
        <v>134</v>
      </c>
      <c r="T1082" s="3" t="s">
        <v>135</v>
      </c>
      <c r="U1082" s="3" t="s">
        <v>84</v>
      </c>
      <c r="V1082" s="3" t="s">
        <v>72</v>
      </c>
      <c r="W1082" s="3">
        <v>-7.306</v>
      </c>
      <c r="X1082" s="4">
        <f t="shared" si="79"/>
        <v>4.792584584543083</v>
      </c>
      <c r="Y1082" s="3">
        <v>-2.7669999999999999</v>
      </c>
      <c r="Z1082" s="5"/>
      <c r="AA1082" s="2">
        <v>3</v>
      </c>
      <c r="AB1082" s="3">
        <v>-12.18</v>
      </c>
      <c r="AC1082" s="4">
        <f t="shared" ref="AC1082:AC1090" si="82">ABS(AD1082)*(SQRT(AE1082))</f>
        <v>6.3323777524718157</v>
      </c>
      <c r="AD1082" s="3">
        <v>-3.6560000000000001</v>
      </c>
      <c r="AE1082" s="2">
        <v>3</v>
      </c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2" t="s">
        <v>73</v>
      </c>
      <c r="AV1082" s="3" t="s">
        <v>74</v>
      </c>
      <c r="AW1082" s="2" t="s">
        <v>121</v>
      </c>
      <c r="AX1082" s="5"/>
      <c r="AY1082" s="2" t="s">
        <v>122</v>
      </c>
      <c r="AZ1082" s="3" t="s">
        <v>76</v>
      </c>
      <c r="BA1082" s="3" t="s">
        <v>77</v>
      </c>
      <c r="BB1082" s="2">
        <v>33.5</v>
      </c>
      <c r="BC1082" s="2">
        <v>120.63</v>
      </c>
      <c r="BD1082" s="2">
        <v>9</v>
      </c>
      <c r="BE1082" s="2" t="s">
        <v>622</v>
      </c>
    </row>
    <row r="1083" spans="1:57" ht="12.75">
      <c r="A1083" s="2" t="s">
        <v>57</v>
      </c>
      <c r="B1083" s="9" t="s">
        <v>230</v>
      </c>
      <c r="C1083" s="9" t="s">
        <v>618</v>
      </c>
      <c r="D1083" s="2" t="s">
        <v>619</v>
      </c>
      <c r="E1083" s="9" t="s">
        <v>620</v>
      </c>
      <c r="F1083" s="9">
        <v>2015</v>
      </c>
      <c r="G1083" s="2" t="s">
        <v>61</v>
      </c>
      <c r="H1083" s="9" t="s">
        <v>112</v>
      </c>
      <c r="I1083" s="2" t="s">
        <v>621</v>
      </c>
      <c r="J1083" s="2" t="s">
        <v>64</v>
      </c>
      <c r="K1083" s="2" t="s">
        <v>65</v>
      </c>
      <c r="L1083" s="2">
        <v>2011</v>
      </c>
      <c r="M1083" s="2" t="s">
        <v>627</v>
      </c>
      <c r="N1083" s="2" t="s">
        <v>400</v>
      </c>
      <c r="O1083" s="2"/>
      <c r="P1083" s="2" t="s">
        <v>132</v>
      </c>
      <c r="Q1083" s="2" t="s">
        <v>151</v>
      </c>
      <c r="R1083" s="5"/>
      <c r="S1083" s="3" t="s">
        <v>134</v>
      </c>
      <c r="T1083" s="3" t="s">
        <v>135</v>
      </c>
      <c r="U1083" s="3" t="s">
        <v>84</v>
      </c>
      <c r="V1083" s="3" t="s">
        <v>72</v>
      </c>
      <c r="W1083" s="3">
        <v>-7.306</v>
      </c>
      <c r="X1083" s="4">
        <f t="shared" si="79"/>
        <v>1.1500817362257345</v>
      </c>
      <c r="Y1083" s="3">
        <v>-0.66400000000000003</v>
      </c>
      <c r="Z1083" s="5"/>
      <c r="AA1083" s="2">
        <v>3</v>
      </c>
      <c r="AB1083" s="3">
        <v>-12.18</v>
      </c>
      <c r="AC1083" s="4">
        <f t="shared" si="82"/>
        <v>6.3323777524718157</v>
      </c>
      <c r="AD1083" s="3">
        <v>-3.6560000000000001</v>
      </c>
      <c r="AE1083" s="2">
        <v>3</v>
      </c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2" t="s">
        <v>73</v>
      </c>
      <c r="AV1083" s="3" t="s">
        <v>74</v>
      </c>
      <c r="AW1083" s="2" t="s">
        <v>121</v>
      </c>
      <c r="AX1083" s="5"/>
      <c r="AY1083" s="2" t="s">
        <v>122</v>
      </c>
      <c r="AZ1083" s="3" t="s">
        <v>76</v>
      </c>
      <c r="BA1083" s="3" t="s">
        <v>77</v>
      </c>
      <c r="BB1083" s="2">
        <v>33.5</v>
      </c>
      <c r="BC1083" s="2">
        <v>120.63</v>
      </c>
      <c r="BD1083" s="2">
        <v>12</v>
      </c>
      <c r="BE1083" s="2" t="s">
        <v>622</v>
      </c>
    </row>
    <row r="1084" spans="1:57" ht="12.75">
      <c r="A1084" s="2" t="s">
        <v>57</v>
      </c>
      <c r="B1084" s="9" t="s">
        <v>230</v>
      </c>
      <c r="C1084" s="9" t="s">
        <v>618</v>
      </c>
      <c r="D1084" s="2" t="s">
        <v>619</v>
      </c>
      <c r="E1084" s="9" t="s">
        <v>620</v>
      </c>
      <c r="F1084" s="9">
        <v>2015</v>
      </c>
      <c r="G1084" s="2" t="s">
        <v>61</v>
      </c>
      <c r="H1084" s="9" t="s">
        <v>112</v>
      </c>
      <c r="I1084" s="2" t="s">
        <v>621</v>
      </c>
      <c r="J1084" s="2" t="s">
        <v>64</v>
      </c>
      <c r="K1084" s="2" t="s">
        <v>65</v>
      </c>
      <c r="L1084" s="2">
        <v>2011</v>
      </c>
      <c r="M1084" s="2" t="s">
        <v>627</v>
      </c>
      <c r="N1084" s="2" t="s">
        <v>400</v>
      </c>
      <c r="O1084" s="2"/>
      <c r="P1084" s="2" t="s">
        <v>132</v>
      </c>
      <c r="Q1084" s="2" t="s">
        <v>151</v>
      </c>
      <c r="R1084" s="5"/>
      <c r="S1084" s="3" t="s">
        <v>134</v>
      </c>
      <c r="T1084" s="3" t="s">
        <v>135</v>
      </c>
      <c r="U1084" s="3" t="s">
        <v>84</v>
      </c>
      <c r="V1084" s="3" t="s">
        <v>72</v>
      </c>
      <c r="W1084" s="3">
        <v>-7.7489999999999997</v>
      </c>
      <c r="X1084" s="4">
        <f t="shared" si="79"/>
        <v>2.4924211120916144</v>
      </c>
      <c r="Y1084" s="3">
        <v>-1.4390000000000001</v>
      </c>
      <c r="Z1084" s="5"/>
      <c r="AA1084" s="2">
        <v>3</v>
      </c>
      <c r="AB1084" s="3">
        <v>-12.18</v>
      </c>
      <c r="AC1084" s="4">
        <f t="shared" si="82"/>
        <v>6.3323777524718157</v>
      </c>
      <c r="AD1084" s="3">
        <v>-3.6560000000000001</v>
      </c>
      <c r="AE1084" s="2">
        <v>3</v>
      </c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2" t="s">
        <v>73</v>
      </c>
      <c r="AV1084" s="3" t="s">
        <v>74</v>
      </c>
      <c r="AW1084" s="2" t="s">
        <v>121</v>
      </c>
      <c r="AX1084" s="5"/>
      <c r="AY1084" s="2" t="s">
        <v>122</v>
      </c>
      <c r="AZ1084" s="3" t="s">
        <v>76</v>
      </c>
      <c r="BA1084" s="3" t="s">
        <v>77</v>
      </c>
      <c r="BB1084" s="2">
        <v>33.5</v>
      </c>
      <c r="BC1084" s="2">
        <v>120.63</v>
      </c>
      <c r="BD1084" s="2">
        <v>16</v>
      </c>
      <c r="BE1084" s="2" t="s">
        <v>622</v>
      </c>
    </row>
    <row r="1085" spans="1:57" ht="12.75">
      <c r="A1085" s="2" t="s">
        <v>57</v>
      </c>
      <c r="B1085" s="9" t="s">
        <v>230</v>
      </c>
      <c r="C1085" s="9" t="s">
        <v>618</v>
      </c>
      <c r="D1085" s="2" t="s">
        <v>619</v>
      </c>
      <c r="E1085" s="9" t="s">
        <v>620</v>
      </c>
      <c r="F1085" s="9">
        <v>2015</v>
      </c>
      <c r="G1085" s="2" t="s">
        <v>61</v>
      </c>
      <c r="H1085" s="9" t="s">
        <v>112</v>
      </c>
      <c r="I1085" s="2" t="s">
        <v>621</v>
      </c>
      <c r="J1085" s="2" t="s">
        <v>64</v>
      </c>
      <c r="K1085" s="2" t="s">
        <v>65</v>
      </c>
      <c r="L1085" s="2">
        <v>2011</v>
      </c>
      <c r="M1085" s="2" t="s">
        <v>627</v>
      </c>
      <c r="N1085" s="2" t="s">
        <v>400</v>
      </c>
      <c r="O1085" s="2"/>
      <c r="P1085" s="2" t="s">
        <v>132</v>
      </c>
      <c r="Q1085" s="2" t="s">
        <v>151</v>
      </c>
      <c r="R1085" s="5"/>
      <c r="S1085" s="3" t="s">
        <v>134</v>
      </c>
      <c r="T1085" s="3" t="s">
        <v>135</v>
      </c>
      <c r="U1085" s="3" t="s">
        <v>84</v>
      </c>
      <c r="V1085" s="3" t="s">
        <v>72</v>
      </c>
      <c r="W1085" s="3">
        <v>-7.6379999999999999</v>
      </c>
      <c r="X1085" s="4">
        <f t="shared" si="79"/>
        <v>3.2597196198446268</v>
      </c>
      <c r="Y1085" s="3">
        <v>-1.8819999999999999</v>
      </c>
      <c r="Z1085" s="5"/>
      <c r="AA1085" s="2">
        <v>3</v>
      </c>
      <c r="AB1085" s="3">
        <v>-10.85</v>
      </c>
      <c r="AC1085" s="4">
        <f t="shared" si="82"/>
        <v>7.4807274378899802</v>
      </c>
      <c r="AD1085" s="3">
        <v>-4.319</v>
      </c>
      <c r="AE1085" s="2">
        <v>3</v>
      </c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2" t="s">
        <v>73</v>
      </c>
      <c r="AV1085" s="3" t="s">
        <v>74</v>
      </c>
      <c r="AW1085" s="2" t="s">
        <v>121</v>
      </c>
      <c r="AX1085" s="5"/>
      <c r="AY1085" s="2" t="s">
        <v>122</v>
      </c>
      <c r="AZ1085" s="3" t="s">
        <v>76</v>
      </c>
      <c r="BA1085" s="3" t="s">
        <v>77</v>
      </c>
      <c r="BB1085" s="2">
        <v>33.5</v>
      </c>
      <c r="BC1085" s="2">
        <v>120.63</v>
      </c>
      <c r="BD1085" s="2">
        <v>9</v>
      </c>
      <c r="BE1085" s="2" t="s">
        <v>622</v>
      </c>
    </row>
    <row r="1086" spans="1:57" ht="12.75">
      <c r="A1086" s="2" t="s">
        <v>57</v>
      </c>
      <c r="B1086" s="9" t="s">
        <v>230</v>
      </c>
      <c r="C1086" s="9" t="s">
        <v>618</v>
      </c>
      <c r="D1086" s="2" t="s">
        <v>619</v>
      </c>
      <c r="E1086" s="9" t="s">
        <v>620</v>
      </c>
      <c r="F1086" s="9">
        <v>2015</v>
      </c>
      <c r="G1086" s="2" t="s">
        <v>61</v>
      </c>
      <c r="H1086" s="9" t="s">
        <v>112</v>
      </c>
      <c r="I1086" s="2" t="s">
        <v>621</v>
      </c>
      <c r="J1086" s="2" t="s">
        <v>64</v>
      </c>
      <c r="K1086" s="2" t="s">
        <v>65</v>
      </c>
      <c r="L1086" s="2">
        <v>2011</v>
      </c>
      <c r="M1086" s="2" t="s">
        <v>627</v>
      </c>
      <c r="N1086" s="2" t="s">
        <v>400</v>
      </c>
      <c r="O1086" s="2"/>
      <c r="P1086" s="2" t="s">
        <v>132</v>
      </c>
      <c r="Q1086" s="2" t="s">
        <v>151</v>
      </c>
      <c r="R1086" s="5"/>
      <c r="S1086" s="3" t="s">
        <v>134</v>
      </c>
      <c r="T1086" s="3" t="s">
        <v>135</v>
      </c>
      <c r="U1086" s="3" t="s">
        <v>84</v>
      </c>
      <c r="V1086" s="3" t="s">
        <v>72</v>
      </c>
      <c r="W1086" s="3">
        <v>-4.5389999999999997</v>
      </c>
      <c r="X1086" s="4">
        <f t="shared" si="79"/>
        <v>0.57504086811286725</v>
      </c>
      <c r="Y1086" s="3">
        <v>-0.33200000000000002</v>
      </c>
      <c r="Z1086" s="5"/>
      <c r="AA1086" s="2">
        <v>3</v>
      </c>
      <c r="AB1086" s="3">
        <v>-10.85</v>
      </c>
      <c r="AC1086" s="4">
        <f t="shared" si="82"/>
        <v>7.4807274378899802</v>
      </c>
      <c r="AD1086" s="3">
        <v>-4.319</v>
      </c>
      <c r="AE1086" s="2">
        <v>3</v>
      </c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2" t="s">
        <v>73</v>
      </c>
      <c r="AV1086" s="3" t="s">
        <v>74</v>
      </c>
      <c r="AW1086" s="2" t="s">
        <v>121</v>
      </c>
      <c r="AX1086" s="5"/>
      <c r="AY1086" s="2" t="s">
        <v>122</v>
      </c>
      <c r="AZ1086" s="3" t="s">
        <v>76</v>
      </c>
      <c r="BA1086" s="3" t="s">
        <v>77</v>
      </c>
      <c r="BB1086" s="2">
        <v>33.5</v>
      </c>
      <c r="BC1086" s="2">
        <v>120.63</v>
      </c>
      <c r="BD1086" s="2">
        <v>12</v>
      </c>
      <c r="BE1086" s="2" t="s">
        <v>622</v>
      </c>
    </row>
    <row r="1087" spans="1:57" ht="12.75">
      <c r="A1087" s="2" t="s">
        <v>57</v>
      </c>
      <c r="B1087" s="9" t="s">
        <v>230</v>
      </c>
      <c r="C1087" s="9" t="s">
        <v>618</v>
      </c>
      <c r="D1087" s="2" t="s">
        <v>619</v>
      </c>
      <c r="E1087" s="9" t="s">
        <v>620</v>
      </c>
      <c r="F1087" s="9">
        <v>2015</v>
      </c>
      <c r="G1087" s="2" t="s">
        <v>61</v>
      </c>
      <c r="H1087" s="9" t="s">
        <v>112</v>
      </c>
      <c r="I1087" s="2" t="s">
        <v>621</v>
      </c>
      <c r="J1087" s="2" t="s">
        <v>64</v>
      </c>
      <c r="K1087" s="2" t="s">
        <v>65</v>
      </c>
      <c r="L1087" s="2">
        <v>2011</v>
      </c>
      <c r="M1087" s="2" t="s">
        <v>627</v>
      </c>
      <c r="N1087" s="2" t="s">
        <v>400</v>
      </c>
      <c r="O1087" s="2"/>
      <c r="P1087" s="2" t="s">
        <v>132</v>
      </c>
      <c r="Q1087" s="2" t="s">
        <v>151</v>
      </c>
      <c r="R1087" s="5"/>
      <c r="S1087" s="3" t="s">
        <v>134</v>
      </c>
      <c r="T1087" s="3" t="s">
        <v>135</v>
      </c>
      <c r="U1087" s="3" t="s">
        <v>84</v>
      </c>
      <c r="V1087" s="3" t="s">
        <v>72</v>
      </c>
      <c r="W1087" s="3">
        <v>-4.649</v>
      </c>
      <c r="X1087" s="4">
        <f t="shared" si="79"/>
        <v>2.300163472451469</v>
      </c>
      <c r="Y1087" s="3">
        <v>-1.3280000000000001</v>
      </c>
      <c r="Z1087" s="5"/>
      <c r="AA1087" s="2">
        <v>3</v>
      </c>
      <c r="AB1087" s="3">
        <v>-10.85</v>
      </c>
      <c r="AC1087" s="4">
        <f t="shared" si="82"/>
        <v>7.4807274378899802</v>
      </c>
      <c r="AD1087" s="3">
        <v>-4.319</v>
      </c>
      <c r="AE1087" s="2">
        <v>3</v>
      </c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2" t="s">
        <v>73</v>
      </c>
      <c r="AV1087" s="3" t="s">
        <v>74</v>
      </c>
      <c r="AW1087" s="2" t="s">
        <v>121</v>
      </c>
      <c r="AX1087" s="5"/>
      <c r="AY1087" s="2" t="s">
        <v>122</v>
      </c>
      <c r="AZ1087" s="3" t="s">
        <v>76</v>
      </c>
      <c r="BA1087" s="3" t="s">
        <v>77</v>
      </c>
      <c r="BB1087" s="2">
        <v>33.5</v>
      </c>
      <c r="BC1087" s="2">
        <v>120.63</v>
      </c>
      <c r="BD1087" s="2">
        <v>16</v>
      </c>
      <c r="BE1087" s="2" t="s">
        <v>622</v>
      </c>
    </row>
    <row r="1088" spans="1:57" ht="12.75">
      <c r="A1088" s="2" t="s">
        <v>57</v>
      </c>
      <c r="B1088" s="9" t="s">
        <v>230</v>
      </c>
      <c r="C1088" s="9" t="s">
        <v>618</v>
      </c>
      <c r="D1088" s="2" t="s">
        <v>619</v>
      </c>
      <c r="E1088" s="9" t="s">
        <v>620</v>
      </c>
      <c r="F1088" s="9">
        <v>2015</v>
      </c>
      <c r="G1088" s="2" t="s">
        <v>61</v>
      </c>
      <c r="H1088" s="9" t="s">
        <v>112</v>
      </c>
      <c r="I1088" s="2" t="s">
        <v>621</v>
      </c>
      <c r="J1088" s="2" t="s">
        <v>64</v>
      </c>
      <c r="K1088" s="2" t="s">
        <v>65</v>
      </c>
      <c r="L1088" s="2">
        <v>2011</v>
      </c>
      <c r="M1088" s="2" t="s">
        <v>627</v>
      </c>
      <c r="N1088" s="2" t="s">
        <v>400</v>
      </c>
      <c r="O1088" s="2"/>
      <c r="P1088" s="2" t="s">
        <v>132</v>
      </c>
      <c r="Q1088" s="2" t="s">
        <v>151</v>
      </c>
      <c r="R1088" s="5"/>
      <c r="S1088" s="3" t="s">
        <v>134</v>
      </c>
      <c r="T1088" s="3" t="s">
        <v>135</v>
      </c>
      <c r="U1088" s="3" t="s">
        <v>84</v>
      </c>
      <c r="V1088" s="3" t="s">
        <v>72</v>
      </c>
      <c r="W1088" s="3">
        <v>-6.4210000000000003</v>
      </c>
      <c r="X1088" s="4">
        <f t="shared" si="79"/>
        <v>0.95955614739315809</v>
      </c>
      <c r="Y1088" s="3">
        <v>-0.55400000000000005</v>
      </c>
      <c r="Z1088" s="5"/>
      <c r="AA1088" s="2">
        <v>3</v>
      </c>
      <c r="AB1088" s="3">
        <v>-10.74</v>
      </c>
      <c r="AC1088" s="4">
        <f t="shared" si="82"/>
        <v>7.6729850775301252</v>
      </c>
      <c r="AD1088" s="3">
        <v>-4.43</v>
      </c>
      <c r="AE1088" s="2">
        <v>3</v>
      </c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2" t="s">
        <v>73</v>
      </c>
      <c r="AV1088" s="3" t="s">
        <v>74</v>
      </c>
      <c r="AW1088" s="2" t="s">
        <v>121</v>
      </c>
      <c r="AX1088" s="5"/>
      <c r="AY1088" s="2" t="s">
        <v>122</v>
      </c>
      <c r="AZ1088" s="3" t="s">
        <v>76</v>
      </c>
      <c r="BA1088" s="3" t="s">
        <v>77</v>
      </c>
      <c r="BB1088" s="2">
        <v>33.5</v>
      </c>
      <c r="BC1088" s="2">
        <v>120.63</v>
      </c>
      <c r="BD1088" s="2">
        <v>9</v>
      </c>
      <c r="BE1088" s="2" t="s">
        <v>622</v>
      </c>
    </row>
    <row r="1089" spans="1:57" ht="12.75">
      <c r="A1089" s="2" t="s">
        <v>57</v>
      </c>
      <c r="B1089" s="9" t="s">
        <v>230</v>
      </c>
      <c r="C1089" s="9" t="s">
        <v>618</v>
      </c>
      <c r="D1089" s="2" t="s">
        <v>619</v>
      </c>
      <c r="E1089" s="9" t="s">
        <v>620</v>
      </c>
      <c r="F1089" s="9">
        <v>2015</v>
      </c>
      <c r="G1089" s="2" t="s">
        <v>61</v>
      </c>
      <c r="H1089" s="9" t="s">
        <v>112</v>
      </c>
      <c r="I1089" s="2" t="s">
        <v>621</v>
      </c>
      <c r="J1089" s="2" t="s">
        <v>64</v>
      </c>
      <c r="K1089" s="2" t="s">
        <v>65</v>
      </c>
      <c r="L1089" s="2">
        <v>2011</v>
      </c>
      <c r="M1089" s="2" t="s">
        <v>627</v>
      </c>
      <c r="N1089" s="2" t="s">
        <v>400</v>
      </c>
      <c r="O1089" s="2"/>
      <c r="P1089" s="2" t="s">
        <v>132</v>
      </c>
      <c r="Q1089" s="2" t="s">
        <v>151</v>
      </c>
      <c r="R1089" s="5"/>
      <c r="S1089" s="3" t="s">
        <v>134</v>
      </c>
      <c r="T1089" s="3" t="s">
        <v>135</v>
      </c>
      <c r="U1089" s="3" t="s">
        <v>84</v>
      </c>
      <c r="V1089" s="3" t="s">
        <v>72</v>
      </c>
      <c r="W1089" s="3">
        <v>-7.4169999999999998</v>
      </c>
      <c r="X1089" s="4">
        <f t="shared" si="79"/>
        <v>4.02701812759764</v>
      </c>
      <c r="Y1089" s="3">
        <v>-2.3250000000000002</v>
      </c>
      <c r="Z1089" s="5"/>
      <c r="AA1089" s="2">
        <v>3</v>
      </c>
      <c r="AB1089" s="3">
        <v>-10.74</v>
      </c>
      <c r="AC1089" s="4">
        <f t="shared" si="82"/>
        <v>7.6729850775301252</v>
      </c>
      <c r="AD1089" s="3">
        <v>-4.43</v>
      </c>
      <c r="AE1089" s="2">
        <v>3</v>
      </c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2" t="s">
        <v>73</v>
      </c>
      <c r="AV1089" s="3" t="s">
        <v>74</v>
      </c>
      <c r="AW1089" s="2" t="s">
        <v>121</v>
      </c>
      <c r="AX1089" s="5"/>
      <c r="AY1089" s="2" t="s">
        <v>122</v>
      </c>
      <c r="AZ1089" s="3" t="s">
        <v>76</v>
      </c>
      <c r="BA1089" s="3" t="s">
        <v>77</v>
      </c>
      <c r="BB1089" s="2">
        <v>33.5</v>
      </c>
      <c r="BC1089" s="2">
        <v>120.63</v>
      </c>
      <c r="BD1089" s="2">
        <v>12</v>
      </c>
      <c r="BE1089" s="2" t="s">
        <v>622</v>
      </c>
    </row>
    <row r="1090" spans="1:57" ht="12.75">
      <c r="A1090" s="2" t="s">
        <v>57</v>
      </c>
      <c r="B1090" s="9" t="s">
        <v>230</v>
      </c>
      <c r="C1090" s="9" t="s">
        <v>618</v>
      </c>
      <c r="D1090" s="2" t="s">
        <v>619</v>
      </c>
      <c r="E1090" s="9" t="s">
        <v>620</v>
      </c>
      <c r="F1090" s="9">
        <v>2015</v>
      </c>
      <c r="G1090" s="2" t="s">
        <v>61</v>
      </c>
      <c r="H1090" s="9" t="s">
        <v>112</v>
      </c>
      <c r="I1090" s="2" t="s">
        <v>621</v>
      </c>
      <c r="J1090" s="2" t="s">
        <v>64</v>
      </c>
      <c r="K1090" s="2" t="s">
        <v>65</v>
      </c>
      <c r="L1090" s="2">
        <v>2011</v>
      </c>
      <c r="M1090" s="2" t="s">
        <v>627</v>
      </c>
      <c r="N1090" s="2" t="s">
        <v>400</v>
      </c>
      <c r="O1090" s="2"/>
      <c r="P1090" s="2" t="s">
        <v>132</v>
      </c>
      <c r="Q1090" s="2" t="s">
        <v>151</v>
      </c>
      <c r="R1090" s="5"/>
      <c r="S1090" s="3" t="s">
        <v>134</v>
      </c>
      <c r="T1090" s="3" t="s">
        <v>135</v>
      </c>
      <c r="U1090" s="3" t="s">
        <v>84</v>
      </c>
      <c r="V1090" s="3" t="s">
        <v>72</v>
      </c>
      <c r="W1090" s="3">
        <v>-9.9629999999999992</v>
      </c>
      <c r="X1090" s="4">
        <f t="shared" si="79"/>
        <v>0.57504086811286725</v>
      </c>
      <c r="Y1090" s="3">
        <v>-0.33200000000000002</v>
      </c>
      <c r="Z1090" s="5"/>
      <c r="AA1090" s="2">
        <v>3</v>
      </c>
      <c r="AB1090" s="3">
        <v>-10.74</v>
      </c>
      <c r="AC1090" s="4">
        <f t="shared" si="82"/>
        <v>7.6729850775301252</v>
      </c>
      <c r="AD1090" s="3">
        <v>-4.43</v>
      </c>
      <c r="AE1090" s="2">
        <v>3</v>
      </c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2" t="s">
        <v>73</v>
      </c>
      <c r="AV1090" s="3" t="s">
        <v>74</v>
      </c>
      <c r="AW1090" s="2" t="s">
        <v>121</v>
      </c>
      <c r="AX1090" s="5"/>
      <c r="AY1090" s="2" t="s">
        <v>122</v>
      </c>
      <c r="AZ1090" s="3" t="s">
        <v>76</v>
      </c>
      <c r="BA1090" s="3" t="s">
        <v>77</v>
      </c>
      <c r="BB1090" s="2">
        <v>33.5</v>
      </c>
      <c r="BC1090" s="2">
        <v>120.63</v>
      </c>
      <c r="BD1090" s="2">
        <v>16</v>
      </c>
      <c r="BE1090" s="2" t="s">
        <v>622</v>
      </c>
    </row>
    <row r="1091" spans="1:57" ht="12.75">
      <c r="A1091" s="2" t="s">
        <v>57</v>
      </c>
      <c r="B1091" s="9" t="s">
        <v>230</v>
      </c>
      <c r="C1091" s="9" t="s">
        <v>618</v>
      </c>
      <c r="D1091" s="2" t="s">
        <v>619</v>
      </c>
      <c r="E1091" s="9" t="s">
        <v>620</v>
      </c>
      <c r="F1091" s="9">
        <v>2015</v>
      </c>
      <c r="G1091" s="2" t="s">
        <v>61</v>
      </c>
      <c r="H1091" s="9" t="s">
        <v>112</v>
      </c>
      <c r="I1091" s="2" t="s">
        <v>621</v>
      </c>
      <c r="J1091" s="2" t="s">
        <v>64</v>
      </c>
      <c r="K1091" s="2" t="s">
        <v>65</v>
      </c>
      <c r="L1091" s="2">
        <v>2011</v>
      </c>
      <c r="M1091" s="2" t="s">
        <v>567</v>
      </c>
      <c r="N1091" s="3" t="s">
        <v>206</v>
      </c>
      <c r="O1091" s="2"/>
      <c r="P1091" s="2" t="s">
        <v>222</v>
      </c>
      <c r="Q1091" s="2" t="s">
        <v>223</v>
      </c>
      <c r="R1091" s="5"/>
      <c r="S1091" s="3" t="s">
        <v>134</v>
      </c>
      <c r="T1091" s="3" t="s">
        <v>135</v>
      </c>
      <c r="U1091" s="2" t="s">
        <v>84</v>
      </c>
      <c r="V1091" s="2" t="s">
        <v>72</v>
      </c>
      <c r="W1091" s="2">
        <v>2.94</v>
      </c>
      <c r="X1091" s="4">
        <f t="shared" si="79"/>
        <v>0.27712812921102037</v>
      </c>
      <c r="Y1091" s="2">
        <v>0.16</v>
      </c>
      <c r="Z1091" s="5"/>
      <c r="AA1091" s="2">
        <v>3</v>
      </c>
      <c r="AB1091" s="2">
        <v>1.47</v>
      </c>
      <c r="AC1091" s="4">
        <f t="shared" ref="AC1091:AC1341" si="83">AD1091*(SQRT(AE1091))</f>
        <v>0.38105117766515301</v>
      </c>
      <c r="AD1091" s="2">
        <v>0.22</v>
      </c>
      <c r="AE1091" s="2">
        <v>3</v>
      </c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2" t="s">
        <v>73</v>
      </c>
      <c r="AV1091" s="3" t="s">
        <v>74</v>
      </c>
      <c r="AW1091" s="2" t="s">
        <v>121</v>
      </c>
      <c r="AX1091" s="5"/>
      <c r="AY1091" s="2" t="s">
        <v>122</v>
      </c>
      <c r="AZ1091" s="3" t="s">
        <v>76</v>
      </c>
      <c r="BA1091" s="3" t="s">
        <v>77</v>
      </c>
      <c r="BB1091" s="2">
        <v>33.5</v>
      </c>
      <c r="BC1091" s="2">
        <v>120.63</v>
      </c>
      <c r="BD1091" s="2">
        <v>9</v>
      </c>
      <c r="BE1091" s="2" t="s">
        <v>622</v>
      </c>
    </row>
    <row r="1092" spans="1:57" ht="12.75">
      <c r="A1092" s="2" t="s">
        <v>57</v>
      </c>
      <c r="B1092" s="9" t="s">
        <v>230</v>
      </c>
      <c r="C1092" s="9" t="s">
        <v>618</v>
      </c>
      <c r="D1092" s="2" t="s">
        <v>619</v>
      </c>
      <c r="E1092" s="9" t="s">
        <v>620</v>
      </c>
      <c r="F1092" s="9">
        <v>2015</v>
      </c>
      <c r="G1092" s="2" t="s">
        <v>61</v>
      </c>
      <c r="H1092" s="9" t="s">
        <v>112</v>
      </c>
      <c r="I1092" s="2" t="s">
        <v>621</v>
      </c>
      <c r="J1092" s="2" t="s">
        <v>64</v>
      </c>
      <c r="K1092" s="2" t="s">
        <v>65</v>
      </c>
      <c r="L1092" s="2">
        <v>2011</v>
      </c>
      <c r="M1092" s="2" t="s">
        <v>567</v>
      </c>
      <c r="N1092" s="3" t="s">
        <v>206</v>
      </c>
      <c r="O1092" s="2"/>
      <c r="P1092" s="2" t="s">
        <v>222</v>
      </c>
      <c r="Q1092" s="2" t="s">
        <v>223</v>
      </c>
      <c r="R1092" s="5"/>
      <c r="S1092" s="3" t="s">
        <v>134</v>
      </c>
      <c r="T1092" s="3" t="s">
        <v>135</v>
      </c>
      <c r="U1092" s="2" t="s">
        <v>84</v>
      </c>
      <c r="V1092" s="2" t="s">
        <v>72</v>
      </c>
      <c r="W1092" s="2">
        <v>4.57</v>
      </c>
      <c r="X1092" s="4">
        <f t="shared" si="79"/>
        <v>0.96994845223857129</v>
      </c>
      <c r="Y1092" s="2">
        <v>0.56000000000000005</v>
      </c>
      <c r="Z1092" s="5"/>
      <c r="AA1092" s="2">
        <v>3</v>
      </c>
      <c r="AB1092" s="2">
        <v>1.47</v>
      </c>
      <c r="AC1092" s="4">
        <f t="shared" si="83"/>
        <v>0.38105117766515301</v>
      </c>
      <c r="AD1092" s="2">
        <v>0.22</v>
      </c>
      <c r="AE1092" s="2">
        <v>3</v>
      </c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2" t="s">
        <v>73</v>
      </c>
      <c r="AV1092" s="3" t="s">
        <v>74</v>
      </c>
      <c r="AW1092" s="2" t="s">
        <v>121</v>
      </c>
      <c r="AX1092" s="5"/>
      <c r="AY1092" s="2" t="s">
        <v>122</v>
      </c>
      <c r="AZ1092" s="3" t="s">
        <v>76</v>
      </c>
      <c r="BA1092" s="3" t="s">
        <v>77</v>
      </c>
      <c r="BB1092" s="2">
        <v>33.5</v>
      </c>
      <c r="BC1092" s="2">
        <v>120.63</v>
      </c>
      <c r="BD1092" s="2">
        <v>12</v>
      </c>
      <c r="BE1092" s="2" t="s">
        <v>622</v>
      </c>
    </row>
    <row r="1093" spans="1:57" ht="12.75">
      <c r="A1093" s="2" t="s">
        <v>57</v>
      </c>
      <c r="B1093" s="9" t="s">
        <v>230</v>
      </c>
      <c r="C1093" s="9" t="s">
        <v>618</v>
      </c>
      <c r="D1093" s="2" t="s">
        <v>619</v>
      </c>
      <c r="E1093" s="9" t="s">
        <v>620</v>
      </c>
      <c r="F1093" s="9">
        <v>2015</v>
      </c>
      <c r="G1093" s="2" t="s">
        <v>61</v>
      </c>
      <c r="H1093" s="9" t="s">
        <v>112</v>
      </c>
      <c r="I1093" s="2" t="s">
        <v>621</v>
      </c>
      <c r="J1093" s="2" t="s">
        <v>64</v>
      </c>
      <c r="K1093" s="2" t="s">
        <v>65</v>
      </c>
      <c r="L1093" s="2">
        <v>2011</v>
      </c>
      <c r="M1093" s="2" t="s">
        <v>567</v>
      </c>
      <c r="N1093" s="3" t="s">
        <v>206</v>
      </c>
      <c r="O1093" s="2"/>
      <c r="P1093" s="2" t="s">
        <v>222</v>
      </c>
      <c r="Q1093" s="2" t="s">
        <v>223</v>
      </c>
      <c r="R1093" s="5"/>
      <c r="S1093" s="3" t="s">
        <v>134</v>
      </c>
      <c r="T1093" s="3" t="s">
        <v>135</v>
      </c>
      <c r="U1093" s="2" t="s">
        <v>84</v>
      </c>
      <c r="V1093" s="2" t="s">
        <v>72</v>
      </c>
      <c r="W1093" s="2">
        <v>4.63</v>
      </c>
      <c r="X1093" s="4">
        <f t="shared" si="79"/>
        <v>0.38105117766515301</v>
      </c>
      <c r="Y1093" s="2">
        <v>0.22</v>
      </c>
      <c r="Z1093" s="5"/>
      <c r="AA1093" s="2">
        <v>3</v>
      </c>
      <c r="AB1093" s="2">
        <v>1.47</v>
      </c>
      <c r="AC1093" s="4">
        <f t="shared" si="83"/>
        <v>0.38105117766515301</v>
      </c>
      <c r="AD1093" s="2">
        <v>0.22</v>
      </c>
      <c r="AE1093" s="2">
        <v>3</v>
      </c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2" t="s">
        <v>73</v>
      </c>
      <c r="AV1093" s="3" t="s">
        <v>74</v>
      </c>
      <c r="AW1093" s="2" t="s">
        <v>121</v>
      </c>
      <c r="AX1093" s="5"/>
      <c r="AY1093" s="2" t="s">
        <v>122</v>
      </c>
      <c r="AZ1093" s="3" t="s">
        <v>76</v>
      </c>
      <c r="BA1093" s="3" t="s">
        <v>77</v>
      </c>
      <c r="BB1093" s="2">
        <v>33.5</v>
      </c>
      <c r="BC1093" s="2">
        <v>120.63</v>
      </c>
      <c r="BD1093" s="2">
        <v>16</v>
      </c>
      <c r="BE1093" s="2" t="s">
        <v>622</v>
      </c>
    </row>
    <row r="1094" spans="1:57" ht="12.75">
      <c r="A1094" s="2" t="s">
        <v>57</v>
      </c>
      <c r="B1094" s="9" t="s">
        <v>230</v>
      </c>
      <c r="C1094" s="9" t="s">
        <v>618</v>
      </c>
      <c r="D1094" s="2" t="s">
        <v>619</v>
      </c>
      <c r="E1094" s="9" t="s">
        <v>620</v>
      </c>
      <c r="F1094" s="9">
        <v>2015</v>
      </c>
      <c r="G1094" s="2" t="s">
        <v>61</v>
      </c>
      <c r="H1094" s="9" t="s">
        <v>112</v>
      </c>
      <c r="I1094" s="2" t="s">
        <v>621</v>
      </c>
      <c r="J1094" s="2" t="s">
        <v>64</v>
      </c>
      <c r="K1094" s="2" t="s">
        <v>65</v>
      </c>
      <c r="L1094" s="2">
        <v>2011</v>
      </c>
      <c r="M1094" s="2" t="s">
        <v>337</v>
      </c>
      <c r="N1094" s="2" t="s">
        <v>206</v>
      </c>
      <c r="O1094" s="2"/>
      <c r="P1094" s="2" t="s">
        <v>82</v>
      </c>
      <c r="Q1094" s="2" t="s">
        <v>83</v>
      </c>
      <c r="R1094" s="5"/>
      <c r="S1094" s="3" t="s">
        <v>134</v>
      </c>
      <c r="T1094" s="3" t="s">
        <v>135</v>
      </c>
      <c r="U1094" s="2" t="s">
        <v>84</v>
      </c>
      <c r="V1094" s="2" t="s">
        <v>72</v>
      </c>
      <c r="W1094" s="2">
        <v>8.11</v>
      </c>
      <c r="X1094" s="4">
        <f t="shared" si="79"/>
        <v>0.1905255888325765</v>
      </c>
      <c r="Y1094" s="2">
        <v>0.11</v>
      </c>
      <c r="Z1094" s="5"/>
      <c r="AA1094" s="2">
        <v>3</v>
      </c>
      <c r="AB1094" s="2">
        <v>4.2</v>
      </c>
      <c r="AC1094" s="4">
        <f t="shared" si="83"/>
        <v>0.4503332099679081</v>
      </c>
      <c r="AD1094" s="2">
        <v>0.26</v>
      </c>
      <c r="AE1094" s="2">
        <v>3</v>
      </c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2" t="s">
        <v>73</v>
      </c>
      <c r="AV1094" s="3" t="s">
        <v>74</v>
      </c>
      <c r="AW1094" s="2" t="s">
        <v>121</v>
      </c>
      <c r="AX1094" s="5"/>
      <c r="AY1094" s="2" t="s">
        <v>122</v>
      </c>
      <c r="AZ1094" s="3" t="s">
        <v>76</v>
      </c>
      <c r="BA1094" s="3" t="s">
        <v>77</v>
      </c>
      <c r="BB1094" s="2">
        <v>33.5</v>
      </c>
      <c r="BC1094" s="2">
        <v>120.63</v>
      </c>
      <c r="BD1094" s="2">
        <v>9</v>
      </c>
      <c r="BE1094" s="2" t="s">
        <v>622</v>
      </c>
    </row>
    <row r="1095" spans="1:57" ht="12.75">
      <c r="A1095" s="2" t="s">
        <v>57</v>
      </c>
      <c r="B1095" s="9" t="s">
        <v>230</v>
      </c>
      <c r="C1095" s="9" t="s">
        <v>618</v>
      </c>
      <c r="D1095" s="2" t="s">
        <v>619</v>
      </c>
      <c r="E1095" s="9" t="s">
        <v>620</v>
      </c>
      <c r="F1095" s="9">
        <v>2015</v>
      </c>
      <c r="G1095" s="2" t="s">
        <v>61</v>
      </c>
      <c r="H1095" s="9" t="s">
        <v>112</v>
      </c>
      <c r="I1095" s="2" t="s">
        <v>621</v>
      </c>
      <c r="J1095" s="2" t="s">
        <v>64</v>
      </c>
      <c r="K1095" s="2" t="s">
        <v>65</v>
      </c>
      <c r="L1095" s="2">
        <v>2011</v>
      </c>
      <c r="M1095" s="2" t="s">
        <v>337</v>
      </c>
      <c r="N1095" s="2" t="s">
        <v>206</v>
      </c>
      <c r="O1095" s="2"/>
      <c r="P1095" s="2" t="s">
        <v>82</v>
      </c>
      <c r="Q1095" s="2" t="s">
        <v>83</v>
      </c>
      <c r="R1095" s="5"/>
      <c r="S1095" s="3" t="s">
        <v>134</v>
      </c>
      <c r="T1095" s="3" t="s">
        <v>135</v>
      </c>
      <c r="U1095" s="2" t="s">
        <v>84</v>
      </c>
      <c r="V1095" s="2" t="s">
        <v>72</v>
      </c>
      <c r="W1095" s="2">
        <v>9.16</v>
      </c>
      <c r="X1095" s="4">
        <f t="shared" si="79"/>
        <v>0.4330127018922193</v>
      </c>
      <c r="Y1095" s="2">
        <v>0.25</v>
      </c>
      <c r="Z1095" s="5"/>
      <c r="AA1095" s="2">
        <v>3</v>
      </c>
      <c r="AB1095" s="2">
        <v>4.2</v>
      </c>
      <c r="AC1095" s="4">
        <f t="shared" si="83"/>
        <v>0.4503332099679081</v>
      </c>
      <c r="AD1095" s="2">
        <v>0.26</v>
      </c>
      <c r="AE1095" s="2">
        <v>3</v>
      </c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2" t="s">
        <v>73</v>
      </c>
      <c r="AV1095" s="3" t="s">
        <v>74</v>
      </c>
      <c r="AW1095" s="2" t="s">
        <v>121</v>
      </c>
      <c r="AX1095" s="5"/>
      <c r="AY1095" s="2" t="s">
        <v>122</v>
      </c>
      <c r="AZ1095" s="3" t="s">
        <v>76</v>
      </c>
      <c r="BA1095" s="3" t="s">
        <v>77</v>
      </c>
      <c r="BB1095" s="2">
        <v>33.5</v>
      </c>
      <c r="BC1095" s="2">
        <v>120.63</v>
      </c>
      <c r="BD1095" s="2">
        <v>12</v>
      </c>
      <c r="BE1095" s="2" t="s">
        <v>622</v>
      </c>
    </row>
    <row r="1096" spans="1:57" ht="12.75">
      <c r="A1096" s="2" t="s">
        <v>57</v>
      </c>
      <c r="B1096" s="9" t="s">
        <v>230</v>
      </c>
      <c r="C1096" s="9" t="s">
        <v>618</v>
      </c>
      <c r="D1096" s="2" t="s">
        <v>619</v>
      </c>
      <c r="E1096" s="9" t="s">
        <v>620</v>
      </c>
      <c r="F1096" s="9">
        <v>2015</v>
      </c>
      <c r="G1096" s="2" t="s">
        <v>61</v>
      </c>
      <c r="H1096" s="9" t="s">
        <v>112</v>
      </c>
      <c r="I1096" s="2" t="s">
        <v>621</v>
      </c>
      <c r="J1096" s="2" t="s">
        <v>64</v>
      </c>
      <c r="K1096" s="2" t="s">
        <v>65</v>
      </c>
      <c r="L1096" s="2">
        <v>2011</v>
      </c>
      <c r="M1096" s="2" t="s">
        <v>337</v>
      </c>
      <c r="N1096" s="2" t="s">
        <v>206</v>
      </c>
      <c r="O1096" s="2"/>
      <c r="P1096" s="2" t="s">
        <v>82</v>
      </c>
      <c r="Q1096" s="2" t="s">
        <v>83</v>
      </c>
      <c r="R1096" s="5"/>
      <c r="S1096" s="3" t="s">
        <v>134</v>
      </c>
      <c r="T1096" s="3" t="s">
        <v>135</v>
      </c>
      <c r="U1096" s="2" t="s">
        <v>84</v>
      </c>
      <c r="V1096" s="2" t="s">
        <v>72</v>
      </c>
      <c r="W1096" s="2">
        <v>12.97</v>
      </c>
      <c r="X1096" s="4">
        <f t="shared" si="79"/>
        <v>1.437602170282168</v>
      </c>
      <c r="Y1096" s="2">
        <v>0.83</v>
      </c>
      <c r="Z1096" s="5"/>
      <c r="AA1096" s="2">
        <v>3</v>
      </c>
      <c r="AB1096" s="2">
        <v>4.2</v>
      </c>
      <c r="AC1096" s="4">
        <f t="shared" si="83"/>
        <v>0.4503332099679081</v>
      </c>
      <c r="AD1096" s="2">
        <v>0.26</v>
      </c>
      <c r="AE1096" s="2">
        <v>3</v>
      </c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2" t="s">
        <v>73</v>
      </c>
      <c r="AV1096" s="3" t="s">
        <v>74</v>
      </c>
      <c r="AW1096" s="2" t="s">
        <v>121</v>
      </c>
      <c r="AX1096" s="5"/>
      <c r="AY1096" s="2" t="s">
        <v>122</v>
      </c>
      <c r="AZ1096" s="3" t="s">
        <v>76</v>
      </c>
      <c r="BA1096" s="3" t="s">
        <v>77</v>
      </c>
      <c r="BB1096" s="2">
        <v>33.5</v>
      </c>
      <c r="BC1096" s="2">
        <v>120.63</v>
      </c>
      <c r="BD1096" s="2">
        <v>16</v>
      </c>
      <c r="BE1096" s="2" t="s">
        <v>622</v>
      </c>
    </row>
    <row r="1097" spans="1:57" ht="12.75">
      <c r="A1097" s="2" t="s">
        <v>57</v>
      </c>
      <c r="B1097" s="9" t="s">
        <v>230</v>
      </c>
      <c r="C1097" s="9" t="s">
        <v>618</v>
      </c>
      <c r="D1097" s="2" t="s">
        <v>619</v>
      </c>
      <c r="E1097" s="9" t="s">
        <v>620</v>
      </c>
      <c r="F1097" s="9">
        <v>2015</v>
      </c>
      <c r="G1097" s="2" t="s">
        <v>61</v>
      </c>
      <c r="H1097" s="9" t="s">
        <v>112</v>
      </c>
      <c r="I1097" s="2" t="s">
        <v>621</v>
      </c>
      <c r="J1097" s="2" t="s">
        <v>64</v>
      </c>
      <c r="K1097" s="2" t="s">
        <v>65</v>
      </c>
      <c r="L1097" s="2">
        <v>2011</v>
      </c>
      <c r="M1097" s="3" t="s">
        <v>155</v>
      </c>
      <c r="N1097" s="2" t="s">
        <v>156</v>
      </c>
      <c r="O1097" s="2"/>
      <c r="P1097" s="2" t="s">
        <v>132</v>
      </c>
      <c r="Q1097" s="2" t="s">
        <v>157</v>
      </c>
      <c r="R1097" s="5"/>
      <c r="S1097" s="3" t="s">
        <v>134</v>
      </c>
      <c r="T1097" s="3" t="s">
        <v>135</v>
      </c>
      <c r="U1097" s="3" t="s">
        <v>84</v>
      </c>
      <c r="V1097" s="3" t="s">
        <v>72</v>
      </c>
      <c r="W1097" s="3">
        <v>19.59</v>
      </c>
      <c r="X1097" s="4">
        <f t="shared" si="79"/>
        <v>0.38105117766515301</v>
      </c>
      <c r="Y1097" s="3">
        <v>0.22</v>
      </c>
      <c r="Z1097" s="5"/>
      <c r="AA1097" s="2">
        <v>3</v>
      </c>
      <c r="AB1097" s="3">
        <v>19.7</v>
      </c>
      <c r="AC1097" s="4">
        <f t="shared" si="83"/>
        <v>0.17320508075688773</v>
      </c>
      <c r="AD1097" s="3">
        <v>0.1</v>
      </c>
      <c r="AE1097" s="2">
        <v>3</v>
      </c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2" t="s">
        <v>73</v>
      </c>
      <c r="AV1097" s="3" t="s">
        <v>74</v>
      </c>
      <c r="AW1097" s="2" t="s">
        <v>121</v>
      </c>
      <c r="AX1097" s="5"/>
      <c r="AY1097" s="2" t="s">
        <v>122</v>
      </c>
      <c r="AZ1097" s="3" t="s">
        <v>76</v>
      </c>
      <c r="BA1097" s="3" t="s">
        <v>77</v>
      </c>
      <c r="BB1097" s="2">
        <v>33.5</v>
      </c>
      <c r="BC1097" s="2">
        <v>120.63</v>
      </c>
      <c r="BD1097" s="2">
        <v>9</v>
      </c>
      <c r="BE1097" s="2" t="s">
        <v>622</v>
      </c>
    </row>
    <row r="1098" spans="1:57" ht="12.75">
      <c r="A1098" s="2" t="s">
        <v>57</v>
      </c>
      <c r="B1098" s="9" t="s">
        <v>230</v>
      </c>
      <c r="C1098" s="9" t="s">
        <v>618</v>
      </c>
      <c r="D1098" s="2" t="s">
        <v>619</v>
      </c>
      <c r="E1098" s="9" t="s">
        <v>620</v>
      </c>
      <c r="F1098" s="9">
        <v>2015</v>
      </c>
      <c r="G1098" s="2" t="s">
        <v>61</v>
      </c>
      <c r="H1098" s="9" t="s">
        <v>112</v>
      </c>
      <c r="I1098" s="2" t="s">
        <v>621</v>
      </c>
      <c r="J1098" s="2" t="s">
        <v>64</v>
      </c>
      <c r="K1098" s="2" t="s">
        <v>65</v>
      </c>
      <c r="L1098" s="2">
        <v>2011</v>
      </c>
      <c r="M1098" s="3" t="s">
        <v>155</v>
      </c>
      <c r="N1098" s="2" t="s">
        <v>156</v>
      </c>
      <c r="O1098" s="2"/>
      <c r="P1098" s="2" t="s">
        <v>132</v>
      </c>
      <c r="Q1098" s="2" t="s">
        <v>157</v>
      </c>
      <c r="R1098" s="5"/>
      <c r="S1098" s="3" t="s">
        <v>134</v>
      </c>
      <c r="T1098" s="3" t="s">
        <v>135</v>
      </c>
      <c r="U1098" s="3" t="s">
        <v>84</v>
      </c>
      <c r="V1098" s="3" t="s">
        <v>72</v>
      </c>
      <c r="W1098" s="3">
        <v>20.04</v>
      </c>
      <c r="X1098" s="4">
        <f t="shared" si="79"/>
        <v>0.58889727457341834</v>
      </c>
      <c r="Y1098" s="3">
        <v>0.34</v>
      </c>
      <c r="Z1098" s="5"/>
      <c r="AA1098" s="2">
        <v>3</v>
      </c>
      <c r="AB1098" s="3">
        <v>19.7</v>
      </c>
      <c r="AC1098" s="4">
        <f t="shared" si="83"/>
        <v>0.17320508075688773</v>
      </c>
      <c r="AD1098" s="3">
        <v>0.1</v>
      </c>
      <c r="AE1098" s="2">
        <v>3</v>
      </c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2" t="s">
        <v>73</v>
      </c>
      <c r="AV1098" s="3" t="s">
        <v>74</v>
      </c>
      <c r="AW1098" s="2" t="s">
        <v>121</v>
      </c>
      <c r="AX1098" s="5"/>
      <c r="AY1098" s="2" t="s">
        <v>122</v>
      </c>
      <c r="AZ1098" s="3" t="s">
        <v>76</v>
      </c>
      <c r="BA1098" s="3" t="s">
        <v>77</v>
      </c>
      <c r="BB1098" s="2">
        <v>33.5</v>
      </c>
      <c r="BC1098" s="2">
        <v>120.63</v>
      </c>
      <c r="BD1098" s="2">
        <v>12</v>
      </c>
      <c r="BE1098" s="2" t="s">
        <v>622</v>
      </c>
    </row>
    <row r="1099" spans="1:57" ht="12.75">
      <c r="A1099" s="2" t="s">
        <v>57</v>
      </c>
      <c r="B1099" s="9" t="s">
        <v>230</v>
      </c>
      <c r="C1099" s="9" t="s">
        <v>618</v>
      </c>
      <c r="D1099" s="2" t="s">
        <v>619</v>
      </c>
      <c r="E1099" s="9" t="s">
        <v>620</v>
      </c>
      <c r="F1099" s="9">
        <v>2015</v>
      </c>
      <c r="G1099" s="2" t="s">
        <v>61</v>
      </c>
      <c r="H1099" s="9" t="s">
        <v>112</v>
      </c>
      <c r="I1099" s="2" t="s">
        <v>621</v>
      </c>
      <c r="J1099" s="2" t="s">
        <v>64</v>
      </c>
      <c r="K1099" s="2" t="s">
        <v>65</v>
      </c>
      <c r="L1099" s="2">
        <v>2011</v>
      </c>
      <c r="M1099" s="3" t="s">
        <v>155</v>
      </c>
      <c r="N1099" s="2" t="s">
        <v>156</v>
      </c>
      <c r="O1099" s="2"/>
      <c r="P1099" s="2" t="s">
        <v>132</v>
      </c>
      <c r="Q1099" s="2" t="s">
        <v>157</v>
      </c>
      <c r="R1099" s="5"/>
      <c r="S1099" s="3" t="s">
        <v>134</v>
      </c>
      <c r="T1099" s="3" t="s">
        <v>135</v>
      </c>
      <c r="U1099" s="3" t="s">
        <v>84</v>
      </c>
      <c r="V1099" s="3" t="s">
        <v>72</v>
      </c>
      <c r="W1099" s="3">
        <v>19.93</v>
      </c>
      <c r="X1099" s="4">
        <f t="shared" si="79"/>
        <v>3.0830504374726013</v>
      </c>
      <c r="Y1099" s="3">
        <v>1.78</v>
      </c>
      <c r="Z1099" s="5"/>
      <c r="AA1099" s="2">
        <v>3</v>
      </c>
      <c r="AB1099" s="3">
        <v>19.7</v>
      </c>
      <c r="AC1099" s="4">
        <f t="shared" si="83"/>
        <v>0.17320508075688773</v>
      </c>
      <c r="AD1099" s="3">
        <v>0.1</v>
      </c>
      <c r="AE1099" s="2">
        <v>3</v>
      </c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2" t="s">
        <v>73</v>
      </c>
      <c r="AV1099" s="3" t="s">
        <v>74</v>
      </c>
      <c r="AW1099" s="2" t="s">
        <v>121</v>
      </c>
      <c r="AX1099" s="5"/>
      <c r="AY1099" s="2" t="s">
        <v>122</v>
      </c>
      <c r="AZ1099" s="3" t="s">
        <v>76</v>
      </c>
      <c r="BA1099" s="3" t="s">
        <v>77</v>
      </c>
      <c r="BB1099" s="2">
        <v>33.5</v>
      </c>
      <c r="BC1099" s="2">
        <v>120.63</v>
      </c>
      <c r="BD1099" s="2">
        <v>16</v>
      </c>
      <c r="BE1099" s="2" t="s">
        <v>622</v>
      </c>
    </row>
    <row r="1100" spans="1:57" ht="12.75">
      <c r="A1100" s="2" t="s">
        <v>57</v>
      </c>
      <c r="B1100" s="9" t="s">
        <v>230</v>
      </c>
      <c r="C1100" s="9" t="s">
        <v>618</v>
      </c>
      <c r="D1100" s="2" t="s">
        <v>619</v>
      </c>
      <c r="E1100" s="9" t="s">
        <v>620</v>
      </c>
      <c r="F1100" s="9">
        <v>2015</v>
      </c>
      <c r="G1100" s="2" t="s">
        <v>61</v>
      </c>
      <c r="H1100" s="9" t="s">
        <v>112</v>
      </c>
      <c r="I1100" s="2" t="s">
        <v>621</v>
      </c>
      <c r="J1100" s="2" t="s">
        <v>64</v>
      </c>
      <c r="K1100" s="2" t="s">
        <v>65</v>
      </c>
      <c r="L1100" s="2">
        <v>2011</v>
      </c>
      <c r="M1100" s="3" t="s">
        <v>155</v>
      </c>
      <c r="N1100" s="2" t="s">
        <v>156</v>
      </c>
      <c r="O1100" s="2"/>
      <c r="P1100" s="2" t="s">
        <v>132</v>
      </c>
      <c r="Q1100" s="2" t="s">
        <v>157</v>
      </c>
      <c r="R1100" s="5"/>
      <c r="S1100" s="3" t="s">
        <v>134</v>
      </c>
      <c r="T1100" s="3" t="s">
        <v>135</v>
      </c>
      <c r="U1100" s="3" t="s">
        <v>84</v>
      </c>
      <c r="V1100" s="3" t="s">
        <v>72</v>
      </c>
      <c r="W1100" s="3">
        <v>13.17</v>
      </c>
      <c r="X1100" s="4">
        <f t="shared" si="79"/>
        <v>0.38105117766515301</v>
      </c>
      <c r="Y1100" s="3">
        <v>0.22</v>
      </c>
      <c r="Z1100" s="5"/>
      <c r="AA1100" s="2">
        <v>3</v>
      </c>
      <c r="AB1100" s="3">
        <v>13.28</v>
      </c>
      <c r="AC1100" s="4">
        <f t="shared" si="83"/>
        <v>0.17320508075688773</v>
      </c>
      <c r="AD1100" s="3">
        <v>0.1</v>
      </c>
      <c r="AE1100" s="2">
        <v>3</v>
      </c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2" t="s">
        <v>73</v>
      </c>
      <c r="AV1100" s="3" t="s">
        <v>74</v>
      </c>
      <c r="AW1100" s="2" t="s">
        <v>121</v>
      </c>
      <c r="AX1100" s="5"/>
      <c r="AY1100" s="2" t="s">
        <v>122</v>
      </c>
      <c r="AZ1100" s="3" t="s">
        <v>76</v>
      </c>
      <c r="BA1100" s="3" t="s">
        <v>77</v>
      </c>
      <c r="BB1100" s="2">
        <v>33.5</v>
      </c>
      <c r="BC1100" s="2">
        <v>120.63</v>
      </c>
      <c r="BD1100" s="2">
        <v>9</v>
      </c>
      <c r="BE1100" s="2" t="s">
        <v>622</v>
      </c>
    </row>
    <row r="1101" spans="1:57" ht="12.75">
      <c r="A1101" s="2" t="s">
        <v>57</v>
      </c>
      <c r="B1101" s="9" t="s">
        <v>230</v>
      </c>
      <c r="C1101" s="9" t="s">
        <v>618</v>
      </c>
      <c r="D1101" s="2" t="s">
        <v>619</v>
      </c>
      <c r="E1101" s="9" t="s">
        <v>620</v>
      </c>
      <c r="F1101" s="9">
        <v>2015</v>
      </c>
      <c r="G1101" s="2" t="s">
        <v>61</v>
      </c>
      <c r="H1101" s="9" t="s">
        <v>112</v>
      </c>
      <c r="I1101" s="2" t="s">
        <v>621</v>
      </c>
      <c r="J1101" s="2" t="s">
        <v>64</v>
      </c>
      <c r="K1101" s="2" t="s">
        <v>65</v>
      </c>
      <c r="L1101" s="2">
        <v>2011</v>
      </c>
      <c r="M1101" s="3" t="s">
        <v>155</v>
      </c>
      <c r="N1101" s="2" t="s">
        <v>156</v>
      </c>
      <c r="O1101" s="2"/>
      <c r="P1101" s="2" t="s">
        <v>132</v>
      </c>
      <c r="Q1101" s="2" t="s">
        <v>157</v>
      </c>
      <c r="R1101" s="5"/>
      <c r="S1101" s="3" t="s">
        <v>134</v>
      </c>
      <c r="T1101" s="3" t="s">
        <v>135</v>
      </c>
      <c r="U1101" s="3" t="s">
        <v>84</v>
      </c>
      <c r="V1101" s="3" t="s">
        <v>72</v>
      </c>
      <c r="W1101" s="3">
        <v>12.51</v>
      </c>
      <c r="X1101" s="4">
        <f t="shared" si="79"/>
        <v>0.17320508075688773</v>
      </c>
      <c r="Y1101" s="3">
        <v>0.1</v>
      </c>
      <c r="Z1101" s="5"/>
      <c r="AA1101" s="2">
        <v>3</v>
      </c>
      <c r="AB1101" s="3">
        <v>13.28</v>
      </c>
      <c r="AC1101" s="4">
        <f t="shared" si="83"/>
        <v>0.17320508075688773</v>
      </c>
      <c r="AD1101" s="3">
        <v>0.1</v>
      </c>
      <c r="AE1101" s="2">
        <v>3</v>
      </c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2" t="s">
        <v>73</v>
      </c>
      <c r="AV1101" s="3" t="s">
        <v>74</v>
      </c>
      <c r="AW1101" s="2" t="s">
        <v>121</v>
      </c>
      <c r="AX1101" s="5"/>
      <c r="AY1101" s="2" t="s">
        <v>122</v>
      </c>
      <c r="AZ1101" s="3" t="s">
        <v>76</v>
      </c>
      <c r="BA1101" s="3" t="s">
        <v>77</v>
      </c>
      <c r="BB1101" s="2">
        <v>33.5</v>
      </c>
      <c r="BC1101" s="2">
        <v>120.63</v>
      </c>
      <c r="BD1101" s="2">
        <v>12</v>
      </c>
      <c r="BE1101" s="2" t="s">
        <v>622</v>
      </c>
    </row>
    <row r="1102" spans="1:57" ht="12.75">
      <c r="A1102" s="2" t="s">
        <v>57</v>
      </c>
      <c r="B1102" s="9" t="s">
        <v>230</v>
      </c>
      <c r="C1102" s="9" t="s">
        <v>618</v>
      </c>
      <c r="D1102" s="2" t="s">
        <v>619</v>
      </c>
      <c r="E1102" s="9" t="s">
        <v>620</v>
      </c>
      <c r="F1102" s="9">
        <v>2015</v>
      </c>
      <c r="G1102" s="2" t="s">
        <v>61</v>
      </c>
      <c r="H1102" s="9" t="s">
        <v>112</v>
      </c>
      <c r="I1102" s="2" t="s">
        <v>621</v>
      </c>
      <c r="J1102" s="2" t="s">
        <v>64</v>
      </c>
      <c r="K1102" s="2" t="s">
        <v>65</v>
      </c>
      <c r="L1102" s="2">
        <v>2011</v>
      </c>
      <c r="M1102" s="3" t="s">
        <v>155</v>
      </c>
      <c r="N1102" s="2" t="s">
        <v>156</v>
      </c>
      <c r="O1102" s="2"/>
      <c r="P1102" s="2" t="s">
        <v>132</v>
      </c>
      <c r="Q1102" s="2" t="s">
        <v>157</v>
      </c>
      <c r="R1102" s="5"/>
      <c r="S1102" s="3" t="s">
        <v>134</v>
      </c>
      <c r="T1102" s="3" t="s">
        <v>135</v>
      </c>
      <c r="U1102" s="3" t="s">
        <v>84</v>
      </c>
      <c r="V1102" s="3" t="s">
        <v>72</v>
      </c>
      <c r="W1102" s="3">
        <v>14.61</v>
      </c>
      <c r="X1102" s="4">
        <f t="shared" si="79"/>
        <v>2.6846787517317598</v>
      </c>
      <c r="Y1102" s="3">
        <v>1.55</v>
      </c>
      <c r="Z1102" s="5"/>
      <c r="AA1102" s="2">
        <v>3</v>
      </c>
      <c r="AB1102" s="3">
        <v>13.28</v>
      </c>
      <c r="AC1102" s="4">
        <f t="shared" si="83"/>
        <v>0.17320508075688773</v>
      </c>
      <c r="AD1102" s="3">
        <v>0.1</v>
      </c>
      <c r="AE1102" s="2">
        <v>3</v>
      </c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2" t="s">
        <v>73</v>
      </c>
      <c r="AV1102" s="3" t="s">
        <v>74</v>
      </c>
      <c r="AW1102" s="2" t="s">
        <v>121</v>
      </c>
      <c r="AX1102" s="5"/>
      <c r="AY1102" s="2" t="s">
        <v>122</v>
      </c>
      <c r="AZ1102" s="3" t="s">
        <v>76</v>
      </c>
      <c r="BA1102" s="3" t="s">
        <v>77</v>
      </c>
      <c r="BB1102" s="2">
        <v>33.5</v>
      </c>
      <c r="BC1102" s="2">
        <v>120.63</v>
      </c>
      <c r="BD1102" s="2">
        <v>16</v>
      </c>
      <c r="BE1102" s="2" t="s">
        <v>622</v>
      </c>
    </row>
    <row r="1103" spans="1:57" ht="12.75">
      <c r="A1103" s="2" t="s">
        <v>57</v>
      </c>
      <c r="B1103" s="9" t="s">
        <v>230</v>
      </c>
      <c r="C1103" s="9" t="s">
        <v>618</v>
      </c>
      <c r="D1103" s="2" t="s">
        <v>619</v>
      </c>
      <c r="E1103" s="9" t="s">
        <v>620</v>
      </c>
      <c r="F1103" s="9">
        <v>2015</v>
      </c>
      <c r="G1103" s="2" t="s">
        <v>61</v>
      </c>
      <c r="H1103" s="9" t="s">
        <v>112</v>
      </c>
      <c r="I1103" s="2" t="s">
        <v>621</v>
      </c>
      <c r="J1103" s="2" t="s">
        <v>64</v>
      </c>
      <c r="K1103" s="2" t="s">
        <v>65</v>
      </c>
      <c r="L1103" s="2">
        <v>2011</v>
      </c>
      <c r="M1103" s="3" t="s">
        <v>155</v>
      </c>
      <c r="N1103" s="2" t="s">
        <v>156</v>
      </c>
      <c r="O1103" s="2"/>
      <c r="P1103" s="2" t="s">
        <v>132</v>
      </c>
      <c r="Q1103" s="2" t="s">
        <v>157</v>
      </c>
      <c r="R1103" s="5"/>
      <c r="S1103" s="3" t="s">
        <v>134</v>
      </c>
      <c r="T1103" s="3" t="s">
        <v>135</v>
      </c>
      <c r="U1103" s="3" t="s">
        <v>84</v>
      </c>
      <c r="V1103" s="3" t="s">
        <v>72</v>
      </c>
      <c r="W1103" s="3">
        <v>25.9</v>
      </c>
      <c r="X1103" s="4">
        <f t="shared" si="79"/>
        <v>0.38105117766515301</v>
      </c>
      <c r="Y1103" s="3">
        <v>0.22</v>
      </c>
      <c r="Z1103" s="5"/>
      <c r="AA1103" s="2">
        <v>3</v>
      </c>
      <c r="AB1103" s="3">
        <v>26.35</v>
      </c>
      <c r="AC1103" s="4">
        <f t="shared" si="83"/>
        <v>0.1905255888325765</v>
      </c>
      <c r="AD1103" s="3">
        <v>0.11</v>
      </c>
      <c r="AE1103" s="2">
        <v>3</v>
      </c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2" t="s">
        <v>73</v>
      </c>
      <c r="AV1103" s="3" t="s">
        <v>74</v>
      </c>
      <c r="AW1103" s="2" t="s">
        <v>121</v>
      </c>
      <c r="AX1103" s="5"/>
      <c r="AY1103" s="2" t="s">
        <v>122</v>
      </c>
      <c r="AZ1103" s="3" t="s">
        <v>76</v>
      </c>
      <c r="BA1103" s="3" t="s">
        <v>77</v>
      </c>
      <c r="BB1103" s="2">
        <v>33.5</v>
      </c>
      <c r="BC1103" s="2">
        <v>120.63</v>
      </c>
      <c r="BD1103" s="2">
        <v>9</v>
      </c>
      <c r="BE1103" s="2" t="s">
        <v>622</v>
      </c>
    </row>
    <row r="1104" spans="1:57" ht="12.75">
      <c r="A1104" s="2" t="s">
        <v>57</v>
      </c>
      <c r="B1104" s="9" t="s">
        <v>230</v>
      </c>
      <c r="C1104" s="9" t="s">
        <v>618</v>
      </c>
      <c r="D1104" s="2" t="s">
        <v>619</v>
      </c>
      <c r="E1104" s="9" t="s">
        <v>620</v>
      </c>
      <c r="F1104" s="9">
        <v>2015</v>
      </c>
      <c r="G1104" s="2" t="s">
        <v>61</v>
      </c>
      <c r="H1104" s="9" t="s">
        <v>112</v>
      </c>
      <c r="I1104" s="2" t="s">
        <v>621</v>
      </c>
      <c r="J1104" s="2" t="s">
        <v>64</v>
      </c>
      <c r="K1104" s="2" t="s">
        <v>65</v>
      </c>
      <c r="L1104" s="2">
        <v>2011</v>
      </c>
      <c r="M1104" s="3" t="s">
        <v>155</v>
      </c>
      <c r="N1104" s="2" t="s">
        <v>156</v>
      </c>
      <c r="O1104" s="2"/>
      <c r="P1104" s="2" t="s">
        <v>132</v>
      </c>
      <c r="Q1104" s="2" t="s">
        <v>157</v>
      </c>
      <c r="R1104" s="5"/>
      <c r="S1104" s="3" t="s">
        <v>134</v>
      </c>
      <c r="T1104" s="3" t="s">
        <v>135</v>
      </c>
      <c r="U1104" s="3" t="s">
        <v>84</v>
      </c>
      <c r="V1104" s="3" t="s">
        <v>72</v>
      </c>
      <c r="W1104" s="3">
        <v>26.24</v>
      </c>
      <c r="X1104" s="4">
        <f t="shared" si="79"/>
        <v>0.58889727457341834</v>
      </c>
      <c r="Y1104" s="3">
        <v>0.34</v>
      </c>
      <c r="Z1104" s="5"/>
      <c r="AA1104" s="2">
        <v>3</v>
      </c>
      <c r="AB1104" s="3">
        <v>26.35</v>
      </c>
      <c r="AC1104" s="4">
        <f t="shared" si="83"/>
        <v>0.1905255888325765</v>
      </c>
      <c r="AD1104" s="3">
        <v>0.11</v>
      </c>
      <c r="AE1104" s="2">
        <v>3</v>
      </c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2" t="s">
        <v>73</v>
      </c>
      <c r="AV1104" s="3" t="s">
        <v>74</v>
      </c>
      <c r="AW1104" s="2" t="s">
        <v>121</v>
      </c>
      <c r="AX1104" s="5"/>
      <c r="AY1104" s="2" t="s">
        <v>122</v>
      </c>
      <c r="AZ1104" s="3" t="s">
        <v>76</v>
      </c>
      <c r="BA1104" s="3" t="s">
        <v>77</v>
      </c>
      <c r="BB1104" s="2">
        <v>33.5</v>
      </c>
      <c r="BC1104" s="2">
        <v>120.63</v>
      </c>
      <c r="BD1104" s="2">
        <v>12</v>
      </c>
      <c r="BE1104" s="2" t="s">
        <v>622</v>
      </c>
    </row>
    <row r="1105" spans="1:57" ht="12.75">
      <c r="A1105" s="2" t="s">
        <v>57</v>
      </c>
      <c r="B1105" s="9" t="s">
        <v>230</v>
      </c>
      <c r="C1105" s="9" t="s">
        <v>618</v>
      </c>
      <c r="D1105" s="2" t="s">
        <v>619</v>
      </c>
      <c r="E1105" s="9" t="s">
        <v>620</v>
      </c>
      <c r="F1105" s="9">
        <v>2015</v>
      </c>
      <c r="G1105" s="2" t="s">
        <v>61</v>
      </c>
      <c r="H1105" s="9" t="s">
        <v>112</v>
      </c>
      <c r="I1105" s="2" t="s">
        <v>621</v>
      </c>
      <c r="J1105" s="2" t="s">
        <v>64</v>
      </c>
      <c r="K1105" s="2" t="s">
        <v>65</v>
      </c>
      <c r="L1105" s="2">
        <v>2011</v>
      </c>
      <c r="M1105" s="3" t="s">
        <v>155</v>
      </c>
      <c r="N1105" s="2" t="s">
        <v>156</v>
      </c>
      <c r="O1105" s="2"/>
      <c r="P1105" s="2" t="s">
        <v>132</v>
      </c>
      <c r="Q1105" s="2" t="s">
        <v>157</v>
      </c>
      <c r="R1105" s="5"/>
      <c r="S1105" s="3" t="s">
        <v>134</v>
      </c>
      <c r="T1105" s="3" t="s">
        <v>135</v>
      </c>
      <c r="U1105" s="3" t="s">
        <v>84</v>
      </c>
      <c r="V1105" s="3" t="s">
        <v>72</v>
      </c>
      <c r="W1105" s="3">
        <v>24.91</v>
      </c>
      <c r="X1105" s="4">
        <f t="shared" si="79"/>
        <v>3.6546272039703305</v>
      </c>
      <c r="Y1105" s="3">
        <v>2.11</v>
      </c>
      <c r="Z1105" s="5"/>
      <c r="AA1105" s="2">
        <v>3</v>
      </c>
      <c r="AB1105" s="3">
        <v>26.35</v>
      </c>
      <c r="AC1105" s="4">
        <f t="shared" si="83"/>
        <v>0.1905255888325765</v>
      </c>
      <c r="AD1105" s="3">
        <v>0.11</v>
      </c>
      <c r="AE1105" s="2">
        <v>3</v>
      </c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2" t="s">
        <v>73</v>
      </c>
      <c r="AV1105" s="3" t="s">
        <v>74</v>
      </c>
      <c r="AW1105" s="2" t="s">
        <v>121</v>
      </c>
      <c r="AX1105" s="5"/>
      <c r="AY1105" s="2" t="s">
        <v>122</v>
      </c>
      <c r="AZ1105" s="3" t="s">
        <v>76</v>
      </c>
      <c r="BA1105" s="3" t="s">
        <v>77</v>
      </c>
      <c r="BB1105" s="2">
        <v>33.5</v>
      </c>
      <c r="BC1105" s="2">
        <v>120.63</v>
      </c>
      <c r="BD1105" s="2">
        <v>16</v>
      </c>
      <c r="BE1105" s="2" t="s">
        <v>622</v>
      </c>
    </row>
    <row r="1106" spans="1:57" ht="12.75">
      <c r="A1106" s="2" t="s">
        <v>57</v>
      </c>
      <c r="B1106" s="9" t="s">
        <v>230</v>
      </c>
      <c r="C1106" s="9" t="s">
        <v>618</v>
      </c>
      <c r="D1106" s="2" t="s">
        <v>619</v>
      </c>
      <c r="E1106" s="9" t="s">
        <v>620</v>
      </c>
      <c r="F1106" s="9">
        <v>2015</v>
      </c>
      <c r="G1106" s="2" t="s">
        <v>61</v>
      </c>
      <c r="H1106" s="9" t="s">
        <v>112</v>
      </c>
      <c r="I1106" s="2" t="s">
        <v>621</v>
      </c>
      <c r="J1106" s="2" t="s">
        <v>64</v>
      </c>
      <c r="K1106" s="2" t="s">
        <v>65</v>
      </c>
      <c r="L1106" s="2">
        <v>2011</v>
      </c>
      <c r="M1106" s="3" t="s">
        <v>155</v>
      </c>
      <c r="N1106" s="2" t="s">
        <v>156</v>
      </c>
      <c r="O1106" s="2"/>
      <c r="P1106" s="2" t="s">
        <v>132</v>
      </c>
      <c r="Q1106" s="2" t="s">
        <v>157</v>
      </c>
      <c r="R1106" s="5"/>
      <c r="S1106" s="3" t="s">
        <v>134</v>
      </c>
      <c r="T1106" s="3" t="s">
        <v>135</v>
      </c>
      <c r="U1106" s="3" t="s">
        <v>84</v>
      </c>
      <c r="V1106" s="3" t="s">
        <v>72</v>
      </c>
      <c r="W1106" s="3">
        <v>25.79</v>
      </c>
      <c r="X1106" s="4">
        <f t="shared" si="79"/>
        <v>0.38105117766515301</v>
      </c>
      <c r="Y1106" s="3">
        <v>0.22</v>
      </c>
      <c r="Z1106" s="5"/>
      <c r="AA1106" s="2">
        <v>3</v>
      </c>
      <c r="AB1106" s="3">
        <v>26.35</v>
      </c>
      <c r="AC1106" s="4">
        <f t="shared" si="83"/>
        <v>0.1905255888325765</v>
      </c>
      <c r="AD1106" s="3">
        <v>0.11</v>
      </c>
      <c r="AE1106" s="2">
        <v>3</v>
      </c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2" t="s">
        <v>73</v>
      </c>
      <c r="AV1106" s="3" t="s">
        <v>74</v>
      </c>
      <c r="AW1106" s="2" t="s">
        <v>121</v>
      </c>
      <c r="AX1106" s="5"/>
      <c r="AY1106" s="2" t="s">
        <v>122</v>
      </c>
      <c r="AZ1106" s="3" t="s">
        <v>76</v>
      </c>
      <c r="BA1106" s="3" t="s">
        <v>77</v>
      </c>
      <c r="BB1106" s="2">
        <v>33.5</v>
      </c>
      <c r="BC1106" s="2">
        <v>120.63</v>
      </c>
      <c r="BD1106" s="2">
        <v>9</v>
      </c>
      <c r="BE1106" s="2" t="s">
        <v>622</v>
      </c>
    </row>
    <row r="1107" spans="1:57" ht="12.75">
      <c r="A1107" s="2" t="s">
        <v>57</v>
      </c>
      <c r="B1107" s="9" t="s">
        <v>230</v>
      </c>
      <c r="C1107" s="9" t="s">
        <v>618</v>
      </c>
      <c r="D1107" s="2" t="s">
        <v>619</v>
      </c>
      <c r="E1107" s="9" t="s">
        <v>620</v>
      </c>
      <c r="F1107" s="9">
        <v>2015</v>
      </c>
      <c r="G1107" s="2" t="s">
        <v>61</v>
      </c>
      <c r="H1107" s="9" t="s">
        <v>112</v>
      </c>
      <c r="I1107" s="2" t="s">
        <v>621</v>
      </c>
      <c r="J1107" s="2" t="s">
        <v>64</v>
      </c>
      <c r="K1107" s="2" t="s">
        <v>65</v>
      </c>
      <c r="L1107" s="2">
        <v>2011</v>
      </c>
      <c r="M1107" s="3" t="s">
        <v>155</v>
      </c>
      <c r="N1107" s="2" t="s">
        <v>156</v>
      </c>
      <c r="O1107" s="2"/>
      <c r="P1107" s="2" t="s">
        <v>132</v>
      </c>
      <c r="Q1107" s="2" t="s">
        <v>157</v>
      </c>
      <c r="R1107" s="5"/>
      <c r="S1107" s="3" t="s">
        <v>134</v>
      </c>
      <c r="T1107" s="3" t="s">
        <v>135</v>
      </c>
      <c r="U1107" s="3" t="s">
        <v>84</v>
      </c>
      <c r="V1107" s="3" t="s">
        <v>72</v>
      </c>
      <c r="W1107" s="3">
        <v>26.24</v>
      </c>
      <c r="X1107" s="4">
        <f t="shared" si="79"/>
        <v>0.39837168574084175</v>
      </c>
      <c r="Y1107" s="3">
        <v>0.23</v>
      </c>
      <c r="Z1107" s="5"/>
      <c r="AA1107" s="2">
        <v>3</v>
      </c>
      <c r="AB1107" s="3">
        <v>26.35</v>
      </c>
      <c r="AC1107" s="4">
        <f t="shared" si="83"/>
        <v>0.1905255888325765</v>
      </c>
      <c r="AD1107" s="3">
        <v>0.11</v>
      </c>
      <c r="AE1107" s="2">
        <v>3</v>
      </c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2" t="s">
        <v>73</v>
      </c>
      <c r="AV1107" s="3" t="s">
        <v>74</v>
      </c>
      <c r="AW1107" s="2" t="s">
        <v>121</v>
      </c>
      <c r="AX1107" s="5"/>
      <c r="AY1107" s="2" t="s">
        <v>122</v>
      </c>
      <c r="AZ1107" s="3" t="s">
        <v>76</v>
      </c>
      <c r="BA1107" s="3" t="s">
        <v>77</v>
      </c>
      <c r="BB1107" s="2">
        <v>33.5</v>
      </c>
      <c r="BC1107" s="2">
        <v>120.63</v>
      </c>
      <c r="BD1107" s="2">
        <v>12</v>
      </c>
      <c r="BE1107" s="2" t="s">
        <v>622</v>
      </c>
    </row>
    <row r="1108" spans="1:57" ht="12.75">
      <c r="A1108" s="2" t="s">
        <v>57</v>
      </c>
      <c r="B1108" s="9" t="s">
        <v>230</v>
      </c>
      <c r="C1108" s="9" t="s">
        <v>618</v>
      </c>
      <c r="D1108" s="2" t="s">
        <v>619</v>
      </c>
      <c r="E1108" s="9" t="s">
        <v>620</v>
      </c>
      <c r="F1108" s="9">
        <v>2015</v>
      </c>
      <c r="G1108" s="2" t="s">
        <v>61</v>
      </c>
      <c r="H1108" s="9" t="s">
        <v>112</v>
      </c>
      <c r="I1108" s="2" t="s">
        <v>621</v>
      </c>
      <c r="J1108" s="2" t="s">
        <v>64</v>
      </c>
      <c r="K1108" s="2" t="s">
        <v>65</v>
      </c>
      <c r="L1108" s="2">
        <v>2011</v>
      </c>
      <c r="M1108" s="3" t="s">
        <v>155</v>
      </c>
      <c r="N1108" s="2" t="s">
        <v>156</v>
      </c>
      <c r="O1108" s="2"/>
      <c r="P1108" s="2" t="s">
        <v>132</v>
      </c>
      <c r="Q1108" s="2" t="s">
        <v>157</v>
      </c>
      <c r="R1108" s="5"/>
      <c r="S1108" s="3" t="s">
        <v>134</v>
      </c>
      <c r="T1108" s="3" t="s">
        <v>135</v>
      </c>
      <c r="U1108" s="3" t="s">
        <v>84</v>
      </c>
      <c r="V1108" s="3" t="s">
        <v>72</v>
      </c>
      <c r="W1108" s="3">
        <v>25.35</v>
      </c>
      <c r="X1108" s="4">
        <f t="shared" si="79"/>
        <v>3.256255518229489</v>
      </c>
      <c r="Y1108" s="3">
        <v>1.88</v>
      </c>
      <c r="Z1108" s="5"/>
      <c r="AA1108" s="2">
        <v>3</v>
      </c>
      <c r="AB1108" s="3">
        <v>26.35</v>
      </c>
      <c r="AC1108" s="4">
        <f t="shared" si="83"/>
        <v>0.1905255888325765</v>
      </c>
      <c r="AD1108" s="3">
        <v>0.11</v>
      </c>
      <c r="AE1108" s="2">
        <v>3</v>
      </c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2" t="s">
        <v>73</v>
      </c>
      <c r="AV1108" s="3" t="s">
        <v>74</v>
      </c>
      <c r="AW1108" s="2" t="s">
        <v>121</v>
      </c>
      <c r="AX1108" s="5"/>
      <c r="AY1108" s="2" t="s">
        <v>122</v>
      </c>
      <c r="AZ1108" s="3" t="s">
        <v>76</v>
      </c>
      <c r="BA1108" s="3" t="s">
        <v>77</v>
      </c>
      <c r="BB1108" s="2">
        <v>33.5</v>
      </c>
      <c r="BC1108" s="2">
        <v>120.63</v>
      </c>
      <c r="BD1108" s="2">
        <v>16</v>
      </c>
      <c r="BE1108" s="2" t="s">
        <v>622</v>
      </c>
    </row>
    <row r="1109" spans="1:57" ht="12.75">
      <c r="A1109" s="2" t="s">
        <v>57</v>
      </c>
      <c r="B1109" s="9" t="s">
        <v>230</v>
      </c>
      <c r="C1109" s="9" t="s">
        <v>618</v>
      </c>
      <c r="D1109" s="2" t="s">
        <v>619</v>
      </c>
      <c r="E1109" s="9" t="s">
        <v>620</v>
      </c>
      <c r="F1109" s="9">
        <v>2015</v>
      </c>
      <c r="G1109" s="2" t="s">
        <v>61</v>
      </c>
      <c r="H1109" s="9" t="s">
        <v>112</v>
      </c>
      <c r="I1109" s="2" t="s">
        <v>621</v>
      </c>
      <c r="J1109" s="2" t="s">
        <v>64</v>
      </c>
      <c r="K1109" s="2" t="s">
        <v>65</v>
      </c>
      <c r="L1109" s="2">
        <v>2011</v>
      </c>
      <c r="M1109" s="3" t="s">
        <v>155</v>
      </c>
      <c r="N1109" s="2" t="s">
        <v>156</v>
      </c>
      <c r="O1109" s="2"/>
      <c r="P1109" s="2" t="s">
        <v>132</v>
      </c>
      <c r="Q1109" s="2" t="s">
        <v>157</v>
      </c>
      <c r="R1109" s="5"/>
      <c r="S1109" s="3" t="s">
        <v>134</v>
      </c>
      <c r="T1109" s="3" t="s">
        <v>135</v>
      </c>
      <c r="U1109" s="3" t="s">
        <v>84</v>
      </c>
      <c r="V1109" s="3" t="s">
        <v>72</v>
      </c>
      <c r="W1109" s="3">
        <v>17.489999999999998</v>
      </c>
      <c r="X1109" s="4">
        <f t="shared" si="79"/>
        <v>0.38105117766515301</v>
      </c>
      <c r="Y1109" s="3">
        <v>0.22</v>
      </c>
      <c r="Z1109" s="5"/>
      <c r="AA1109" s="2">
        <v>3</v>
      </c>
      <c r="AB1109" s="3">
        <v>17.600000000000001</v>
      </c>
      <c r="AC1109" s="4">
        <f t="shared" si="83"/>
        <v>0.95262794416288255</v>
      </c>
      <c r="AD1109" s="3">
        <v>0.55000000000000004</v>
      </c>
      <c r="AE1109" s="2">
        <v>3</v>
      </c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2" t="s">
        <v>73</v>
      </c>
      <c r="AV1109" s="3" t="s">
        <v>74</v>
      </c>
      <c r="AW1109" s="2" t="s">
        <v>121</v>
      </c>
      <c r="AX1109" s="5"/>
      <c r="AY1109" s="2" t="s">
        <v>122</v>
      </c>
      <c r="AZ1109" s="3" t="s">
        <v>76</v>
      </c>
      <c r="BA1109" s="3" t="s">
        <v>77</v>
      </c>
      <c r="BB1109" s="2">
        <v>33.5</v>
      </c>
      <c r="BC1109" s="2">
        <v>120.63</v>
      </c>
      <c r="BD1109" s="2">
        <v>9</v>
      </c>
      <c r="BE1109" s="2" t="s">
        <v>622</v>
      </c>
    </row>
    <row r="1110" spans="1:57" ht="12.75">
      <c r="A1110" s="2" t="s">
        <v>57</v>
      </c>
      <c r="B1110" s="9" t="s">
        <v>230</v>
      </c>
      <c r="C1110" s="9" t="s">
        <v>618</v>
      </c>
      <c r="D1110" s="2" t="s">
        <v>619</v>
      </c>
      <c r="E1110" s="9" t="s">
        <v>620</v>
      </c>
      <c r="F1110" s="9">
        <v>2015</v>
      </c>
      <c r="G1110" s="2" t="s">
        <v>61</v>
      </c>
      <c r="H1110" s="9" t="s">
        <v>112</v>
      </c>
      <c r="I1110" s="2" t="s">
        <v>621</v>
      </c>
      <c r="J1110" s="2" t="s">
        <v>64</v>
      </c>
      <c r="K1110" s="2" t="s">
        <v>65</v>
      </c>
      <c r="L1110" s="2">
        <v>2011</v>
      </c>
      <c r="M1110" s="3" t="s">
        <v>155</v>
      </c>
      <c r="N1110" s="2" t="s">
        <v>156</v>
      </c>
      <c r="O1110" s="2"/>
      <c r="P1110" s="2" t="s">
        <v>132</v>
      </c>
      <c r="Q1110" s="2" t="s">
        <v>157</v>
      </c>
      <c r="R1110" s="5"/>
      <c r="S1110" s="3" t="s">
        <v>134</v>
      </c>
      <c r="T1110" s="3" t="s">
        <v>135</v>
      </c>
      <c r="U1110" s="3" t="s">
        <v>84</v>
      </c>
      <c r="V1110" s="3" t="s">
        <v>72</v>
      </c>
      <c r="W1110" s="3">
        <v>17.82</v>
      </c>
      <c r="X1110" s="4">
        <f t="shared" si="79"/>
        <v>0.38105117766515301</v>
      </c>
      <c r="Y1110" s="3">
        <v>0.22</v>
      </c>
      <c r="Z1110" s="5"/>
      <c r="AA1110" s="2">
        <v>3</v>
      </c>
      <c r="AB1110" s="3">
        <v>17.600000000000001</v>
      </c>
      <c r="AC1110" s="4">
        <f t="shared" si="83"/>
        <v>0.95262794416288255</v>
      </c>
      <c r="AD1110" s="3">
        <v>0.55000000000000004</v>
      </c>
      <c r="AE1110" s="2">
        <v>3</v>
      </c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2" t="s">
        <v>73</v>
      </c>
      <c r="AV1110" s="3" t="s">
        <v>74</v>
      </c>
      <c r="AW1110" s="2" t="s">
        <v>121</v>
      </c>
      <c r="AX1110" s="5"/>
      <c r="AY1110" s="2" t="s">
        <v>122</v>
      </c>
      <c r="AZ1110" s="3" t="s">
        <v>76</v>
      </c>
      <c r="BA1110" s="3" t="s">
        <v>77</v>
      </c>
      <c r="BB1110" s="2">
        <v>33.5</v>
      </c>
      <c r="BC1110" s="2">
        <v>120.63</v>
      </c>
      <c r="BD1110" s="2">
        <v>12</v>
      </c>
      <c r="BE1110" s="2" t="s">
        <v>622</v>
      </c>
    </row>
    <row r="1111" spans="1:57" ht="12.75">
      <c r="A1111" s="2" t="s">
        <v>57</v>
      </c>
      <c r="B1111" s="9" t="s">
        <v>230</v>
      </c>
      <c r="C1111" s="9" t="s">
        <v>618</v>
      </c>
      <c r="D1111" s="2" t="s">
        <v>619</v>
      </c>
      <c r="E1111" s="9" t="s">
        <v>620</v>
      </c>
      <c r="F1111" s="9">
        <v>2015</v>
      </c>
      <c r="G1111" s="2" t="s">
        <v>61</v>
      </c>
      <c r="H1111" s="9" t="s">
        <v>112</v>
      </c>
      <c r="I1111" s="2" t="s">
        <v>621</v>
      </c>
      <c r="J1111" s="2" t="s">
        <v>64</v>
      </c>
      <c r="K1111" s="2" t="s">
        <v>65</v>
      </c>
      <c r="L1111" s="2">
        <v>2011</v>
      </c>
      <c r="M1111" s="3" t="s">
        <v>155</v>
      </c>
      <c r="N1111" s="2" t="s">
        <v>156</v>
      </c>
      <c r="O1111" s="2"/>
      <c r="P1111" s="2" t="s">
        <v>132</v>
      </c>
      <c r="Q1111" s="2" t="s">
        <v>157</v>
      </c>
      <c r="R1111" s="5"/>
      <c r="S1111" s="3" t="s">
        <v>134</v>
      </c>
      <c r="T1111" s="3" t="s">
        <v>135</v>
      </c>
      <c r="U1111" s="3" t="s">
        <v>84</v>
      </c>
      <c r="V1111" s="3" t="s">
        <v>72</v>
      </c>
      <c r="W1111" s="3">
        <v>18.38</v>
      </c>
      <c r="X1111" s="4">
        <f t="shared" si="79"/>
        <v>3.0657299293969125</v>
      </c>
      <c r="Y1111" s="3">
        <v>1.77</v>
      </c>
      <c r="Z1111" s="5"/>
      <c r="AA1111" s="2">
        <v>3</v>
      </c>
      <c r="AB1111" s="3">
        <v>17.600000000000001</v>
      </c>
      <c r="AC1111" s="4">
        <f t="shared" si="83"/>
        <v>0.95262794416288255</v>
      </c>
      <c r="AD1111" s="3">
        <v>0.55000000000000004</v>
      </c>
      <c r="AE1111" s="2">
        <v>3</v>
      </c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2" t="s">
        <v>73</v>
      </c>
      <c r="AV1111" s="3" t="s">
        <v>74</v>
      </c>
      <c r="AW1111" s="2" t="s">
        <v>121</v>
      </c>
      <c r="AX1111" s="5"/>
      <c r="AY1111" s="2" t="s">
        <v>122</v>
      </c>
      <c r="AZ1111" s="3" t="s">
        <v>76</v>
      </c>
      <c r="BA1111" s="3" t="s">
        <v>77</v>
      </c>
      <c r="BB1111" s="2">
        <v>33.5</v>
      </c>
      <c r="BC1111" s="2">
        <v>120.63</v>
      </c>
      <c r="BD1111" s="2">
        <v>16</v>
      </c>
      <c r="BE1111" s="2" t="s">
        <v>622</v>
      </c>
    </row>
    <row r="1112" spans="1:57" ht="12.75">
      <c r="A1112" s="2" t="s">
        <v>57</v>
      </c>
      <c r="B1112" s="9" t="s">
        <v>230</v>
      </c>
      <c r="C1112" s="9" t="s">
        <v>618</v>
      </c>
      <c r="D1112" s="2" t="s">
        <v>619</v>
      </c>
      <c r="E1112" s="9" t="s">
        <v>620</v>
      </c>
      <c r="F1112" s="9">
        <v>2015</v>
      </c>
      <c r="G1112" s="2" t="s">
        <v>61</v>
      </c>
      <c r="H1112" s="9" t="s">
        <v>112</v>
      </c>
      <c r="I1112" s="2" t="s">
        <v>621</v>
      </c>
      <c r="J1112" s="2" t="s">
        <v>64</v>
      </c>
      <c r="K1112" s="2" t="s">
        <v>65</v>
      </c>
      <c r="L1112" s="2">
        <v>2011</v>
      </c>
      <c r="M1112" s="3" t="s">
        <v>155</v>
      </c>
      <c r="N1112" s="2" t="s">
        <v>156</v>
      </c>
      <c r="O1112" s="2"/>
      <c r="P1112" s="2" t="s">
        <v>132</v>
      </c>
      <c r="Q1112" s="2" t="s">
        <v>157</v>
      </c>
      <c r="R1112" s="5"/>
      <c r="S1112" s="3" t="s">
        <v>134</v>
      </c>
      <c r="T1112" s="3" t="s">
        <v>135</v>
      </c>
      <c r="U1112" s="3" t="s">
        <v>84</v>
      </c>
      <c r="V1112" s="3" t="s">
        <v>72</v>
      </c>
      <c r="W1112" s="3">
        <v>22.03</v>
      </c>
      <c r="X1112" s="4">
        <f t="shared" si="79"/>
        <v>0.38105117766515301</v>
      </c>
      <c r="Y1112" s="3">
        <v>0.22</v>
      </c>
      <c r="Z1112" s="5"/>
      <c r="AA1112" s="2">
        <v>3</v>
      </c>
      <c r="AB1112" s="3">
        <v>22.92</v>
      </c>
      <c r="AC1112" s="4">
        <f t="shared" si="83"/>
        <v>1.3509996299037244</v>
      </c>
      <c r="AD1112" s="3">
        <v>0.78</v>
      </c>
      <c r="AE1112" s="2">
        <v>3</v>
      </c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2" t="s">
        <v>73</v>
      </c>
      <c r="AV1112" s="3" t="s">
        <v>74</v>
      </c>
      <c r="AW1112" s="2" t="s">
        <v>121</v>
      </c>
      <c r="AX1112" s="5"/>
      <c r="AY1112" s="2" t="s">
        <v>122</v>
      </c>
      <c r="AZ1112" s="3" t="s">
        <v>76</v>
      </c>
      <c r="BA1112" s="3" t="s">
        <v>77</v>
      </c>
      <c r="BB1112" s="2">
        <v>33.5</v>
      </c>
      <c r="BC1112" s="2">
        <v>120.63</v>
      </c>
      <c r="BD1112" s="2">
        <v>9</v>
      </c>
      <c r="BE1112" s="2" t="s">
        <v>622</v>
      </c>
    </row>
    <row r="1113" spans="1:57" ht="12.75">
      <c r="A1113" s="2" t="s">
        <v>57</v>
      </c>
      <c r="B1113" s="9" t="s">
        <v>230</v>
      </c>
      <c r="C1113" s="9" t="s">
        <v>618</v>
      </c>
      <c r="D1113" s="2" t="s">
        <v>619</v>
      </c>
      <c r="E1113" s="9" t="s">
        <v>620</v>
      </c>
      <c r="F1113" s="9">
        <v>2015</v>
      </c>
      <c r="G1113" s="2" t="s">
        <v>61</v>
      </c>
      <c r="H1113" s="9" t="s">
        <v>112</v>
      </c>
      <c r="I1113" s="2" t="s">
        <v>621</v>
      </c>
      <c r="J1113" s="2" t="s">
        <v>64</v>
      </c>
      <c r="K1113" s="2" t="s">
        <v>65</v>
      </c>
      <c r="L1113" s="2">
        <v>2011</v>
      </c>
      <c r="M1113" s="3" t="s">
        <v>155</v>
      </c>
      <c r="N1113" s="2" t="s">
        <v>156</v>
      </c>
      <c r="O1113" s="2"/>
      <c r="P1113" s="2" t="s">
        <v>132</v>
      </c>
      <c r="Q1113" s="2" t="s">
        <v>157</v>
      </c>
      <c r="R1113" s="5"/>
      <c r="S1113" s="3" t="s">
        <v>134</v>
      </c>
      <c r="T1113" s="3" t="s">
        <v>135</v>
      </c>
      <c r="U1113" s="3" t="s">
        <v>84</v>
      </c>
      <c r="V1113" s="3" t="s">
        <v>72</v>
      </c>
      <c r="W1113" s="3">
        <v>22.03</v>
      </c>
      <c r="X1113" s="4">
        <f t="shared" si="79"/>
        <v>0.57157676649772948</v>
      </c>
      <c r="Y1113" s="3">
        <v>0.33</v>
      </c>
      <c r="Z1113" s="5"/>
      <c r="AA1113" s="2">
        <v>3</v>
      </c>
      <c r="AB1113" s="3">
        <v>22.92</v>
      </c>
      <c r="AC1113" s="4">
        <f t="shared" si="83"/>
        <v>1.3509996299037244</v>
      </c>
      <c r="AD1113" s="3">
        <v>0.78</v>
      </c>
      <c r="AE1113" s="2">
        <v>3</v>
      </c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2" t="s">
        <v>73</v>
      </c>
      <c r="AV1113" s="3" t="s">
        <v>74</v>
      </c>
      <c r="AW1113" s="2" t="s">
        <v>121</v>
      </c>
      <c r="AX1113" s="5"/>
      <c r="AY1113" s="2" t="s">
        <v>122</v>
      </c>
      <c r="AZ1113" s="3" t="s">
        <v>76</v>
      </c>
      <c r="BA1113" s="3" t="s">
        <v>77</v>
      </c>
      <c r="BB1113" s="2">
        <v>33.5</v>
      </c>
      <c r="BC1113" s="2">
        <v>120.63</v>
      </c>
      <c r="BD1113" s="2">
        <v>12</v>
      </c>
      <c r="BE1113" s="2" t="s">
        <v>622</v>
      </c>
    </row>
    <row r="1114" spans="1:57" ht="12.75">
      <c r="A1114" s="2" t="s">
        <v>57</v>
      </c>
      <c r="B1114" s="9" t="s">
        <v>230</v>
      </c>
      <c r="C1114" s="9" t="s">
        <v>618</v>
      </c>
      <c r="D1114" s="2" t="s">
        <v>619</v>
      </c>
      <c r="E1114" s="9" t="s">
        <v>620</v>
      </c>
      <c r="F1114" s="9">
        <v>2015</v>
      </c>
      <c r="G1114" s="2" t="s">
        <v>61</v>
      </c>
      <c r="H1114" s="9" t="s">
        <v>112</v>
      </c>
      <c r="I1114" s="2" t="s">
        <v>621</v>
      </c>
      <c r="J1114" s="2" t="s">
        <v>64</v>
      </c>
      <c r="K1114" s="2" t="s">
        <v>65</v>
      </c>
      <c r="L1114" s="2">
        <v>2011</v>
      </c>
      <c r="M1114" s="3" t="s">
        <v>155</v>
      </c>
      <c r="N1114" s="2" t="s">
        <v>156</v>
      </c>
      <c r="O1114" s="2"/>
      <c r="P1114" s="2" t="s">
        <v>132</v>
      </c>
      <c r="Q1114" s="2" t="s">
        <v>157</v>
      </c>
      <c r="R1114" s="5"/>
      <c r="S1114" s="3" t="s">
        <v>134</v>
      </c>
      <c r="T1114" s="3" t="s">
        <v>135</v>
      </c>
      <c r="U1114" s="3" t="s">
        <v>84</v>
      </c>
      <c r="V1114" s="3" t="s">
        <v>72</v>
      </c>
      <c r="W1114" s="3">
        <v>21.14</v>
      </c>
      <c r="X1114" s="4">
        <f t="shared" si="79"/>
        <v>2.8752043405643359</v>
      </c>
      <c r="Y1114" s="3">
        <v>1.66</v>
      </c>
      <c r="Z1114" s="5"/>
      <c r="AA1114" s="2">
        <v>3</v>
      </c>
      <c r="AB1114" s="3">
        <v>22.92</v>
      </c>
      <c r="AC1114" s="4">
        <f t="shared" si="83"/>
        <v>1.3509996299037244</v>
      </c>
      <c r="AD1114" s="3">
        <v>0.78</v>
      </c>
      <c r="AE1114" s="2">
        <v>3</v>
      </c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2" t="s">
        <v>73</v>
      </c>
      <c r="AV1114" s="3" t="s">
        <v>74</v>
      </c>
      <c r="AW1114" s="2" t="s">
        <v>121</v>
      </c>
      <c r="AX1114" s="5"/>
      <c r="AY1114" s="2" t="s">
        <v>122</v>
      </c>
      <c r="AZ1114" s="3" t="s">
        <v>76</v>
      </c>
      <c r="BA1114" s="3" t="s">
        <v>77</v>
      </c>
      <c r="BB1114" s="2">
        <v>33.5</v>
      </c>
      <c r="BC1114" s="2">
        <v>120.63</v>
      </c>
      <c r="BD1114" s="2">
        <v>16</v>
      </c>
      <c r="BE1114" s="2" t="s">
        <v>622</v>
      </c>
    </row>
    <row r="1115" spans="1:57" ht="12.75">
      <c r="A1115" s="2" t="s">
        <v>57</v>
      </c>
      <c r="B1115" s="9" t="s">
        <v>230</v>
      </c>
      <c r="C1115" s="9" t="s">
        <v>618</v>
      </c>
      <c r="D1115" s="2" t="s">
        <v>619</v>
      </c>
      <c r="E1115" s="9" t="s">
        <v>620</v>
      </c>
      <c r="F1115" s="9">
        <v>2015</v>
      </c>
      <c r="G1115" s="2" t="s">
        <v>61</v>
      </c>
      <c r="H1115" s="9" t="s">
        <v>112</v>
      </c>
      <c r="I1115" s="2" t="s">
        <v>621</v>
      </c>
      <c r="J1115" s="2" t="s">
        <v>64</v>
      </c>
      <c r="K1115" s="2" t="s">
        <v>65</v>
      </c>
      <c r="L1115" s="2">
        <v>2011</v>
      </c>
      <c r="M1115" s="2" t="s">
        <v>314</v>
      </c>
      <c r="N1115" s="2" t="s">
        <v>206</v>
      </c>
      <c r="O1115" s="2"/>
      <c r="P1115" s="2" t="s">
        <v>86</v>
      </c>
      <c r="Q1115" s="2" t="s">
        <v>87</v>
      </c>
      <c r="R1115" s="5"/>
      <c r="S1115" s="3" t="s">
        <v>134</v>
      </c>
      <c r="T1115" s="3" t="s">
        <v>135</v>
      </c>
      <c r="U1115" s="2" t="s">
        <v>84</v>
      </c>
      <c r="V1115" s="2" t="s">
        <v>72</v>
      </c>
      <c r="W1115" s="2">
        <v>0.5</v>
      </c>
      <c r="X1115" s="4">
        <f t="shared" si="79"/>
        <v>0</v>
      </c>
      <c r="Y1115" s="2">
        <v>0</v>
      </c>
      <c r="Z1115" s="5"/>
      <c r="AA1115" s="2">
        <v>3</v>
      </c>
      <c r="AB1115" s="2">
        <v>0.5</v>
      </c>
      <c r="AC1115" s="4">
        <f t="shared" si="83"/>
        <v>0</v>
      </c>
      <c r="AD1115" s="2">
        <v>0</v>
      </c>
      <c r="AE1115" s="2">
        <v>3</v>
      </c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2" t="s">
        <v>73</v>
      </c>
      <c r="AV1115" s="3" t="s">
        <v>74</v>
      </c>
      <c r="AW1115" s="2" t="s">
        <v>121</v>
      </c>
      <c r="AX1115" s="5"/>
      <c r="AY1115" s="2" t="s">
        <v>122</v>
      </c>
      <c r="AZ1115" s="3" t="s">
        <v>76</v>
      </c>
      <c r="BA1115" s="3" t="s">
        <v>77</v>
      </c>
      <c r="BB1115" s="2">
        <v>33.5</v>
      </c>
      <c r="BC1115" s="2">
        <v>120.63</v>
      </c>
      <c r="BD1115" s="2">
        <v>9</v>
      </c>
      <c r="BE1115" s="2" t="s">
        <v>622</v>
      </c>
    </row>
    <row r="1116" spans="1:57" ht="12.75">
      <c r="A1116" s="2" t="s">
        <v>57</v>
      </c>
      <c r="B1116" s="9" t="s">
        <v>230</v>
      </c>
      <c r="C1116" s="9" t="s">
        <v>618</v>
      </c>
      <c r="D1116" s="2" t="s">
        <v>619</v>
      </c>
      <c r="E1116" s="9" t="s">
        <v>620</v>
      </c>
      <c r="F1116" s="9">
        <v>2015</v>
      </c>
      <c r="G1116" s="2" t="s">
        <v>61</v>
      </c>
      <c r="H1116" s="9" t="s">
        <v>112</v>
      </c>
      <c r="I1116" s="2" t="s">
        <v>621</v>
      </c>
      <c r="J1116" s="2" t="s">
        <v>64</v>
      </c>
      <c r="K1116" s="2" t="s">
        <v>65</v>
      </c>
      <c r="L1116" s="2">
        <v>2011</v>
      </c>
      <c r="M1116" s="2" t="s">
        <v>314</v>
      </c>
      <c r="N1116" s="2" t="s">
        <v>206</v>
      </c>
      <c r="O1116" s="2"/>
      <c r="P1116" s="2" t="s">
        <v>86</v>
      </c>
      <c r="Q1116" s="2" t="s">
        <v>87</v>
      </c>
      <c r="R1116" s="5"/>
      <c r="S1116" s="3" t="s">
        <v>134</v>
      </c>
      <c r="T1116" s="3" t="s">
        <v>135</v>
      </c>
      <c r="U1116" s="2" t="s">
        <v>84</v>
      </c>
      <c r="V1116" s="2" t="s">
        <v>72</v>
      </c>
      <c r="W1116" s="2">
        <v>0.64</v>
      </c>
      <c r="X1116" s="4">
        <f t="shared" si="79"/>
        <v>1.7320508075688773E-2</v>
      </c>
      <c r="Y1116" s="2">
        <v>0.01</v>
      </c>
      <c r="Z1116" s="5"/>
      <c r="AA1116" s="2">
        <v>3</v>
      </c>
      <c r="AB1116" s="2">
        <v>0.5</v>
      </c>
      <c r="AC1116" s="4">
        <f t="shared" si="83"/>
        <v>0</v>
      </c>
      <c r="AD1116" s="2">
        <v>0</v>
      </c>
      <c r="AE1116" s="2">
        <v>3</v>
      </c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2" t="s">
        <v>73</v>
      </c>
      <c r="AV1116" s="3" t="s">
        <v>74</v>
      </c>
      <c r="AW1116" s="2" t="s">
        <v>121</v>
      </c>
      <c r="AX1116" s="5"/>
      <c r="AY1116" s="2" t="s">
        <v>122</v>
      </c>
      <c r="AZ1116" s="3" t="s">
        <v>76</v>
      </c>
      <c r="BA1116" s="3" t="s">
        <v>77</v>
      </c>
      <c r="BB1116" s="2">
        <v>33.5</v>
      </c>
      <c r="BC1116" s="2">
        <v>120.63</v>
      </c>
      <c r="BD1116" s="2">
        <v>12</v>
      </c>
      <c r="BE1116" s="2" t="s">
        <v>622</v>
      </c>
    </row>
    <row r="1117" spans="1:57" ht="12.75">
      <c r="A1117" s="2" t="s">
        <v>57</v>
      </c>
      <c r="B1117" s="9" t="s">
        <v>230</v>
      </c>
      <c r="C1117" s="9" t="s">
        <v>618</v>
      </c>
      <c r="D1117" s="2" t="s">
        <v>619</v>
      </c>
      <c r="E1117" s="9" t="s">
        <v>620</v>
      </c>
      <c r="F1117" s="9">
        <v>2015</v>
      </c>
      <c r="G1117" s="2" t="s">
        <v>61</v>
      </c>
      <c r="H1117" s="9" t="s">
        <v>112</v>
      </c>
      <c r="I1117" s="2" t="s">
        <v>621</v>
      </c>
      <c r="J1117" s="2" t="s">
        <v>64</v>
      </c>
      <c r="K1117" s="2" t="s">
        <v>65</v>
      </c>
      <c r="L1117" s="2">
        <v>2011</v>
      </c>
      <c r="M1117" s="2" t="s">
        <v>314</v>
      </c>
      <c r="N1117" s="2" t="s">
        <v>206</v>
      </c>
      <c r="O1117" s="2"/>
      <c r="P1117" s="2" t="s">
        <v>86</v>
      </c>
      <c r="Q1117" s="2" t="s">
        <v>87</v>
      </c>
      <c r="R1117" s="5"/>
      <c r="S1117" s="3" t="s">
        <v>134</v>
      </c>
      <c r="T1117" s="3" t="s">
        <v>135</v>
      </c>
      <c r="U1117" s="2" t="s">
        <v>84</v>
      </c>
      <c r="V1117" s="2" t="s">
        <v>72</v>
      </c>
      <c r="W1117" s="2">
        <v>0.93</v>
      </c>
      <c r="X1117" s="4">
        <f t="shared" si="79"/>
        <v>1.7320508075688773E-2</v>
      </c>
      <c r="Y1117" s="2">
        <v>0.01</v>
      </c>
      <c r="Z1117" s="5"/>
      <c r="AA1117" s="2">
        <v>3</v>
      </c>
      <c r="AB1117" s="2">
        <v>0.5</v>
      </c>
      <c r="AC1117" s="4">
        <f t="shared" si="83"/>
        <v>0</v>
      </c>
      <c r="AD1117" s="2">
        <v>0</v>
      </c>
      <c r="AE1117" s="2">
        <v>3</v>
      </c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2" t="s">
        <v>73</v>
      </c>
      <c r="AV1117" s="3" t="s">
        <v>74</v>
      </c>
      <c r="AW1117" s="2" t="s">
        <v>121</v>
      </c>
      <c r="AX1117" s="5"/>
      <c r="AY1117" s="2" t="s">
        <v>122</v>
      </c>
      <c r="AZ1117" s="3" t="s">
        <v>76</v>
      </c>
      <c r="BA1117" s="3" t="s">
        <v>77</v>
      </c>
      <c r="BB1117" s="2">
        <v>33.5</v>
      </c>
      <c r="BC1117" s="2">
        <v>120.63</v>
      </c>
      <c r="BD1117" s="2">
        <v>16</v>
      </c>
      <c r="BE1117" s="2" t="s">
        <v>622</v>
      </c>
    </row>
    <row r="1118" spans="1:57" ht="12.75">
      <c r="A1118" s="3" t="s">
        <v>108</v>
      </c>
      <c r="B1118" s="4"/>
      <c r="C1118" s="3" t="s">
        <v>628</v>
      </c>
      <c r="D1118" s="2" t="s">
        <v>629</v>
      </c>
      <c r="E1118" s="3" t="s">
        <v>630</v>
      </c>
      <c r="F1118" s="3">
        <v>2016</v>
      </c>
      <c r="G1118" s="2" t="s">
        <v>61</v>
      </c>
      <c r="H1118" s="3" t="s">
        <v>112</v>
      </c>
      <c r="I1118" s="3" t="s">
        <v>631</v>
      </c>
      <c r="J1118" s="3" t="s">
        <v>114</v>
      </c>
      <c r="K1118" s="3" t="s">
        <v>320</v>
      </c>
      <c r="L1118" s="3">
        <v>2012</v>
      </c>
      <c r="M1118" s="3" t="s">
        <v>160</v>
      </c>
      <c r="N1118" s="3" t="s">
        <v>182</v>
      </c>
      <c r="O1118" s="3"/>
      <c r="P1118" s="3" t="s">
        <v>118</v>
      </c>
      <c r="Q1118" s="3" t="s">
        <v>160</v>
      </c>
      <c r="R1118" s="4"/>
      <c r="S1118" s="3" t="s">
        <v>69</v>
      </c>
      <c r="T1118" s="3" t="s">
        <v>101</v>
      </c>
      <c r="U1118" s="4"/>
      <c r="V1118" s="3" t="s">
        <v>72</v>
      </c>
      <c r="W1118" s="3">
        <v>1777</v>
      </c>
      <c r="X1118" s="4">
        <f t="shared" si="79"/>
        <v>411</v>
      </c>
      <c r="Y1118" s="3">
        <v>137</v>
      </c>
      <c r="Z1118" s="4"/>
      <c r="AA1118" s="3">
        <v>9</v>
      </c>
      <c r="AB1118" s="3">
        <v>0</v>
      </c>
      <c r="AC1118" s="4">
        <f t="shared" si="83"/>
        <v>0</v>
      </c>
      <c r="AD1118" s="3">
        <v>0</v>
      </c>
      <c r="AE1118" s="3">
        <v>9</v>
      </c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3" t="s">
        <v>177</v>
      </c>
      <c r="AV1118" s="3" t="s">
        <v>178</v>
      </c>
      <c r="AW1118" s="3" t="s">
        <v>127</v>
      </c>
      <c r="AX1118" s="4"/>
      <c r="AY1118" s="2" t="s">
        <v>122</v>
      </c>
      <c r="AZ1118" s="3" t="s">
        <v>76</v>
      </c>
      <c r="BA1118" s="3" t="s">
        <v>77</v>
      </c>
      <c r="BB1118" s="3">
        <f t="shared" ref="BB1118:BB1121" si="84">AVERAGE(32.81305556, 34.49111111)</f>
        <v>33.652083335</v>
      </c>
      <c r="BC1118" s="3">
        <f t="shared" ref="BC1118:BC1121" si="85">AVERAGE(119.89583333,121.30333333)</f>
        <v>120.59958333</v>
      </c>
      <c r="BD1118" s="3">
        <v>6</v>
      </c>
      <c r="BE1118" s="4"/>
    </row>
    <row r="1119" spans="1:57" ht="12.75">
      <c r="A1119" s="3" t="s">
        <v>108</v>
      </c>
      <c r="B1119" s="4"/>
      <c r="C1119" s="3" t="s">
        <v>628</v>
      </c>
      <c r="D1119" s="2" t="s">
        <v>629</v>
      </c>
      <c r="E1119" s="3" t="s">
        <v>630</v>
      </c>
      <c r="F1119" s="3">
        <v>2016</v>
      </c>
      <c r="G1119" s="2" t="s">
        <v>61</v>
      </c>
      <c r="H1119" s="3" t="s">
        <v>112</v>
      </c>
      <c r="I1119" s="3" t="s">
        <v>631</v>
      </c>
      <c r="J1119" s="3" t="s">
        <v>114</v>
      </c>
      <c r="K1119" s="3" t="s">
        <v>320</v>
      </c>
      <c r="L1119" s="3">
        <v>2012</v>
      </c>
      <c r="M1119" s="3" t="s">
        <v>160</v>
      </c>
      <c r="N1119" s="3" t="s">
        <v>182</v>
      </c>
      <c r="O1119" s="3"/>
      <c r="P1119" s="3" t="s">
        <v>118</v>
      </c>
      <c r="Q1119" s="3" t="s">
        <v>160</v>
      </c>
      <c r="R1119" s="4"/>
      <c r="S1119" s="3" t="s">
        <v>69</v>
      </c>
      <c r="T1119" s="3" t="s">
        <v>101</v>
      </c>
      <c r="U1119" s="4"/>
      <c r="V1119" s="3" t="s">
        <v>72</v>
      </c>
      <c r="W1119" s="3">
        <v>1845</v>
      </c>
      <c r="X1119" s="4">
        <f t="shared" si="79"/>
        <v>414</v>
      </c>
      <c r="Y1119" s="3">
        <v>138</v>
      </c>
      <c r="Z1119" s="4"/>
      <c r="AA1119" s="3">
        <v>9</v>
      </c>
      <c r="AB1119" s="3">
        <v>0</v>
      </c>
      <c r="AC1119" s="4">
        <f t="shared" si="83"/>
        <v>0</v>
      </c>
      <c r="AD1119" s="3">
        <v>0</v>
      </c>
      <c r="AE1119" s="3">
        <v>9</v>
      </c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3" t="s">
        <v>177</v>
      </c>
      <c r="AV1119" s="3" t="s">
        <v>178</v>
      </c>
      <c r="AW1119" s="3" t="s">
        <v>127</v>
      </c>
      <c r="AX1119" s="4"/>
      <c r="AY1119" s="2" t="s">
        <v>122</v>
      </c>
      <c r="AZ1119" s="3" t="s">
        <v>76</v>
      </c>
      <c r="BA1119" s="3" t="s">
        <v>77</v>
      </c>
      <c r="BB1119" s="3">
        <f t="shared" si="84"/>
        <v>33.652083335</v>
      </c>
      <c r="BC1119" s="3">
        <f t="shared" si="85"/>
        <v>120.59958333</v>
      </c>
      <c r="BD1119" s="3">
        <v>10</v>
      </c>
      <c r="BE1119" s="4"/>
    </row>
    <row r="1120" spans="1:57" ht="12.75">
      <c r="A1120" s="3" t="s">
        <v>108</v>
      </c>
      <c r="B1120" s="4"/>
      <c r="C1120" s="3" t="s">
        <v>628</v>
      </c>
      <c r="D1120" s="2" t="s">
        <v>629</v>
      </c>
      <c r="E1120" s="3" t="s">
        <v>630</v>
      </c>
      <c r="F1120" s="3">
        <v>2016</v>
      </c>
      <c r="G1120" s="2" t="s">
        <v>61</v>
      </c>
      <c r="H1120" s="3" t="s">
        <v>112</v>
      </c>
      <c r="I1120" s="3" t="s">
        <v>631</v>
      </c>
      <c r="J1120" s="3" t="s">
        <v>114</v>
      </c>
      <c r="K1120" s="3" t="s">
        <v>320</v>
      </c>
      <c r="L1120" s="3">
        <v>2012</v>
      </c>
      <c r="M1120" s="3" t="s">
        <v>160</v>
      </c>
      <c r="N1120" s="3" t="s">
        <v>182</v>
      </c>
      <c r="O1120" s="3"/>
      <c r="P1120" s="3" t="s">
        <v>118</v>
      </c>
      <c r="Q1120" s="3" t="s">
        <v>160</v>
      </c>
      <c r="R1120" s="4"/>
      <c r="S1120" s="3" t="s">
        <v>69</v>
      </c>
      <c r="T1120" s="3" t="s">
        <v>101</v>
      </c>
      <c r="U1120" s="4"/>
      <c r="V1120" s="3" t="s">
        <v>72</v>
      </c>
      <c r="W1120" s="3">
        <v>3009</v>
      </c>
      <c r="X1120" s="4">
        <f t="shared" si="79"/>
        <v>525</v>
      </c>
      <c r="Y1120" s="3">
        <v>175</v>
      </c>
      <c r="Z1120" s="4"/>
      <c r="AA1120" s="3">
        <v>9</v>
      </c>
      <c r="AB1120" s="3">
        <v>0</v>
      </c>
      <c r="AC1120" s="4">
        <f t="shared" si="83"/>
        <v>0</v>
      </c>
      <c r="AD1120" s="3">
        <v>0</v>
      </c>
      <c r="AE1120" s="3">
        <v>9</v>
      </c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3" t="s">
        <v>177</v>
      </c>
      <c r="AV1120" s="3" t="s">
        <v>178</v>
      </c>
      <c r="AW1120" s="3" t="s">
        <v>127</v>
      </c>
      <c r="AX1120" s="4"/>
      <c r="AY1120" s="2" t="s">
        <v>122</v>
      </c>
      <c r="AZ1120" s="3" t="s">
        <v>76</v>
      </c>
      <c r="BA1120" s="3" t="s">
        <v>77</v>
      </c>
      <c r="BB1120" s="3">
        <f t="shared" si="84"/>
        <v>33.652083335</v>
      </c>
      <c r="BC1120" s="3">
        <f t="shared" si="85"/>
        <v>120.59958333</v>
      </c>
      <c r="BD1120" s="3">
        <v>17</v>
      </c>
      <c r="BE1120" s="4"/>
    </row>
    <row r="1121" spans="1:57" ht="12.75">
      <c r="A1121" s="3" t="s">
        <v>108</v>
      </c>
      <c r="B1121" s="4"/>
      <c r="C1121" s="3" t="s">
        <v>628</v>
      </c>
      <c r="D1121" s="2" t="s">
        <v>629</v>
      </c>
      <c r="E1121" s="3" t="s">
        <v>630</v>
      </c>
      <c r="F1121" s="3">
        <v>2016</v>
      </c>
      <c r="G1121" s="2" t="s">
        <v>61</v>
      </c>
      <c r="H1121" s="3" t="s">
        <v>112</v>
      </c>
      <c r="I1121" s="3" t="s">
        <v>631</v>
      </c>
      <c r="J1121" s="3" t="s">
        <v>114</v>
      </c>
      <c r="K1121" s="3" t="s">
        <v>320</v>
      </c>
      <c r="L1121" s="3">
        <v>2012</v>
      </c>
      <c r="M1121" s="3" t="s">
        <v>160</v>
      </c>
      <c r="N1121" s="3" t="s">
        <v>182</v>
      </c>
      <c r="O1121" s="3"/>
      <c r="P1121" s="3" t="s">
        <v>118</v>
      </c>
      <c r="Q1121" s="3" t="s">
        <v>160</v>
      </c>
      <c r="R1121" s="4"/>
      <c r="S1121" s="3" t="s">
        <v>69</v>
      </c>
      <c r="T1121" s="3" t="s">
        <v>101</v>
      </c>
      <c r="U1121" s="4"/>
      <c r="V1121" s="3" t="s">
        <v>72</v>
      </c>
      <c r="W1121" s="3">
        <v>2330</v>
      </c>
      <c r="X1121" s="4">
        <f t="shared" si="79"/>
        <v>348</v>
      </c>
      <c r="Y1121" s="3">
        <v>116</v>
      </c>
      <c r="Z1121" s="4"/>
      <c r="AA1121" s="3">
        <v>9</v>
      </c>
      <c r="AB1121" s="3">
        <v>0</v>
      </c>
      <c r="AC1121" s="4">
        <f t="shared" si="83"/>
        <v>0</v>
      </c>
      <c r="AD1121" s="3">
        <v>0</v>
      </c>
      <c r="AE1121" s="3">
        <v>9</v>
      </c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3" t="s">
        <v>177</v>
      </c>
      <c r="AV1121" s="3" t="s">
        <v>178</v>
      </c>
      <c r="AW1121" s="3" t="s">
        <v>127</v>
      </c>
      <c r="AX1121" s="4"/>
      <c r="AY1121" s="2" t="s">
        <v>122</v>
      </c>
      <c r="AZ1121" s="3" t="s">
        <v>76</v>
      </c>
      <c r="BA1121" s="3" t="s">
        <v>77</v>
      </c>
      <c r="BB1121" s="3">
        <f t="shared" si="84"/>
        <v>33.652083335</v>
      </c>
      <c r="BC1121" s="3">
        <f t="shared" si="85"/>
        <v>120.59958333</v>
      </c>
      <c r="BD1121" s="3">
        <v>20</v>
      </c>
      <c r="BE1121" s="4"/>
    </row>
    <row r="1122" spans="1:57" ht="12.75">
      <c r="A1122" s="3" t="s">
        <v>108</v>
      </c>
      <c r="B1122" s="4"/>
      <c r="C1122" s="3" t="s">
        <v>632</v>
      </c>
      <c r="D1122" s="3" t="s">
        <v>633</v>
      </c>
      <c r="E1122" s="3" t="s">
        <v>630</v>
      </c>
      <c r="F1122" s="3">
        <v>2016</v>
      </c>
      <c r="G1122" s="2" t="s">
        <v>61</v>
      </c>
      <c r="H1122" s="3" t="s">
        <v>112</v>
      </c>
      <c r="I1122" s="3" t="s">
        <v>631</v>
      </c>
      <c r="J1122" s="3" t="s">
        <v>114</v>
      </c>
      <c r="K1122" s="3" t="s">
        <v>320</v>
      </c>
      <c r="L1122" s="3">
        <v>2012</v>
      </c>
      <c r="M1122" s="3" t="s">
        <v>634</v>
      </c>
      <c r="N1122" s="2" t="s">
        <v>635</v>
      </c>
      <c r="O1122" s="3"/>
      <c r="P1122" s="3" t="s">
        <v>118</v>
      </c>
      <c r="Q1122" s="3" t="s">
        <v>187</v>
      </c>
      <c r="R1122" s="4"/>
      <c r="S1122" s="3" t="s">
        <v>69</v>
      </c>
      <c r="T1122" s="3" t="s">
        <v>299</v>
      </c>
      <c r="U1122" s="3" t="s">
        <v>84</v>
      </c>
      <c r="V1122" s="3" t="s">
        <v>72</v>
      </c>
      <c r="W1122" s="3">
        <v>427.38099999999997</v>
      </c>
      <c r="X1122" s="4">
        <f t="shared" si="79"/>
        <v>103.57140000000001</v>
      </c>
      <c r="Y1122" s="3">
        <v>34.523800000000001</v>
      </c>
      <c r="Z1122" s="4"/>
      <c r="AA1122" s="3">
        <v>9</v>
      </c>
      <c r="AB1122" s="3">
        <v>326.19049999999999</v>
      </c>
      <c r="AC1122" s="4">
        <f t="shared" si="83"/>
        <v>110.7141</v>
      </c>
      <c r="AD1122" s="3">
        <v>36.904699999999998</v>
      </c>
      <c r="AE1122" s="3">
        <v>9</v>
      </c>
      <c r="AF1122" s="3">
        <v>290.47620000000001</v>
      </c>
      <c r="AG1122" s="5">
        <f>ABS(AH1122)*(SQRT(AI1122))</f>
        <v>160.71420000000001</v>
      </c>
      <c r="AH1122" s="3">
        <v>53.571399999999997</v>
      </c>
      <c r="AI1122" s="3">
        <v>9</v>
      </c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3" t="s">
        <v>177</v>
      </c>
      <c r="AV1122" s="3" t="s">
        <v>178</v>
      </c>
      <c r="AW1122" s="3" t="s">
        <v>127</v>
      </c>
      <c r="AX1122" s="4"/>
      <c r="AY1122" s="2" t="s">
        <v>122</v>
      </c>
      <c r="AZ1122" s="3" t="s">
        <v>76</v>
      </c>
      <c r="BA1122" s="3" t="s">
        <v>77</v>
      </c>
      <c r="BB1122" s="3">
        <v>32.614166670000003</v>
      </c>
      <c r="BC1122" s="3">
        <v>119.85694444000001</v>
      </c>
      <c r="BD1122" s="3">
        <v>10</v>
      </c>
      <c r="BE1122" s="3" t="s">
        <v>636</v>
      </c>
    </row>
    <row r="1123" spans="1:57" ht="12.75">
      <c r="A1123" s="3" t="s">
        <v>108</v>
      </c>
      <c r="B1123" s="4"/>
      <c r="C1123" s="3" t="s">
        <v>628</v>
      </c>
      <c r="D1123" s="2" t="s">
        <v>629</v>
      </c>
      <c r="E1123" s="3" t="s">
        <v>630</v>
      </c>
      <c r="F1123" s="3">
        <v>2016</v>
      </c>
      <c r="G1123" s="2" t="s">
        <v>61</v>
      </c>
      <c r="H1123" s="3" t="s">
        <v>112</v>
      </c>
      <c r="I1123" s="3" t="s">
        <v>631</v>
      </c>
      <c r="J1123" s="3" t="s">
        <v>114</v>
      </c>
      <c r="K1123" s="3" t="s">
        <v>320</v>
      </c>
      <c r="L1123" s="3">
        <v>2012</v>
      </c>
      <c r="M1123" s="3" t="s">
        <v>634</v>
      </c>
      <c r="N1123" s="2" t="s">
        <v>635</v>
      </c>
      <c r="O1123" s="3"/>
      <c r="P1123" s="3" t="s">
        <v>118</v>
      </c>
      <c r="Q1123" s="3" t="s">
        <v>187</v>
      </c>
      <c r="R1123" s="4"/>
      <c r="S1123" s="3" t="s">
        <v>69</v>
      </c>
      <c r="T1123" s="3" t="s">
        <v>299</v>
      </c>
      <c r="U1123" s="3" t="s">
        <v>71</v>
      </c>
      <c r="V1123" s="3" t="s">
        <v>72</v>
      </c>
      <c r="W1123" s="3">
        <v>291.43430000000001</v>
      </c>
      <c r="X1123" s="4">
        <f t="shared" si="79"/>
        <v>79.481999999999999</v>
      </c>
      <c r="Y1123" s="3">
        <v>26.494</v>
      </c>
      <c r="Z1123" s="4"/>
      <c r="AA1123" s="3">
        <v>9</v>
      </c>
      <c r="AB1123" s="3">
        <v>23.705200000000001</v>
      </c>
      <c r="AC1123" s="4">
        <f t="shared" si="83"/>
        <v>41.832599999999999</v>
      </c>
      <c r="AD1123" s="3">
        <v>13.9442</v>
      </c>
      <c r="AE1123" s="3">
        <v>9</v>
      </c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3" t="s">
        <v>177</v>
      </c>
      <c r="AV1123" s="3" t="s">
        <v>178</v>
      </c>
      <c r="AW1123" s="3" t="s">
        <v>127</v>
      </c>
      <c r="AX1123" s="4"/>
      <c r="AY1123" s="2" t="s">
        <v>122</v>
      </c>
      <c r="AZ1123" s="3" t="s">
        <v>76</v>
      </c>
      <c r="BA1123" s="3" t="s">
        <v>77</v>
      </c>
      <c r="BB1123" s="3">
        <f t="shared" ref="BB1123:BB1126" si="86">AVERAGE(32.81305556, 34.49111111)</f>
        <v>33.652083335</v>
      </c>
      <c r="BC1123" s="3">
        <f t="shared" ref="BC1123:BC1126" si="87">AVERAGE(119.89583333,121.30333333)</f>
        <v>120.59958333</v>
      </c>
      <c r="BD1123" s="3">
        <v>6</v>
      </c>
      <c r="BE1123" s="4"/>
    </row>
    <row r="1124" spans="1:57" ht="12.75">
      <c r="A1124" s="3" t="s">
        <v>108</v>
      </c>
      <c r="B1124" s="4"/>
      <c r="C1124" s="3" t="s">
        <v>628</v>
      </c>
      <c r="D1124" s="2" t="s">
        <v>629</v>
      </c>
      <c r="E1124" s="3" t="s">
        <v>630</v>
      </c>
      <c r="F1124" s="3">
        <v>2016</v>
      </c>
      <c r="G1124" s="2" t="s">
        <v>61</v>
      </c>
      <c r="H1124" s="3" t="s">
        <v>112</v>
      </c>
      <c r="I1124" s="3" t="s">
        <v>631</v>
      </c>
      <c r="J1124" s="3" t="s">
        <v>114</v>
      </c>
      <c r="K1124" s="3" t="s">
        <v>320</v>
      </c>
      <c r="L1124" s="3">
        <v>2012</v>
      </c>
      <c r="M1124" s="3" t="s">
        <v>634</v>
      </c>
      <c r="N1124" s="2" t="s">
        <v>635</v>
      </c>
      <c r="O1124" s="3"/>
      <c r="P1124" s="3" t="s">
        <v>118</v>
      </c>
      <c r="Q1124" s="3" t="s">
        <v>187</v>
      </c>
      <c r="R1124" s="4"/>
      <c r="S1124" s="3" t="s">
        <v>69</v>
      </c>
      <c r="T1124" s="3" t="s">
        <v>299</v>
      </c>
      <c r="U1124" s="3" t="s">
        <v>71</v>
      </c>
      <c r="V1124" s="3" t="s">
        <v>72</v>
      </c>
      <c r="W1124" s="3">
        <v>426.69319999999999</v>
      </c>
      <c r="X1124" s="4">
        <f t="shared" si="79"/>
        <v>104.58150000000001</v>
      </c>
      <c r="Y1124" s="3">
        <v>34.860500000000002</v>
      </c>
      <c r="Z1124" s="4"/>
      <c r="AA1124" s="3">
        <v>9</v>
      </c>
      <c r="AB1124" s="3">
        <v>23.705200000000001</v>
      </c>
      <c r="AC1124" s="4">
        <f t="shared" si="83"/>
        <v>41.832599999999999</v>
      </c>
      <c r="AD1124" s="3">
        <v>13.9442</v>
      </c>
      <c r="AE1124" s="3">
        <v>9</v>
      </c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3" t="s">
        <v>177</v>
      </c>
      <c r="AV1124" s="3" t="s">
        <v>178</v>
      </c>
      <c r="AW1124" s="3" t="s">
        <v>127</v>
      </c>
      <c r="AX1124" s="4"/>
      <c r="AY1124" s="2" t="s">
        <v>122</v>
      </c>
      <c r="AZ1124" s="3" t="s">
        <v>76</v>
      </c>
      <c r="BA1124" s="3" t="s">
        <v>77</v>
      </c>
      <c r="BB1124" s="3">
        <f t="shared" si="86"/>
        <v>33.652083335</v>
      </c>
      <c r="BC1124" s="3">
        <f t="shared" si="87"/>
        <v>120.59958333</v>
      </c>
      <c r="BD1124" s="3">
        <v>10</v>
      </c>
      <c r="BE1124" s="4"/>
    </row>
    <row r="1125" spans="1:57" ht="12.75">
      <c r="A1125" s="3" t="s">
        <v>108</v>
      </c>
      <c r="B1125" s="4"/>
      <c r="C1125" s="3" t="s">
        <v>628</v>
      </c>
      <c r="D1125" s="2" t="s">
        <v>629</v>
      </c>
      <c r="E1125" s="3" t="s">
        <v>630</v>
      </c>
      <c r="F1125" s="3">
        <v>2016</v>
      </c>
      <c r="G1125" s="2" t="s">
        <v>61</v>
      </c>
      <c r="H1125" s="3" t="s">
        <v>112</v>
      </c>
      <c r="I1125" s="3" t="s">
        <v>631</v>
      </c>
      <c r="J1125" s="3" t="s">
        <v>114</v>
      </c>
      <c r="K1125" s="3" t="s">
        <v>320</v>
      </c>
      <c r="L1125" s="3">
        <v>2012</v>
      </c>
      <c r="M1125" s="3" t="s">
        <v>634</v>
      </c>
      <c r="N1125" s="2" t="s">
        <v>635</v>
      </c>
      <c r="O1125" s="3"/>
      <c r="P1125" s="3" t="s">
        <v>118</v>
      </c>
      <c r="Q1125" s="3" t="s">
        <v>187</v>
      </c>
      <c r="R1125" s="4"/>
      <c r="S1125" s="3" t="s">
        <v>69</v>
      </c>
      <c r="T1125" s="3" t="s">
        <v>299</v>
      </c>
      <c r="U1125" s="3" t="s">
        <v>71</v>
      </c>
      <c r="V1125" s="3" t="s">
        <v>72</v>
      </c>
      <c r="W1125" s="3">
        <v>567.5299</v>
      </c>
      <c r="X1125" s="4">
        <f t="shared" si="79"/>
        <v>150.59730000000002</v>
      </c>
      <c r="Y1125" s="3">
        <v>50.199100000000001</v>
      </c>
      <c r="Z1125" s="4"/>
      <c r="AA1125" s="3">
        <v>9</v>
      </c>
      <c r="AB1125" s="3">
        <v>23.705200000000001</v>
      </c>
      <c r="AC1125" s="4">
        <f t="shared" si="83"/>
        <v>41.832599999999999</v>
      </c>
      <c r="AD1125" s="3">
        <v>13.9442</v>
      </c>
      <c r="AE1125" s="3">
        <v>9</v>
      </c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3" t="s">
        <v>177</v>
      </c>
      <c r="AV1125" s="3" t="s">
        <v>178</v>
      </c>
      <c r="AW1125" s="3" t="s">
        <v>127</v>
      </c>
      <c r="AX1125" s="4"/>
      <c r="AY1125" s="2" t="s">
        <v>122</v>
      </c>
      <c r="AZ1125" s="3" t="s">
        <v>76</v>
      </c>
      <c r="BA1125" s="3" t="s">
        <v>77</v>
      </c>
      <c r="BB1125" s="3">
        <f t="shared" si="86"/>
        <v>33.652083335</v>
      </c>
      <c r="BC1125" s="3">
        <f t="shared" si="87"/>
        <v>120.59958333</v>
      </c>
      <c r="BD1125" s="3">
        <v>17</v>
      </c>
      <c r="BE1125" s="4"/>
    </row>
    <row r="1126" spans="1:57" ht="12.75">
      <c r="A1126" s="3" t="s">
        <v>108</v>
      </c>
      <c r="B1126" s="4"/>
      <c r="C1126" s="3" t="s">
        <v>628</v>
      </c>
      <c r="D1126" s="2" t="s">
        <v>629</v>
      </c>
      <c r="E1126" s="3" t="s">
        <v>630</v>
      </c>
      <c r="F1126" s="3">
        <v>2016</v>
      </c>
      <c r="G1126" s="2" t="s">
        <v>61</v>
      </c>
      <c r="H1126" s="3" t="s">
        <v>112</v>
      </c>
      <c r="I1126" s="3" t="s">
        <v>631</v>
      </c>
      <c r="J1126" s="3" t="s">
        <v>114</v>
      </c>
      <c r="K1126" s="3" t="s">
        <v>320</v>
      </c>
      <c r="L1126" s="3">
        <v>2012</v>
      </c>
      <c r="M1126" s="3" t="s">
        <v>634</v>
      </c>
      <c r="N1126" s="2" t="s">
        <v>635</v>
      </c>
      <c r="O1126" s="3"/>
      <c r="P1126" s="3" t="s">
        <v>118</v>
      </c>
      <c r="Q1126" s="3" t="s">
        <v>187</v>
      </c>
      <c r="R1126" s="4"/>
      <c r="S1126" s="3" t="s">
        <v>69</v>
      </c>
      <c r="T1126" s="3" t="s">
        <v>299</v>
      </c>
      <c r="U1126" s="3" t="s">
        <v>71</v>
      </c>
      <c r="V1126" s="3" t="s">
        <v>72</v>
      </c>
      <c r="W1126" s="3">
        <v>361.15539999999999</v>
      </c>
      <c r="X1126" s="4">
        <f t="shared" si="79"/>
        <v>96.215100000000007</v>
      </c>
      <c r="Y1126" s="3">
        <v>32.0717</v>
      </c>
      <c r="Z1126" s="4"/>
      <c r="AA1126" s="3">
        <v>9</v>
      </c>
      <c r="AB1126" s="3">
        <v>23.705200000000001</v>
      </c>
      <c r="AC1126" s="4">
        <f t="shared" si="83"/>
        <v>41.832599999999999</v>
      </c>
      <c r="AD1126" s="3">
        <v>13.9442</v>
      </c>
      <c r="AE1126" s="3">
        <v>9</v>
      </c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3" t="s">
        <v>177</v>
      </c>
      <c r="AV1126" s="3" t="s">
        <v>178</v>
      </c>
      <c r="AW1126" s="3" t="s">
        <v>127</v>
      </c>
      <c r="AX1126" s="4"/>
      <c r="AY1126" s="2" t="s">
        <v>122</v>
      </c>
      <c r="AZ1126" s="3" t="s">
        <v>76</v>
      </c>
      <c r="BA1126" s="3" t="s">
        <v>77</v>
      </c>
      <c r="BB1126" s="3">
        <f t="shared" si="86"/>
        <v>33.652083335</v>
      </c>
      <c r="BC1126" s="3">
        <f t="shared" si="87"/>
        <v>120.59958333</v>
      </c>
      <c r="BD1126" s="3">
        <v>20</v>
      </c>
      <c r="BE1126" s="4"/>
    </row>
    <row r="1127" spans="1:57" ht="12.75">
      <c r="A1127" s="3" t="s">
        <v>108</v>
      </c>
      <c r="B1127" s="4"/>
      <c r="C1127" s="3" t="s">
        <v>632</v>
      </c>
      <c r="D1127" s="3" t="s">
        <v>633</v>
      </c>
      <c r="E1127" s="3" t="s">
        <v>630</v>
      </c>
      <c r="F1127" s="3">
        <v>2016</v>
      </c>
      <c r="G1127" s="2" t="s">
        <v>61</v>
      </c>
      <c r="H1127" s="3" t="s">
        <v>112</v>
      </c>
      <c r="I1127" s="3" t="s">
        <v>631</v>
      </c>
      <c r="J1127" s="3" t="s">
        <v>114</v>
      </c>
      <c r="K1127" s="3" t="s">
        <v>320</v>
      </c>
      <c r="L1127" s="3">
        <v>2012</v>
      </c>
      <c r="M1127" s="3" t="s">
        <v>637</v>
      </c>
      <c r="N1127" s="2" t="s">
        <v>635</v>
      </c>
      <c r="O1127" s="3"/>
      <c r="P1127" s="3" t="s">
        <v>118</v>
      </c>
      <c r="Q1127" s="3" t="s">
        <v>187</v>
      </c>
      <c r="R1127" s="4"/>
      <c r="S1127" s="3" t="s">
        <v>69</v>
      </c>
      <c r="T1127" s="3" t="s">
        <v>299</v>
      </c>
      <c r="U1127" s="3" t="s">
        <v>84</v>
      </c>
      <c r="V1127" s="3" t="s">
        <v>72</v>
      </c>
      <c r="W1127" s="3">
        <v>273.18090000000001</v>
      </c>
      <c r="X1127" s="4">
        <f t="shared" si="79"/>
        <v>89.812799999999996</v>
      </c>
      <c r="Y1127" s="3">
        <v>29.9376</v>
      </c>
      <c r="Z1127" s="4"/>
      <c r="AA1127" s="3">
        <v>9</v>
      </c>
      <c r="AB1127" s="3">
        <v>109.7713</v>
      </c>
      <c r="AC1127" s="4">
        <f t="shared" si="83"/>
        <v>48.648600000000002</v>
      </c>
      <c r="AD1127" s="3">
        <v>16.216200000000001</v>
      </c>
      <c r="AE1127" s="3">
        <v>9</v>
      </c>
      <c r="AF1127" s="3">
        <v>124.7401</v>
      </c>
      <c r="AG1127" s="5">
        <f>ABS(AH1127)*(SQRT(AI1127))</f>
        <v>74.843999999999994</v>
      </c>
      <c r="AH1127" s="3">
        <v>24.948</v>
      </c>
      <c r="AI1127" s="3">
        <v>9</v>
      </c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3" t="s">
        <v>177</v>
      </c>
      <c r="AV1127" s="3" t="s">
        <v>178</v>
      </c>
      <c r="AW1127" s="3" t="s">
        <v>127</v>
      </c>
      <c r="AX1127" s="4"/>
      <c r="AY1127" s="2" t="s">
        <v>122</v>
      </c>
      <c r="AZ1127" s="3" t="s">
        <v>76</v>
      </c>
      <c r="BA1127" s="3" t="s">
        <v>77</v>
      </c>
      <c r="BB1127" s="3">
        <v>32.614166670000003</v>
      </c>
      <c r="BC1127" s="3">
        <v>119.85694444000001</v>
      </c>
      <c r="BD1127" s="3">
        <v>10</v>
      </c>
      <c r="BE1127" s="3" t="s">
        <v>636</v>
      </c>
    </row>
    <row r="1128" spans="1:57" ht="12.75">
      <c r="A1128" s="3" t="s">
        <v>108</v>
      </c>
      <c r="B1128" s="4"/>
      <c r="C1128" s="3" t="s">
        <v>628</v>
      </c>
      <c r="D1128" s="2" t="s">
        <v>629</v>
      </c>
      <c r="E1128" s="3" t="s">
        <v>630</v>
      </c>
      <c r="F1128" s="3">
        <v>2016</v>
      </c>
      <c r="G1128" s="2" t="s">
        <v>61</v>
      </c>
      <c r="H1128" s="3" t="s">
        <v>112</v>
      </c>
      <c r="I1128" s="3" t="s">
        <v>631</v>
      </c>
      <c r="J1128" s="3" t="s">
        <v>114</v>
      </c>
      <c r="K1128" s="3" t="s">
        <v>320</v>
      </c>
      <c r="L1128" s="3">
        <v>2012</v>
      </c>
      <c r="M1128" s="3" t="s">
        <v>637</v>
      </c>
      <c r="N1128" s="2" t="s">
        <v>635</v>
      </c>
      <c r="O1128" s="3"/>
      <c r="P1128" s="3" t="s">
        <v>118</v>
      </c>
      <c r="Q1128" s="3" t="s">
        <v>187</v>
      </c>
      <c r="R1128" s="4"/>
      <c r="S1128" s="3" t="s">
        <v>69</v>
      </c>
      <c r="T1128" s="3" t="s">
        <v>299</v>
      </c>
      <c r="U1128" s="3" t="s">
        <v>71</v>
      </c>
      <c r="V1128" s="3" t="s">
        <v>72</v>
      </c>
      <c r="W1128" s="3">
        <v>300.22949999999997</v>
      </c>
      <c r="X1128" s="4">
        <f t="shared" si="79"/>
        <v>120.7491</v>
      </c>
      <c r="Y1128" s="3">
        <v>40.249699999999997</v>
      </c>
      <c r="Z1128" s="4"/>
      <c r="AA1128" s="3">
        <v>9</v>
      </c>
      <c r="AB1128" s="3">
        <v>34.480499999999999</v>
      </c>
      <c r="AC1128" s="4">
        <f t="shared" si="83"/>
        <v>9.0927000000000007</v>
      </c>
      <c r="AD1128" s="3">
        <v>3.0308999999999999</v>
      </c>
      <c r="AE1128" s="3">
        <v>9</v>
      </c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3" t="s">
        <v>177</v>
      </c>
      <c r="AV1128" s="3" t="s">
        <v>178</v>
      </c>
      <c r="AW1128" s="3" t="s">
        <v>127</v>
      </c>
      <c r="AX1128" s="4"/>
      <c r="AY1128" s="2" t="s">
        <v>122</v>
      </c>
      <c r="AZ1128" s="3" t="s">
        <v>76</v>
      </c>
      <c r="BA1128" s="3" t="s">
        <v>77</v>
      </c>
      <c r="BB1128" s="3">
        <f t="shared" ref="BB1128:BB1131" si="88">AVERAGE(32.81305556, 34.49111111)</f>
        <v>33.652083335</v>
      </c>
      <c r="BC1128" s="3">
        <f t="shared" ref="BC1128:BC1131" si="89">AVERAGE(119.89583333,121.30333333)</f>
        <v>120.59958333</v>
      </c>
      <c r="BD1128" s="3">
        <v>6</v>
      </c>
      <c r="BE1128" s="4"/>
    </row>
    <row r="1129" spans="1:57" ht="12.75">
      <c r="A1129" s="3" t="s">
        <v>108</v>
      </c>
      <c r="B1129" s="4"/>
      <c r="C1129" s="3" t="s">
        <v>628</v>
      </c>
      <c r="D1129" s="2" t="s">
        <v>629</v>
      </c>
      <c r="E1129" s="3" t="s">
        <v>630</v>
      </c>
      <c r="F1129" s="3">
        <v>2016</v>
      </c>
      <c r="G1129" s="2" t="s">
        <v>61</v>
      </c>
      <c r="H1129" s="3" t="s">
        <v>112</v>
      </c>
      <c r="I1129" s="3" t="s">
        <v>631</v>
      </c>
      <c r="J1129" s="3" t="s">
        <v>114</v>
      </c>
      <c r="K1129" s="3" t="s">
        <v>320</v>
      </c>
      <c r="L1129" s="3">
        <v>2012</v>
      </c>
      <c r="M1129" s="3" t="s">
        <v>637</v>
      </c>
      <c r="N1129" s="2" t="s">
        <v>635</v>
      </c>
      <c r="O1129" s="3"/>
      <c r="P1129" s="3" t="s">
        <v>118</v>
      </c>
      <c r="Q1129" s="3" t="s">
        <v>187</v>
      </c>
      <c r="R1129" s="4"/>
      <c r="S1129" s="3" t="s">
        <v>69</v>
      </c>
      <c r="T1129" s="3" t="s">
        <v>299</v>
      </c>
      <c r="U1129" s="3" t="s">
        <v>71</v>
      </c>
      <c r="V1129" s="3" t="s">
        <v>72</v>
      </c>
      <c r="W1129" s="3">
        <v>273.38709999999998</v>
      </c>
      <c r="X1129" s="4">
        <f t="shared" si="79"/>
        <v>88.706400000000002</v>
      </c>
      <c r="Y1129" s="3">
        <v>29.5688</v>
      </c>
      <c r="Z1129" s="4"/>
      <c r="AA1129" s="3">
        <v>9</v>
      </c>
      <c r="AB1129" s="3">
        <v>34.480499999999999</v>
      </c>
      <c r="AC1129" s="4">
        <f t="shared" si="83"/>
        <v>9.0927000000000007</v>
      </c>
      <c r="AD1129" s="3">
        <v>3.0308999999999999</v>
      </c>
      <c r="AE1129" s="3">
        <v>9</v>
      </c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3" t="s">
        <v>177</v>
      </c>
      <c r="AV1129" s="3" t="s">
        <v>178</v>
      </c>
      <c r="AW1129" s="3" t="s">
        <v>127</v>
      </c>
      <c r="AX1129" s="4"/>
      <c r="AY1129" s="2" t="s">
        <v>122</v>
      </c>
      <c r="AZ1129" s="3" t="s">
        <v>76</v>
      </c>
      <c r="BA1129" s="3" t="s">
        <v>77</v>
      </c>
      <c r="BB1129" s="3">
        <f t="shared" si="88"/>
        <v>33.652083335</v>
      </c>
      <c r="BC1129" s="3">
        <f t="shared" si="89"/>
        <v>120.59958333</v>
      </c>
      <c r="BD1129" s="3">
        <v>10</v>
      </c>
      <c r="BE1129" s="4"/>
    </row>
    <row r="1130" spans="1:57" ht="12.75">
      <c r="A1130" s="3" t="s">
        <v>108</v>
      </c>
      <c r="B1130" s="4"/>
      <c r="C1130" s="3" t="s">
        <v>628</v>
      </c>
      <c r="D1130" s="2" t="s">
        <v>629</v>
      </c>
      <c r="E1130" s="3" t="s">
        <v>630</v>
      </c>
      <c r="F1130" s="3">
        <v>2016</v>
      </c>
      <c r="G1130" s="2" t="s">
        <v>61</v>
      </c>
      <c r="H1130" s="3" t="s">
        <v>112</v>
      </c>
      <c r="I1130" s="3" t="s">
        <v>631</v>
      </c>
      <c r="J1130" s="3" t="s">
        <v>114</v>
      </c>
      <c r="K1130" s="3" t="s">
        <v>320</v>
      </c>
      <c r="L1130" s="3">
        <v>2012</v>
      </c>
      <c r="M1130" s="3" t="s">
        <v>637</v>
      </c>
      <c r="N1130" s="2" t="s">
        <v>635</v>
      </c>
      <c r="O1130" s="3"/>
      <c r="P1130" s="3" t="s">
        <v>118</v>
      </c>
      <c r="Q1130" s="3" t="s">
        <v>187</v>
      </c>
      <c r="R1130" s="4"/>
      <c r="S1130" s="3" t="s">
        <v>69</v>
      </c>
      <c r="T1130" s="3" t="s">
        <v>299</v>
      </c>
      <c r="U1130" s="3" t="s">
        <v>71</v>
      </c>
      <c r="V1130" s="3" t="s">
        <v>72</v>
      </c>
      <c r="W1130" s="3">
        <v>206.3228</v>
      </c>
      <c r="X1130" s="4">
        <f t="shared" si="79"/>
        <v>54.344399999999993</v>
      </c>
      <c r="Y1130" s="3">
        <v>18.114799999999999</v>
      </c>
      <c r="Z1130" s="4"/>
      <c r="AA1130" s="3">
        <v>9</v>
      </c>
      <c r="AB1130" s="3">
        <v>34.480499999999999</v>
      </c>
      <c r="AC1130" s="4">
        <f t="shared" si="83"/>
        <v>9.0927000000000007</v>
      </c>
      <c r="AD1130" s="3">
        <v>3.0308999999999999</v>
      </c>
      <c r="AE1130" s="3">
        <v>9</v>
      </c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3" t="s">
        <v>177</v>
      </c>
      <c r="AV1130" s="3" t="s">
        <v>178</v>
      </c>
      <c r="AW1130" s="3" t="s">
        <v>127</v>
      </c>
      <c r="AX1130" s="4"/>
      <c r="AY1130" s="2" t="s">
        <v>122</v>
      </c>
      <c r="AZ1130" s="3" t="s">
        <v>76</v>
      </c>
      <c r="BA1130" s="3" t="s">
        <v>77</v>
      </c>
      <c r="BB1130" s="3">
        <f t="shared" si="88"/>
        <v>33.652083335</v>
      </c>
      <c r="BC1130" s="3">
        <f t="shared" si="89"/>
        <v>120.59958333</v>
      </c>
      <c r="BD1130" s="3">
        <v>17</v>
      </c>
      <c r="BE1130" s="4"/>
    </row>
    <row r="1131" spans="1:57" ht="12.75">
      <c r="A1131" s="3" t="s">
        <v>108</v>
      </c>
      <c r="B1131" s="4"/>
      <c r="C1131" s="3" t="s">
        <v>628</v>
      </c>
      <c r="D1131" s="2" t="s">
        <v>629</v>
      </c>
      <c r="E1131" s="3" t="s">
        <v>630</v>
      </c>
      <c r="F1131" s="3">
        <v>2016</v>
      </c>
      <c r="G1131" s="2" t="s">
        <v>61</v>
      </c>
      <c r="H1131" s="3" t="s">
        <v>112</v>
      </c>
      <c r="I1131" s="3" t="s">
        <v>631</v>
      </c>
      <c r="J1131" s="3" t="s">
        <v>114</v>
      </c>
      <c r="K1131" s="3" t="s">
        <v>320</v>
      </c>
      <c r="L1131" s="3">
        <v>2012</v>
      </c>
      <c r="M1131" s="3" t="s">
        <v>637</v>
      </c>
      <c r="N1131" s="2" t="s">
        <v>635</v>
      </c>
      <c r="O1131" s="3"/>
      <c r="P1131" s="3" t="s">
        <v>118</v>
      </c>
      <c r="Q1131" s="3" t="s">
        <v>187</v>
      </c>
      <c r="R1131" s="4"/>
      <c r="S1131" s="3" t="s">
        <v>69</v>
      </c>
      <c r="T1131" s="3" t="s">
        <v>299</v>
      </c>
      <c r="U1131" s="3" t="s">
        <v>71</v>
      </c>
      <c r="V1131" s="3" t="s">
        <v>72</v>
      </c>
      <c r="W1131" s="3">
        <v>149.12110000000001</v>
      </c>
      <c r="X1131" s="4">
        <f t="shared" si="79"/>
        <v>41.996099999999998</v>
      </c>
      <c r="Y1131" s="3">
        <v>13.998699999999999</v>
      </c>
      <c r="Z1131" s="4"/>
      <c r="AA1131" s="3">
        <v>9</v>
      </c>
      <c r="AB1131" s="3">
        <v>34.480499999999999</v>
      </c>
      <c r="AC1131" s="4">
        <f t="shared" si="83"/>
        <v>9.0927000000000007</v>
      </c>
      <c r="AD1131" s="3">
        <v>3.0308999999999999</v>
      </c>
      <c r="AE1131" s="3">
        <v>9</v>
      </c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3" t="s">
        <v>177</v>
      </c>
      <c r="AV1131" s="3" t="s">
        <v>178</v>
      </c>
      <c r="AW1131" s="3" t="s">
        <v>127</v>
      </c>
      <c r="AX1131" s="4"/>
      <c r="AY1131" s="2" t="s">
        <v>122</v>
      </c>
      <c r="AZ1131" s="3" t="s">
        <v>76</v>
      </c>
      <c r="BA1131" s="3" t="s">
        <v>77</v>
      </c>
      <c r="BB1131" s="3">
        <f t="shared" si="88"/>
        <v>33.652083335</v>
      </c>
      <c r="BC1131" s="3">
        <f t="shared" si="89"/>
        <v>120.59958333</v>
      </c>
      <c r="BD1131" s="3">
        <v>20</v>
      </c>
      <c r="BE1131" s="4"/>
    </row>
    <row r="1132" spans="1:57" ht="12.75">
      <c r="A1132" s="3" t="s">
        <v>108</v>
      </c>
      <c r="B1132" s="4"/>
      <c r="C1132" s="3" t="s">
        <v>632</v>
      </c>
      <c r="D1132" s="3" t="s">
        <v>633</v>
      </c>
      <c r="E1132" s="3" t="s">
        <v>630</v>
      </c>
      <c r="F1132" s="3">
        <v>2016</v>
      </c>
      <c r="G1132" s="2" t="s">
        <v>61</v>
      </c>
      <c r="H1132" s="3" t="s">
        <v>112</v>
      </c>
      <c r="I1132" s="3" t="s">
        <v>631</v>
      </c>
      <c r="J1132" s="3" t="s">
        <v>114</v>
      </c>
      <c r="K1132" s="3" t="s">
        <v>320</v>
      </c>
      <c r="L1132" s="3">
        <v>2012</v>
      </c>
      <c r="M1132" s="3" t="s">
        <v>638</v>
      </c>
      <c r="N1132" s="2" t="s">
        <v>635</v>
      </c>
      <c r="O1132" s="3"/>
      <c r="P1132" s="3" t="s">
        <v>118</v>
      </c>
      <c r="Q1132" s="3" t="s">
        <v>187</v>
      </c>
      <c r="R1132" s="4"/>
      <c r="S1132" s="3" t="s">
        <v>69</v>
      </c>
      <c r="T1132" s="3" t="s">
        <v>299</v>
      </c>
      <c r="U1132" s="3" t="s">
        <v>84</v>
      </c>
      <c r="V1132" s="3" t="s">
        <v>72</v>
      </c>
      <c r="W1132" s="3">
        <v>4201.7737999999999</v>
      </c>
      <c r="X1132" s="4">
        <f t="shared" si="79"/>
        <v>1164.0798</v>
      </c>
      <c r="Y1132" s="3">
        <v>388.02659999999997</v>
      </c>
      <c r="Z1132" s="4"/>
      <c r="AA1132" s="3">
        <v>9</v>
      </c>
      <c r="AB1132" s="3">
        <v>2261.6408000000001</v>
      </c>
      <c r="AC1132" s="4">
        <f t="shared" si="83"/>
        <v>798.22620000000006</v>
      </c>
      <c r="AD1132" s="3">
        <v>266.0754</v>
      </c>
      <c r="AE1132" s="3">
        <v>9</v>
      </c>
      <c r="AF1132" s="3">
        <v>2760.5322000000001</v>
      </c>
      <c r="AG1132" s="5">
        <f>ABS(AH1132)*(SQRT(AI1132))</f>
        <v>1563.1929</v>
      </c>
      <c r="AH1132" s="3">
        <v>521.0643</v>
      </c>
      <c r="AI1132" s="3">
        <v>9</v>
      </c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3" t="s">
        <v>177</v>
      </c>
      <c r="AV1132" s="3" t="s">
        <v>178</v>
      </c>
      <c r="AW1132" s="3" t="s">
        <v>127</v>
      </c>
      <c r="AX1132" s="4"/>
      <c r="AY1132" s="2" t="s">
        <v>122</v>
      </c>
      <c r="AZ1132" s="3" t="s">
        <v>76</v>
      </c>
      <c r="BA1132" s="3" t="s">
        <v>77</v>
      </c>
      <c r="BB1132" s="3">
        <v>32.614166670000003</v>
      </c>
      <c r="BC1132" s="3">
        <v>119.85694444000001</v>
      </c>
      <c r="BD1132" s="3">
        <v>10</v>
      </c>
      <c r="BE1132" s="3" t="s">
        <v>636</v>
      </c>
    </row>
    <row r="1133" spans="1:57" ht="12.75">
      <c r="A1133" s="3" t="s">
        <v>108</v>
      </c>
      <c r="B1133" s="4"/>
      <c r="C1133" s="3" t="s">
        <v>628</v>
      </c>
      <c r="D1133" s="2" t="s">
        <v>629</v>
      </c>
      <c r="E1133" s="3" t="s">
        <v>630</v>
      </c>
      <c r="F1133" s="3">
        <v>2016</v>
      </c>
      <c r="G1133" s="2" t="s">
        <v>61</v>
      </c>
      <c r="H1133" s="3" t="s">
        <v>112</v>
      </c>
      <c r="I1133" s="3" t="s">
        <v>631</v>
      </c>
      <c r="J1133" s="3" t="s">
        <v>114</v>
      </c>
      <c r="K1133" s="3" t="s">
        <v>320</v>
      </c>
      <c r="L1133" s="3">
        <v>2012</v>
      </c>
      <c r="M1133" s="3" t="s">
        <v>638</v>
      </c>
      <c r="N1133" s="2" t="s">
        <v>635</v>
      </c>
      <c r="O1133" s="3"/>
      <c r="P1133" s="3" t="s">
        <v>118</v>
      </c>
      <c r="Q1133" s="3" t="s">
        <v>187</v>
      </c>
      <c r="R1133" s="4"/>
      <c r="S1133" s="3" t="s">
        <v>69</v>
      </c>
      <c r="T1133" s="3" t="s">
        <v>299</v>
      </c>
      <c r="U1133" s="3" t="s">
        <v>71</v>
      </c>
      <c r="V1133" s="3" t="s">
        <v>72</v>
      </c>
      <c r="W1133" s="3">
        <v>3653.8462</v>
      </c>
      <c r="X1133" s="4">
        <f t="shared" si="79"/>
        <v>785.97270000000003</v>
      </c>
      <c r="Y1133" s="3">
        <v>261.99090000000001</v>
      </c>
      <c r="Z1133" s="4"/>
      <c r="AA1133" s="3">
        <v>9</v>
      </c>
      <c r="AB1133" s="3">
        <v>916.28959999999995</v>
      </c>
      <c r="AC1133" s="4">
        <f t="shared" si="83"/>
        <v>339.36660000000001</v>
      </c>
      <c r="AD1133" s="3">
        <v>113.12220000000001</v>
      </c>
      <c r="AE1133" s="3">
        <v>9</v>
      </c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3" t="s">
        <v>177</v>
      </c>
      <c r="AV1133" s="3" t="s">
        <v>178</v>
      </c>
      <c r="AW1133" s="3" t="s">
        <v>127</v>
      </c>
      <c r="AX1133" s="4"/>
      <c r="AY1133" s="2" t="s">
        <v>122</v>
      </c>
      <c r="AZ1133" s="3" t="s">
        <v>76</v>
      </c>
      <c r="BA1133" s="3" t="s">
        <v>77</v>
      </c>
      <c r="BB1133" s="3">
        <f t="shared" ref="BB1133:BB1136" si="90">AVERAGE(32.81305556, 34.49111111)</f>
        <v>33.652083335</v>
      </c>
      <c r="BC1133" s="3">
        <f t="shared" ref="BC1133:BC1136" si="91">AVERAGE(119.89583333,121.30333333)</f>
        <v>120.59958333</v>
      </c>
      <c r="BD1133" s="3">
        <v>6</v>
      </c>
      <c r="BE1133" s="4"/>
    </row>
    <row r="1134" spans="1:57" ht="12.75">
      <c r="A1134" s="3" t="s">
        <v>108</v>
      </c>
      <c r="B1134" s="4"/>
      <c r="C1134" s="3" t="s">
        <v>628</v>
      </c>
      <c r="D1134" s="2" t="s">
        <v>629</v>
      </c>
      <c r="E1134" s="3" t="s">
        <v>630</v>
      </c>
      <c r="F1134" s="3">
        <v>2016</v>
      </c>
      <c r="G1134" s="2" t="s">
        <v>61</v>
      </c>
      <c r="H1134" s="3" t="s">
        <v>112</v>
      </c>
      <c r="I1134" s="3" t="s">
        <v>631</v>
      </c>
      <c r="J1134" s="3" t="s">
        <v>114</v>
      </c>
      <c r="K1134" s="3" t="s">
        <v>320</v>
      </c>
      <c r="L1134" s="3">
        <v>2012</v>
      </c>
      <c r="M1134" s="3" t="s">
        <v>638</v>
      </c>
      <c r="N1134" s="2" t="s">
        <v>635</v>
      </c>
      <c r="O1134" s="3"/>
      <c r="P1134" s="3" t="s">
        <v>118</v>
      </c>
      <c r="Q1134" s="3" t="s">
        <v>187</v>
      </c>
      <c r="R1134" s="4"/>
      <c r="S1134" s="3" t="s">
        <v>69</v>
      </c>
      <c r="T1134" s="3" t="s">
        <v>299</v>
      </c>
      <c r="U1134" s="3" t="s">
        <v>71</v>
      </c>
      <c r="V1134" s="3" t="s">
        <v>72</v>
      </c>
      <c r="W1134" s="3">
        <v>4208.1448</v>
      </c>
      <c r="X1134" s="4">
        <f t="shared" si="79"/>
        <v>1119.9096</v>
      </c>
      <c r="Y1134" s="3">
        <v>373.3032</v>
      </c>
      <c r="Z1134" s="4"/>
      <c r="AA1134" s="3">
        <v>9</v>
      </c>
      <c r="AB1134" s="3">
        <v>916.28959999999995</v>
      </c>
      <c r="AC1134" s="4">
        <f t="shared" si="83"/>
        <v>339.36660000000001</v>
      </c>
      <c r="AD1134" s="3">
        <v>113.12220000000001</v>
      </c>
      <c r="AE1134" s="3">
        <v>9</v>
      </c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3" t="s">
        <v>177</v>
      </c>
      <c r="AV1134" s="3" t="s">
        <v>178</v>
      </c>
      <c r="AW1134" s="3" t="s">
        <v>127</v>
      </c>
      <c r="AX1134" s="4"/>
      <c r="AY1134" s="2" t="s">
        <v>122</v>
      </c>
      <c r="AZ1134" s="3" t="s">
        <v>76</v>
      </c>
      <c r="BA1134" s="3" t="s">
        <v>77</v>
      </c>
      <c r="BB1134" s="3">
        <f t="shared" si="90"/>
        <v>33.652083335</v>
      </c>
      <c r="BC1134" s="3">
        <f t="shared" si="91"/>
        <v>120.59958333</v>
      </c>
      <c r="BD1134" s="3">
        <v>10</v>
      </c>
      <c r="BE1134" s="4"/>
    </row>
    <row r="1135" spans="1:57" ht="12.75">
      <c r="A1135" s="3" t="s">
        <v>108</v>
      </c>
      <c r="B1135" s="4"/>
      <c r="C1135" s="3" t="s">
        <v>628</v>
      </c>
      <c r="D1135" s="2" t="s">
        <v>629</v>
      </c>
      <c r="E1135" s="3" t="s">
        <v>630</v>
      </c>
      <c r="F1135" s="3">
        <v>2016</v>
      </c>
      <c r="G1135" s="2" t="s">
        <v>61</v>
      </c>
      <c r="H1135" s="3" t="s">
        <v>112</v>
      </c>
      <c r="I1135" s="3" t="s">
        <v>631</v>
      </c>
      <c r="J1135" s="3" t="s">
        <v>114</v>
      </c>
      <c r="K1135" s="3" t="s">
        <v>320</v>
      </c>
      <c r="L1135" s="3">
        <v>2012</v>
      </c>
      <c r="M1135" s="3" t="s">
        <v>638</v>
      </c>
      <c r="N1135" s="2" t="s">
        <v>635</v>
      </c>
      <c r="O1135" s="3"/>
      <c r="P1135" s="3" t="s">
        <v>118</v>
      </c>
      <c r="Q1135" s="3" t="s">
        <v>187</v>
      </c>
      <c r="R1135" s="4"/>
      <c r="S1135" s="3" t="s">
        <v>69</v>
      </c>
      <c r="T1135" s="3" t="s">
        <v>299</v>
      </c>
      <c r="U1135" s="3" t="s">
        <v>71</v>
      </c>
      <c r="V1135" s="3" t="s">
        <v>72</v>
      </c>
      <c r="W1135" s="3">
        <v>3800.9050000000002</v>
      </c>
      <c r="X1135" s="4">
        <f t="shared" si="79"/>
        <v>984.16290000000004</v>
      </c>
      <c r="Y1135" s="3">
        <v>328.05430000000001</v>
      </c>
      <c r="Z1135" s="4"/>
      <c r="AA1135" s="3">
        <v>9</v>
      </c>
      <c r="AB1135" s="3">
        <v>916.28959999999995</v>
      </c>
      <c r="AC1135" s="4">
        <f t="shared" si="83"/>
        <v>339.36660000000001</v>
      </c>
      <c r="AD1135" s="3">
        <v>113.12220000000001</v>
      </c>
      <c r="AE1135" s="3">
        <v>9</v>
      </c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3" t="s">
        <v>177</v>
      </c>
      <c r="AV1135" s="3" t="s">
        <v>178</v>
      </c>
      <c r="AW1135" s="3" t="s">
        <v>127</v>
      </c>
      <c r="AX1135" s="4"/>
      <c r="AY1135" s="2" t="s">
        <v>122</v>
      </c>
      <c r="AZ1135" s="3" t="s">
        <v>76</v>
      </c>
      <c r="BA1135" s="3" t="s">
        <v>77</v>
      </c>
      <c r="BB1135" s="3">
        <f t="shared" si="90"/>
        <v>33.652083335</v>
      </c>
      <c r="BC1135" s="3">
        <f t="shared" si="91"/>
        <v>120.59958333</v>
      </c>
      <c r="BD1135" s="3">
        <v>17</v>
      </c>
      <c r="BE1135" s="4"/>
    </row>
    <row r="1136" spans="1:57" ht="12.75">
      <c r="A1136" s="3" t="s">
        <v>108</v>
      </c>
      <c r="B1136" s="4"/>
      <c r="C1136" s="3" t="s">
        <v>628</v>
      </c>
      <c r="D1136" s="2" t="s">
        <v>629</v>
      </c>
      <c r="E1136" s="3" t="s">
        <v>630</v>
      </c>
      <c r="F1136" s="3">
        <v>2016</v>
      </c>
      <c r="G1136" s="2" t="s">
        <v>61</v>
      </c>
      <c r="H1136" s="3" t="s">
        <v>112</v>
      </c>
      <c r="I1136" s="3" t="s">
        <v>631</v>
      </c>
      <c r="J1136" s="3" t="s">
        <v>114</v>
      </c>
      <c r="K1136" s="3" t="s">
        <v>320</v>
      </c>
      <c r="L1136" s="3">
        <v>2012</v>
      </c>
      <c r="M1136" s="3" t="s">
        <v>638</v>
      </c>
      <c r="N1136" s="2" t="s">
        <v>635</v>
      </c>
      <c r="O1136" s="3"/>
      <c r="P1136" s="3" t="s">
        <v>118</v>
      </c>
      <c r="Q1136" s="3" t="s">
        <v>187</v>
      </c>
      <c r="R1136" s="4"/>
      <c r="S1136" s="3" t="s">
        <v>69</v>
      </c>
      <c r="T1136" s="3" t="s">
        <v>299</v>
      </c>
      <c r="U1136" s="3" t="s">
        <v>71</v>
      </c>
      <c r="V1136" s="3" t="s">
        <v>72</v>
      </c>
      <c r="W1136" s="3">
        <v>2929.8643000000002</v>
      </c>
      <c r="X1136" s="4">
        <f t="shared" si="79"/>
        <v>712.67550000000006</v>
      </c>
      <c r="Y1136" s="3">
        <v>237.55850000000001</v>
      </c>
      <c r="Z1136" s="4"/>
      <c r="AA1136" s="3">
        <v>9</v>
      </c>
      <c r="AB1136" s="3">
        <v>916.28959999999995</v>
      </c>
      <c r="AC1136" s="4">
        <f t="shared" si="83"/>
        <v>339.36660000000001</v>
      </c>
      <c r="AD1136" s="3">
        <v>113.12220000000001</v>
      </c>
      <c r="AE1136" s="3">
        <v>9</v>
      </c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3" t="s">
        <v>177</v>
      </c>
      <c r="AV1136" s="3" t="s">
        <v>178</v>
      </c>
      <c r="AW1136" s="3" t="s">
        <v>127</v>
      </c>
      <c r="AX1136" s="4"/>
      <c r="AY1136" s="2" t="s">
        <v>122</v>
      </c>
      <c r="AZ1136" s="3" t="s">
        <v>76</v>
      </c>
      <c r="BA1136" s="3" t="s">
        <v>77</v>
      </c>
      <c r="BB1136" s="3">
        <f t="shared" si="90"/>
        <v>33.652083335</v>
      </c>
      <c r="BC1136" s="3">
        <f t="shared" si="91"/>
        <v>120.59958333</v>
      </c>
      <c r="BD1136" s="3">
        <v>20</v>
      </c>
      <c r="BE1136" s="4"/>
    </row>
    <row r="1137" spans="1:57" ht="12.75">
      <c r="A1137" s="3" t="s">
        <v>108</v>
      </c>
      <c r="B1137" s="4"/>
      <c r="C1137" s="3" t="s">
        <v>632</v>
      </c>
      <c r="D1137" s="3" t="s">
        <v>633</v>
      </c>
      <c r="E1137" s="3" t="s">
        <v>630</v>
      </c>
      <c r="F1137" s="3">
        <v>2016</v>
      </c>
      <c r="G1137" s="2" t="s">
        <v>61</v>
      </c>
      <c r="H1137" s="3" t="s">
        <v>112</v>
      </c>
      <c r="I1137" s="3" t="s">
        <v>631</v>
      </c>
      <c r="J1137" s="3" t="s">
        <v>114</v>
      </c>
      <c r="K1137" s="3" t="s">
        <v>320</v>
      </c>
      <c r="L1137" s="3">
        <v>2012</v>
      </c>
      <c r="M1137" s="3" t="s">
        <v>639</v>
      </c>
      <c r="N1137" s="3"/>
      <c r="O1137" s="3"/>
      <c r="P1137" s="3" t="s">
        <v>640</v>
      </c>
      <c r="Q1137" s="4"/>
      <c r="R1137" s="4"/>
      <c r="S1137" s="3" t="s">
        <v>69</v>
      </c>
      <c r="T1137" s="3" t="s">
        <v>299</v>
      </c>
      <c r="U1137" s="3" t="s">
        <v>71</v>
      </c>
      <c r="V1137" s="3" t="s">
        <v>72</v>
      </c>
      <c r="W1137" s="3">
        <v>0.18459999999999999</v>
      </c>
      <c r="X1137" s="4">
        <f t="shared" si="79"/>
        <v>3.8699999999999998E-2</v>
      </c>
      <c r="Y1137" s="3">
        <v>1.29E-2</v>
      </c>
      <c r="Z1137" s="4"/>
      <c r="AA1137" s="3">
        <v>9</v>
      </c>
      <c r="AB1137" s="3">
        <v>0.32479999999999998</v>
      </c>
      <c r="AC1137" s="4">
        <f t="shared" si="83"/>
        <v>5.2500000000000005E-2</v>
      </c>
      <c r="AD1137" s="3">
        <v>1.7500000000000002E-2</v>
      </c>
      <c r="AE1137" s="3">
        <v>9</v>
      </c>
      <c r="AF1137" s="3">
        <v>0.26800000000000002</v>
      </c>
      <c r="AG1137" s="5">
        <f>ABS(AH1137)*(SQRT(AI1137))</f>
        <v>3.8699999999999998E-2</v>
      </c>
      <c r="AH1137" s="3">
        <v>1.29E-2</v>
      </c>
      <c r="AI1137" s="3">
        <v>9</v>
      </c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3" t="s">
        <v>177</v>
      </c>
      <c r="AV1137" s="3" t="s">
        <v>178</v>
      </c>
      <c r="AW1137" s="3" t="s">
        <v>127</v>
      </c>
      <c r="AX1137" s="4"/>
      <c r="AY1137" s="2" t="s">
        <v>122</v>
      </c>
      <c r="AZ1137" s="3" t="s">
        <v>76</v>
      </c>
      <c r="BA1137" s="3" t="s">
        <v>77</v>
      </c>
      <c r="BB1137" s="3">
        <v>32.614166670000003</v>
      </c>
      <c r="BC1137" s="3">
        <v>119.85694444000001</v>
      </c>
      <c r="BD1137" s="3">
        <v>10</v>
      </c>
      <c r="BE1137" s="3" t="s">
        <v>636</v>
      </c>
    </row>
    <row r="1138" spans="1:57" ht="12.75">
      <c r="A1138" s="3" t="s">
        <v>108</v>
      </c>
      <c r="B1138" s="4"/>
      <c r="C1138" s="3" t="s">
        <v>628</v>
      </c>
      <c r="D1138" s="2" t="s">
        <v>629</v>
      </c>
      <c r="E1138" s="3" t="s">
        <v>630</v>
      </c>
      <c r="F1138" s="3">
        <v>2016</v>
      </c>
      <c r="G1138" s="2" t="s">
        <v>61</v>
      </c>
      <c r="H1138" s="3" t="s">
        <v>112</v>
      </c>
      <c r="I1138" s="3" t="s">
        <v>631</v>
      </c>
      <c r="J1138" s="3" t="s">
        <v>114</v>
      </c>
      <c r="K1138" s="3" t="s">
        <v>320</v>
      </c>
      <c r="L1138" s="3">
        <v>2012</v>
      </c>
      <c r="M1138" s="3" t="s">
        <v>639</v>
      </c>
      <c r="N1138" s="3"/>
      <c r="O1138" s="3"/>
      <c r="P1138" s="3" t="s">
        <v>640</v>
      </c>
      <c r="Q1138" s="4"/>
      <c r="R1138" s="4"/>
      <c r="S1138" s="3" t="s">
        <v>69</v>
      </c>
      <c r="T1138" s="3" t="s">
        <v>299</v>
      </c>
      <c r="U1138" s="4"/>
      <c r="V1138" s="3" t="s">
        <v>72</v>
      </c>
      <c r="W1138" s="3">
        <v>0.18260000000000001</v>
      </c>
      <c r="X1138" s="4">
        <f t="shared" si="79"/>
        <v>2.4299999999999999E-2</v>
      </c>
      <c r="Y1138" s="3">
        <v>8.0999999999999996E-3</v>
      </c>
      <c r="Z1138" s="4"/>
      <c r="AA1138" s="3">
        <v>9</v>
      </c>
      <c r="AB1138" s="3">
        <v>0.1636</v>
      </c>
      <c r="AC1138" s="4">
        <f t="shared" si="83"/>
        <v>2.76E-2</v>
      </c>
      <c r="AD1138" s="3">
        <v>9.1999999999999998E-3</v>
      </c>
      <c r="AE1138" s="3">
        <v>9</v>
      </c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3" t="s">
        <v>177</v>
      </c>
      <c r="AV1138" s="3" t="s">
        <v>178</v>
      </c>
      <c r="AW1138" s="3" t="s">
        <v>127</v>
      </c>
      <c r="AX1138" s="4"/>
      <c r="AY1138" s="2" t="s">
        <v>122</v>
      </c>
      <c r="AZ1138" s="3" t="s">
        <v>76</v>
      </c>
      <c r="BA1138" s="3" t="s">
        <v>77</v>
      </c>
      <c r="BB1138" s="3">
        <f t="shared" ref="BB1138:BB1141" si="92">AVERAGE(32.81305556, 34.49111111)</f>
        <v>33.652083335</v>
      </c>
      <c r="BC1138" s="3">
        <f t="shared" ref="BC1138:BC1141" si="93">AVERAGE(119.89583333,121.30333333)</f>
        <v>120.59958333</v>
      </c>
      <c r="BD1138" s="3">
        <v>6</v>
      </c>
      <c r="BE1138" s="4"/>
    </row>
    <row r="1139" spans="1:57" ht="12.75">
      <c r="A1139" s="3" t="s">
        <v>108</v>
      </c>
      <c r="B1139" s="4"/>
      <c r="C1139" s="3" t="s">
        <v>628</v>
      </c>
      <c r="D1139" s="2" t="s">
        <v>629</v>
      </c>
      <c r="E1139" s="3" t="s">
        <v>630</v>
      </c>
      <c r="F1139" s="3">
        <v>2016</v>
      </c>
      <c r="G1139" s="2" t="s">
        <v>61</v>
      </c>
      <c r="H1139" s="3" t="s">
        <v>112</v>
      </c>
      <c r="I1139" s="3" t="s">
        <v>631</v>
      </c>
      <c r="J1139" s="3" t="s">
        <v>114</v>
      </c>
      <c r="K1139" s="3" t="s">
        <v>320</v>
      </c>
      <c r="L1139" s="3">
        <v>2012</v>
      </c>
      <c r="M1139" s="3" t="s">
        <v>639</v>
      </c>
      <c r="N1139" s="3"/>
      <c r="O1139" s="3"/>
      <c r="P1139" s="3" t="s">
        <v>640</v>
      </c>
      <c r="Q1139" s="4"/>
      <c r="R1139" s="4"/>
      <c r="S1139" s="3" t="s">
        <v>69</v>
      </c>
      <c r="T1139" s="3" t="s">
        <v>299</v>
      </c>
      <c r="U1139" s="4"/>
      <c r="V1139" s="3" t="s">
        <v>72</v>
      </c>
      <c r="W1139" s="3">
        <v>0.1842</v>
      </c>
      <c r="X1139" s="4">
        <f t="shared" si="79"/>
        <v>3.6600000000000001E-2</v>
      </c>
      <c r="Y1139" s="3">
        <v>1.2200000000000001E-2</v>
      </c>
      <c r="Z1139" s="4"/>
      <c r="AA1139" s="3">
        <v>9</v>
      </c>
      <c r="AB1139" s="3">
        <v>0.1636</v>
      </c>
      <c r="AC1139" s="4">
        <f t="shared" si="83"/>
        <v>2.76E-2</v>
      </c>
      <c r="AD1139" s="3">
        <v>9.1999999999999998E-3</v>
      </c>
      <c r="AE1139" s="3">
        <v>9</v>
      </c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3" t="s">
        <v>177</v>
      </c>
      <c r="AV1139" s="3" t="s">
        <v>178</v>
      </c>
      <c r="AW1139" s="3" t="s">
        <v>127</v>
      </c>
      <c r="AX1139" s="4"/>
      <c r="AY1139" s="2" t="s">
        <v>122</v>
      </c>
      <c r="AZ1139" s="3" t="s">
        <v>76</v>
      </c>
      <c r="BA1139" s="3" t="s">
        <v>77</v>
      </c>
      <c r="BB1139" s="3">
        <f t="shared" si="92"/>
        <v>33.652083335</v>
      </c>
      <c r="BC1139" s="3">
        <f t="shared" si="93"/>
        <v>120.59958333</v>
      </c>
      <c r="BD1139" s="3">
        <v>10</v>
      </c>
      <c r="BE1139" s="4"/>
    </row>
    <row r="1140" spans="1:57" ht="12.75">
      <c r="A1140" s="3" t="s">
        <v>108</v>
      </c>
      <c r="B1140" s="4"/>
      <c r="C1140" s="3" t="s">
        <v>628</v>
      </c>
      <c r="D1140" s="2" t="s">
        <v>629</v>
      </c>
      <c r="E1140" s="3" t="s">
        <v>630</v>
      </c>
      <c r="F1140" s="3">
        <v>2016</v>
      </c>
      <c r="G1140" s="2" t="s">
        <v>61</v>
      </c>
      <c r="H1140" s="3" t="s">
        <v>112</v>
      </c>
      <c r="I1140" s="3" t="s">
        <v>631</v>
      </c>
      <c r="J1140" s="3" t="s">
        <v>114</v>
      </c>
      <c r="K1140" s="3" t="s">
        <v>320</v>
      </c>
      <c r="L1140" s="3">
        <v>2012</v>
      </c>
      <c r="M1140" s="3" t="s">
        <v>639</v>
      </c>
      <c r="N1140" s="3"/>
      <c r="O1140" s="3"/>
      <c r="P1140" s="3" t="s">
        <v>640</v>
      </c>
      <c r="Q1140" s="4"/>
      <c r="R1140" s="4"/>
      <c r="S1140" s="3" t="s">
        <v>69</v>
      </c>
      <c r="T1140" s="3" t="s">
        <v>299</v>
      </c>
      <c r="U1140" s="4"/>
      <c r="V1140" s="3" t="s">
        <v>72</v>
      </c>
      <c r="W1140" s="3">
        <v>0.24099999999999999</v>
      </c>
      <c r="X1140" s="4">
        <f t="shared" si="79"/>
        <v>3.1199999999999999E-2</v>
      </c>
      <c r="Y1140" s="3">
        <v>1.04E-2</v>
      </c>
      <c r="Z1140" s="4"/>
      <c r="AA1140" s="3">
        <v>9</v>
      </c>
      <c r="AB1140" s="3">
        <v>0.1636</v>
      </c>
      <c r="AC1140" s="4">
        <f t="shared" si="83"/>
        <v>2.76E-2</v>
      </c>
      <c r="AD1140" s="3">
        <v>9.1999999999999998E-3</v>
      </c>
      <c r="AE1140" s="3">
        <v>9</v>
      </c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3" t="s">
        <v>177</v>
      </c>
      <c r="AV1140" s="3" t="s">
        <v>178</v>
      </c>
      <c r="AW1140" s="3" t="s">
        <v>127</v>
      </c>
      <c r="AX1140" s="4"/>
      <c r="AY1140" s="2" t="s">
        <v>122</v>
      </c>
      <c r="AZ1140" s="3" t="s">
        <v>76</v>
      </c>
      <c r="BA1140" s="3" t="s">
        <v>77</v>
      </c>
      <c r="BB1140" s="3">
        <f t="shared" si="92"/>
        <v>33.652083335</v>
      </c>
      <c r="BC1140" s="3">
        <f t="shared" si="93"/>
        <v>120.59958333</v>
      </c>
      <c r="BD1140" s="3">
        <v>17</v>
      </c>
      <c r="BE1140" s="4"/>
    </row>
    <row r="1141" spans="1:57" ht="12.75">
      <c r="A1141" s="3" t="s">
        <v>108</v>
      </c>
      <c r="B1141" s="4"/>
      <c r="C1141" s="3" t="s">
        <v>628</v>
      </c>
      <c r="D1141" s="2" t="s">
        <v>629</v>
      </c>
      <c r="E1141" s="3" t="s">
        <v>630</v>
      </c>
      <c r="F1141" s="3">
        <v>2016</v>
      </c>
      <c r="G1141" s="2" t="s">
        <v>61</v>
      </c>
      <c r="H1141" s="3" t="s">
        <v>112</v>
      </c>
      <c r="I1141" s="3" t="s">
        <v>631</v>
      </c>
      <c r="J1141" s="3" t="s">
        <v>114</v>
      </c>
      <c r="K1141" s="3" t="s">
        <v>320</v>
      </c>
      <c r="L1141" s="3">
        <v>2012</v>
      </c>
      <c r="M1141" s="3" t="s">
        <v>639</v>
      </c>
      <c r="N1141" s="3"/>
      <c r="O1141" s="3"/>
      <c r="P1141" s="3" t="s">
        <v>640</v>
      </c>
      <c r="Q1141" s="4"/>
      <c r="R1141" s="4"/>
      <c r="S1141" s="3" t="s">
        <v>69</v>
      </c>
      <c r="T1141" s="3" t="s">
        <v>299</v>
      </c>
      <c r="U1141" s="4"/>
      <c r="V1141" s="3" t="s">
        <v>72</v>
      </c>
      <c r="W1141" s="3">
        <v>0.2293</v>
      </c>
      <c r="X1141" s="4">
        <f t="shared" si="79"/>
        <v>2.9399999999999999E-2</v>
      </c>
      <c r="Y1141" s="3">
        <v>9.7999999999999997E-3</v>
      </c>
      <c r="Z1141" s="4"/>
      <c r="AA1141" s="3">
        <v>9</v>
      </c>
      <c r="AB1141" s="3">
        <v>0.1636</v>
      </c>
      <c r="AC1141" s="4">
        <f t="shared" si="83"/>
        <v>2.76E-2</v>
      </c>
      <c r="AD1141" s="3">
        <v>9.1999999999999998E-3</v>
      </c>
      <c r="AE1141" s="3">
        <v>9</v>
      </c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3" t="s">
        <v>177</v>
      </c>
      <c r="AV1141" s="3" t="s">
        <v>178</v>
      </c>
      <c r="AW1141" s="3" t="s">
        <v>127</v>
      </c>
      <c r="AX1141" s="4"/>
      <c r="AY1141" s="2" t="s">
        <v>122</v>
      </c>
      <c r="AZ1141" s="3" t="s">
        <v>76</v>
      </c>
      <c r="BA1141" s="3" t="s">
        <v>77</v>
      </c>
      <c r="BB1141" s="3">
        <f t="shared" si="92"/>
        <v>33.652083335</v>
      </c>
      <c r="BC1141" s="3">
        <f t="shared" si="93"/>
        <v>120.59958333</v>
      </c>
      <c r="BD1141" s="3">
        <v>20</v>
      </c>
      <c r="BE1141" s="4"/>
    </row>
    <row r="1142" spans="1:57" ht="12.75">
      <c r="A1142" s="3" t="s">
        <v>108</v>
      </c>
      <c r="B1142" s="4"/>
      <c r="C1142" s="3" t="s">
        <v>632</v>
      </c>
      <c r="D1142" s="3" t="s">
        <v>633</v>
      </c>
      <c r="E1142" s="3" t="s">
        <v>630</v>
      </c>
      <c r="F1142" s="3">
        <v>2016</v>
      </c>
      <c r="G1142" s="2" t="s">
        <v>61</v>
      </c>
      <c r="H1142" s="3" t="s">
        <v>112</v>
      </c>
      <c r="I1142" s="3" t="s">
        <v>631</v>
      </c>
      <c r="J1142" s="3" t="s">
        <v>114</v>
      </c>
      <c r="K1142" s="3" t="s">
        <v>320</v>
      </c>
      <c r="L1142" s="3">
        <v>2012</v>
      </c>
      <c r="M1142" s="3" t="s">
        <v>641</v>
      </c>
      <c r="N1142" s="2" t="s">
        <v>635</v>
      </c>
      <c r="O1142" s="3"/>
      <c r="P1142" s="3" t="s">
        <v>118</v>
      </c>
      <c r="Q1142" s="3" t="s">
        <v>187</v>
      </c>
      <c r="R1142" s="4"/>
      <c r="S1142" s="3" t="s">
        <v>69</v>
      </c>
      <c r="T1142" s="3" t="s">
        <v>299</v>
      </c>
      <c r="U1142" s="3" t="s">
        <v>84</v>
      </c>
      <c r="V1142" s="3" t="s">
        <v>72</v>
      </c>
      <c r="W1142" s="3">
        <v>2106.7285000000002</v>
      </c>
      <c r="X1142" s="4">
        <f t="shared" si="79"/>
        <v>473.31780000000003</v>
      </c>
      <c r="Y1142" s="3">
        <v>157.77260000000001</v>
      </c>
      <c r="Z1142" s="4"/>
      <c r="AA1142" s="3">
        <v>9</v>
      </c>
      <c r="AB1142" s="3">
        <v>1280.7425000000001</v>
      </c>
      <c r="AC1142" s="4">
        <f t="shared" si="83"/>
        <v>389.7912</v>
      </c>
      <c r="AD1142" s="3">
        <v>129.93039999999999</v>
      </c>
      <c r="AE1142" s="3">
        <v>9</v>
      </c>
      <c r="AF1142" s="3">
        <v>1280.7425000000001</v>
      </c>
      <c r="AG1142" s="5">
        <f>ABS(AH1142)*(SQRT(AI1142))</f>
        <v>668.21339999999998</v>
      </c>
      <c r="AH1142" s="3">
        <v>222.73779999999999</v>
      </c>
      <c r="AI1142" s="3">
        <v>9</v>
      </c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3" t="s">
        <v>177</v>
      </c>
      <c r="AV1142" s="3" t="s">
        <v>178</v>
      </c>
      <c r="AW1142" s="3" t="s">
        <v>127</v>
      </c>
      <c r="AX1142" s="4"/>
      <c r="AY1142" s="2" t="s">
        <v>122</v>
      </c>
      <c r="AZ1142" s="3" t="s">
        <v>76</v>
      </c>
      <c r="BA1142" s="3" t="s">
        <v>77</v>
      </c>
      <c r="BB1142" s="3">
        <v>32.614166670000003</v>
      </c>
      <c r="BC1142" s="3">
        <v>119.85694444000001</v>
      </c>
      <c r="BD1142" s="3">
        <v>10</v>
      </c>
      <c r="BE1142" s="3" t="s">
        <v>636</v>
      </c>
    </row>
    <row r="1143" spans="1:57" ht="12.75">
      <c r="A1143" s="3" t="s">
        <v>108</v>
      </c>
      <c r="B1143" s="4"/>
      <c r="C1143" s="3" t="s">
        <v>628</v>
      </c>
      <c r="D1143" s="2" t="s">
        <v>629</v>
      </c>
      <c r="E1143" s="3" t="s">
        <v>630</v>
      </c>
      <c r="F1143" s="3">
        <v>2016</v>
      </c>
      <c r="G1143" s="2" t="s">
        <v>61</v>
      </c>
      <c r="H1143" s="3" t="s">
        <v>112</v>
      </c>
      <c r="I1143" s="3" t="s">
        <v>631</v>
      </c>
      <c r="J1143" s="3" t="s">
        <v>114</v>
      </c>
      <c r="K1143" s="3" t="s">
        <v>320</v>
      </c>
      <c r="L1143" s="3">
        <v>2012</v>
      </c>
      <c r="M1143" s="3" t="s">
        <v>641</v>
      </c>
      <c r="N1143" s="2" t="s">
        <v>635</v>
      </c>
      <c r="O1143" s="3"/>
      <c r="P1143" s="3" t="s">
        <v>118</v>
      </c>
      <c r="Q1143" s="3" t="s">
        <v>187</v>
      </c>
      <c r="R1143" s="4"/>
      <c r="S1143" s="3" t="s">
        <v>69</v>
      </c>
      <c r="T1143" s="3" t="s">
        <v>299</v>
      </c>
      <c r="U1143" s="3" t="s">
        <v>71</v>
      </c>
      <c r="V1143" s="3" t="s">
        <v>72</v>
      </c>
      <c r="W1143" s="3">
        <v>1813.8918000000001</v>
      </c>
      <c r="X1143" s="4">
        <f t="shared" si="79"/>
        <v>528.81899999999996</v>
      </c>
      <c r="Y1143" s="3">
        <v>176.273</v>
      </c>
      <c r="Z1143" s="4"/>
      <c r="AA1143" s="3">
        <v>9</v>
      </c>
      <c r="AB1143" s="3">
        <v>400.56849999999997</v>
      </c>
      <c r="AC1143" s="4">
        <f t="shared" si="83"/>
        <v>145.9941</v>
      </c>
      <c r="AD1143" s="3">
        <v>48.664700000000003</v>
      </c>
      <c r="AE1143" s="3">
        <v>9</v>
      </c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3" t="s">
        <v>177</v>
      </c>
      <c r="AV1143" s="3" t="s">
        <v>178</v>
      </c>
      <c r="AW1143" s="3" t="s">
        <v>127</v>
      </c>
      <c r="AX1143" s="4"/>
      <c r="AY1143" s="2" t="s">
        <v>122</v>
      </c>
      <c r="AZ1143" s="3" t="s">
        <v>76</v>
      </c>
      <c r="BA1143" s="3" t="s">
        <v>77</v>
      </c>
      <c r="BB1143" s="3">
        <f t="shared" ref="BB1143:BB1146" si="94">AVERAGE(32.81305556, 34.49111111)</f>
        <v>33.652083335</v>
      </c>
      <c r="BC1143" s="3">
        <f t="shared" ref="BC1143:BC1146" si="95">AVERAGE(119.89583333,121.30333333)</f>
        <v>120.59958333</v>
      </c>
      <c r="BD1143" s="3">
        <v>6</v>
      </c>
      <c r="BE1143" s="4"/>
    </row>
    <row r="1144" spans="1:57" ht="12.75">
      <c r="A1144" s="3" t="s">
        <v>108</v>
      </c>
      <c r="B1144" s="4"/>
      <c r="C1144" s="3" t="s">
        <v>628</v>
      </c>
      <c r="D1144" s="2" t="s">
        <v>629</v>
      </c>
      <c r="E1144" s="3" t="s">
        <v>630</v>
      </c>
      <c r="F1144" s="3">
        <v>2016</v>
      </c>
      <c r="G1144" s="2" t="s">
        <v>61</v>
      </c>
      <c r="H1144" s="3" t="s">
        <v>112</v>
      </c>
      <c r="I1144" s="3" t="s">
        <v>631</v>
      </c>
      <c r="J1144" s="3" t="s">
        <v>114</v>
      </c>
      <c r="K1144" s="3" t="s">
        <v>320</v>
      </c>
      <c r="L1144" s="3">
        <v>2012</v>
      </c>
      <c r="M1144" s="3" t="s">
        <v>641</v>
      </c>
      <c r="N1144" s="2" t="s">
        <v>635</v>
      </c>
      <c r="O1144" s="3"/>
      <c r="P1144" s="3" t="s">
        <v>118</v>
      </c>
      <c r="Q1144" s="3" t="s">
        <v>187</v>
      </c>
      <c r="R1144" s="4"/>
      <c r="S1144" s="3" t="s">
        <v>69</v>
      </c>
      <c r="T1144" s="3" t="s">
        <v>299</v>
      </c>
      <c r="U1144" s="3" t="s">
        <v>71</v>
      </c>
      <c r="V1144" s="3" t="s">
        <v>72</v>
      </c>
      <c r="W1144" s="3">
        <v>2135.826</v>
      </c>
      <c r="X1144" s="4">
        <f t="shared" si="79"/>
        <v>456.8922</v>
      </c>
      <c r="Y1144" s="3">
        <v>152.29740000000001</v>
      </c>
      <c r="Z1144" s="4"/>
      <c r="AA1144" s="3">
        <v>9</v>
      </c>
      <c r="AB1144" s="3">
        <v>400.56849999999997</v>
      </c>
      <c r="AC1144" s="4">
        <f t="shared" si="83"/>
        <v>145.9941</v>
      </c>
      <c r="AD1144" s="3">
        <v>48.664700000000003</v>
      </c>
      <c r="AE1144" s="3">
        <v>9</v>
      </c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3" t="s">
        <v>177</v>
      </c>
      <c r="AV1144" s="3" t="s">
        <v>178</v>
      </c>
      <c r="AW1144" s="3" t="s">
        <v>127</v>
      </c>
      <c r="AX1144" s="4"/>
      <c r="AY1144" s="2" t="s">
        <v>122</v>
      </c>
      <c r="AZ1144" s="3" t="s">
        <v>76</v>
      </c>
      <c r="BA1144" s="3" t="s">
        <v>77</v>
      </c>
      <c r="BB1144" s="3">
        <f t="shared" si="94"/>
        <v>33.652083335</v>
      </c>
      <c r="BC1144" s="3">
        <f t="shared" si="95"/>
        <v>120.59958333</v>
      </c>
      <c r="BD1144" s="3">
        <v>10</v>
      </c>
      <c r="BE1144" s="4"/>
    </row>
    <row r="1145" spans="1:57" ht="12.75">
      <c r="A1145" s="3" t="s">
        <v>108</v>
      </c>
      <c r="B1145" s="4"/>
      <c r="C1145" s="3" t="s">
        <v>628</v>
      </c>
      <c r="D1145" s="2" t="s">
        <v>629</v>
      </c>
      <c r="E1145" s="3" t="s">
        <v>630</v>
      </c>
      <c r="F1145" s="3">
        <v>2016</v>
      </c>
      <c r="G1145" s="2" t="s">
        <v>61</v>
      </c>
      <c r="H1145" s="3" t="s">
        <v>112</v>
      </c>
      <c r="I1145" s="3" t="s">
        <v>631</v>
      </c>
      <c r="J1145" s="3" t="s">
        <v>114</v>
      </c>
      <c r="K1145" s="3" t="s">
        <v>320</v>
      </c>
      <c r="L1145" s="3">
        <v>2012</v>
      </c>
      <c r="M1145" s="3" t="s">
        <v>641</v>
      </c>
      <c r="N1145" s="2" t="s">
        <v>635</v>
      </c>
      <c r="O1145" s="3"/>
      <c r="P1145" s="3" t="s">
        <v>118</v>
      </c>
      <c r="Q1145" s="3" t="s">
        <v>187</v>
      </c>
      <c r="R1145" s="4"/>
      <c r="S1145" s="3" t="s">
        <v>69</v>
      </c>
      <c r="T1145" s="3" t="s">
        <v>299</v>
      </c>
      <c r="U1145" s="3" t="s">
        <v>71</v>
      </c>
      <c r="V1145" s="3" t="s">
        <v>72</v>
      </c>
      <c r="W1145" s="3">
        <v>2928.4223999999999</v>
      </c>
      <c r="X1145" s="4">
        <f t="shared" si="79"/>
        <v>505.1019</v>
      </c>
      <c r="Y1145" s="3">
        <v>168.3673</v>
      </c>
      <c r="Z1145" s="4"/>
      <c r="AA1145" s="3">
        <v>9</v>
      </c>
      <c r="AB1145" s="3">
        <v>400.56849999999997</v>
      </c>
      <c r="AC1145" s="4">
        <f t="shared" si="83"/>
        <v>145.9941</v>
      </c>
      <c r="AD1145" s="3">
        <v>48.664700000000003</v>
      </c>
      <c r="AE1145" s="3">
        <v>9</v>
      </c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3" t="s">
        <v>177</v>
      </c>
      <c r="AV1145" s="3" t="s">
        <v>178</v>
      </c>
      <c r="AW1145" s="3" t="s">
        <v>127</v>
      </c>
      <c r="AX1145" s="4"/>
      <c r="AY1145" s="2" t="s">
        <v>122</v>
      </c>
      <c r="AZ1145" s="3" t="s">
        <v>76</v>
      </c>
      <c r="BA1145" s="3" t="s">
        <v>77</v>
      </c>
      <c r="BB1145" s="3">
        <f t="shared" si="94"/>
        <v>33.652083335</v>
      </c>
      <c r="BC1145" s="3">
        <f t="shared" si="95"/>
        <v>120.59958333</v>
      </c>
      <c r="BD1145" s="3">
        <v>17</v>
      </c>
      <c r="BE1145" s="4"/>
    </row>
    <row r="1146" spans="1:57" ht="12.75">
      <c r="A1146" s="3" t="s">
        <v>108</v>
      </c>
      <c r="B1146" s="4"/>
      <c r="C1146" s="3" t="s">
        <v>628</v>
      </c>
      <c r="D1146" s="2" t="s">
        <v>629</v>
      </c>
      <c r="E1146" s="3" t="s">
        <v>630</v>
      </c>
      <c r="F1146" s="3">
        <v>2016</v>
      </c>
      <c r="G1146" s="2" t="s">
        <v>61</v>
      </c>
      <c r="H1146" s="3" t="s">
        <v>112</v>
      </c>
      <c r="I1146" s="3" t="s">
        <v>631</v>
      </c>
      <c r="J1146" s="3" t="s">
        <v>114</v>
      </c>
      <c r="K1146" s="3" t="s">
        <v>320</v>
      </c>
      <c r="L1146" s="3">
        <v>2012</v>
      </c>
      <c r="M1146" s="3" t="s">
        <v>641</v>
      </c>
      <c r="N1146" s="2" t="s">
        <v>635</v>
      </c>
      <c r="O1146" s="3"/>
      <c r="P1146" s="3" t="s">
        <v>118</v>
      </c>
      <c r="Q1146" s="3" t="s">
        <v>187</v>
      </c>
      <c r="R1146" s="4"/>
      <c r="S1146" s="3" t="s">
        <v>69</v>
      </c>
      <c r="T1146" s="3" t="s">
        <v>299</v>
      </c>
      <c r="U1146" s="3" t="s">
        <v>71</v>
      </c>
      <c r="V1146" s="3" t="s">
        <v>72</v>
      </c>
      <c r="W1146" s="3">
        <v>1640.3065999999999</v>
      </c>
      <c r="X1146" s="4">
        <f t="shared" si="79"/>
        <v>31.203900000000004</v>
      </c>
      <c r="Y1146" s="3">
        <v>10.401300000000001</v>
      </c>
      <c r="Z1146" s="4"/>
      <c r="AA1146" s="3">
        <v>9</v>
      </c>
      <c r="AB1146" s="3">
        <v>400.56849999999997</v>
      </c>
      <c r="AC1146" s="4">
        <f t="shared" si="83"/>
        <v>145.9941</v>
      </c>
      <c r="AD1146" s="3">
        <v>48.664700000000003</v>
      </c>
      <c r="AE1146" s="3">
        <v>9</v>
      </c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3" t="s">
        <v>177</v>
      </c>
      <c r="AV1146" s="3" t="s">
        <v>178</v>
      </c>
      <c r="AW1146" s="3" t="s">
        <v>127</v>
      </c>
      <c r="AX1146" s="4"/>
      <c r="AY1146" s="2" t="s">
        <v>122</v>
      </c>
      <c r="AZ1146" s="3" t="s">
        <v>76</v>
      </c>
      <c r="BA1146" s="3" t="s">
        <v>77</v>
      </c>
      <c r="BB1146" s="3">
        <f t="shared" si="94"/>
        <v>33.652083335</v>
      </c>
      <c r="BC1146" s="3">
        <f t="shared" si="95"/>
        <v>120.59958333</v>
      </c>
      <c r="BD1146" s="3">
        <v>20</v>
      </c>
      <c r="BE1146" s="4"/>
    </row>
    <row r="1147" spans="1:57" ht="12.75">
      <c r="A1147" s="3" t="s">
        <v>260</v>
      </c>
      <c r="B1147" s="4"/>
      <c r="C1147" s="3" t="s">
        <v>642</v>
      </c>
      <c r="D1147" s="3" t="s">
        <v>643</v>
      </c>
      <c r="E1147" s="3" t="s">
        <v>630</v>
      </c>
      <c r="F1147" s="3">
        <v>2017</v>
      </c>
      <c r="G1147" s="2" t="s">
        <v>61</v>
      </c>
      <c r="H1147" s="3" t="s">
        <v>112</v>
      </c>
      <c r="I1147" s="3" t="s">
        <v>631</v>
      </c>
      <c r="J1147" s="3" t="s">
        <v>114</v>
      </c>
      <c r="K1147" s="3" t="s">
        <v>320</v>
      </c>
      <c r="L1147" s="3">
        <v>2012</v>
      </c>
      <c r="M1147" s="3" t="s">
        <v>644</v>
      </c>
      <c r="N1147" s="3" t="s">
        <v>182</v>
      </c>
      <c r="O1147" s="3"/>
      <c r="P1147" s="3" t="s">
        <v>82</v>
      </c>
      <c r="Q1147" s="3" t="s">
        <v>83</v>
      </c>
      <c r="R1147" s="4"/>
      <c r="S1147" s="3" t="s">
        <v>134</v>
      </c>
      <c r="T1147" s="3" t="s">
        <v>135</v>
      </c>
      <c r="U1147" s="3" t="s">
        <v>84</v>
      </c>
      <c r="V1147" s="3" t="s">
        <v>72</v>
      </c>
      <c r="W1147" s="3">
        <v>115</v>
      </c>
      <c r="X1147" s="4">
        <f t="shared" si="79"/>
        <v>61.967733539318672</v>
      </c>
      <c r="Y1147" s="3">
        <v>16</v>
      </c>
      <c r="Z1147" s="5"/>
      <c r="AA1147" s="3">
        <v>15</v>
      </c>
      <c r="AB1147" s="3">
        <v>28</v>
      </c>
      <c r="AC1147" s="4">
        <f t="shared" si="83"/>
        <v>27.11088342345192</v>
      </c>
      <c r="AD1147" s="3">
        <v>7</v>
      </c>
      <c r="AE1147" s="2">
        <v>15</v>
      </c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3" t="s">
        <v>177</v>
      </c>
      <c r="AV1147" s="3" t="s">
        <v>178</v>
      </c>
      <c r="AW1147" s="3" t="s">
        <v>127</v>
      </c>
      <c r="AX1147" s="4"/>
      <c r="AY1147" s="3" t="s">
        <v>122</v>
      </c>
      <c r="AZ1147" s="3" t="s">
        <v>76</v>
      </c>
      <c r="BA1147" s="3" t="s">
        <v>77</v>
      </c>
      <c r="BB1147" s="2">
        <f t="shared" ref="BB1147:BB1158" si="96">AVERAGE(32.61416667,34.47555556)</f>
        <v>33.544861115000003</v>
      </c>
      <c r="BC1147" s="2">
        <f t="shared" ref="BC1147:BC1158" si="97">AVERAGE(119.85694444, 121.09638889)</f>
        <v>120.47666666500001</v>
      </c>
      <c r="BD1147" s="3">
        <v>6</v>
      </c>
      <c r="BE1147" s="4"/>
    </row>
    <row r="1148" spans="1:57" ht="12.75">
      <c r="A1148" s="3" t="s">
        <v>260</v>
      </c>
      <c r="B1148" s="4"/>
      <c r="C1148" s="3" t="s">
        <v>642</v>
      </c>
      <c r="D1148" s="6" t="s">
        <v>643</v>
      </c>
      <c r="E1148" s="3" t="s">
        <v>630</v>
      </c>
      <c r="F1148" s="3">
        <v>2017</v>
      </c>
      <c r="G1148" s="2" t="s">
        <v>61</v>
      </c>
      <c r="H1148" s="3" t="s">
        <v>112</v>
      </c>
      <c r="I1148" s="3" t="s">
        <v>631</v>
      </c>
      <c r="J1148" s="3" t="s">
        <v>114</v>
      </c>
      <c r="K1148" s="3" t="s">
        <v>320</v>
      </c>
      <c r="L1148" s="3">
        <v>2012</v>
      </c>
      <c r="M1148" s="3" t="s">
        <v>644</v>
      </c>
      <c r="N1148" s="3" t="s">
        <v>182</v>
      </c>
      <c r="O1148" s="3"/>
      <c r="P1148" s="3" t="s">
        <v>82</v>
      </c>
      <c r="Q1148" s="3" t="s">
        <v>83</v>
      </c>
      <c r="R1148" s="4"/>
      <c r="S1148" s="3" t="s">
        <v>134</v>
      </c>
      <c r="T1148" s="3" t="s">
        <v>135</v>
      </c>
      <c r="U1148" s="3" t="s">
        <v>84</v>
      </c>
      <c r="V1148" s="3" t="s">
        <v>72</v>
      </c>
      <c r="W1148" s="3">
        <v>71</v>
      </c>
      <c r="X1148" s="4">
        <f t="shared" si="79"/>
        <v>19.364916731037084</v>
      </c>
      <c r="Y1148" s="3">
        <v>5</v>
      </c>
      <c r="Z1148" s="5"/>
      <c r="AA1148" s="3">
        <v>15</v>
      </c>
      <c r="AB1148" s="3">
        <v>28</v>
      </c>
      <c r="AC1148" s="4">
        <f t="shared" si="83"/>
        <v>27.11088342345192</v>
      </c>
      <c r="AD1148" s="3">
        <v>7</v>
      </c>
      <c r="AE1148" s="2">
        <v>15</v>
      </c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3" t="s">
        <v>177</v>
      </c>
      <c r="AV1148" s="3" t="s">
        <v>178</v>
      </c>
      <c r="AW1148" s="3" t="s">
        <v>127</v>
      </c>
      <c r="AX1148" s="4"/>
      <c r="AY1148" s="3" t="s">
        <v>122</v>
      </c>
      <c r="AZ1148" s="3" t="s">
        <v>76</v>
      </c>
      <c r="BA1148" s="3" t="s">
        <v>77</v>
      </c>
      <c r="BB1148" s="2">
        <f t="shared" si="96"/>
        <v>33.544861115000003</v>
      </c>
      <c r="BC1148" s="2">
        <f t="shared" si="97"/>
        <v>120.47666666500001</v>
      </c>
      <c r="BD1148" s="3">
        <v>10</v>
      </c>
      <c r="BE1148" s="4"/>
    </row>
    <row r="1149" spans="1:57" ht="12.75">
      <c r="A1149" s="3" t="s">
        <v>260</v>
      </c>
      <c r="B1149" s="4"/>
      <c r="C1149" s="3" t="s">
        <v>642</v>
      </c>
      <c r="D1149" s="3" t="s">
        <v>643</v>
      </c>
      <c r="E1149" s="3" t="s">
        <v>630</v>
      </c>
      <c r="F1149" s="3">
        <v>2017</v>
      </c>
      <c r="G1149" s="2" t="s">
        <v>61</v>
      </c>
      <c r="H1149" s="3" t="s">
        <v>112</v>
      </c>
      <c r="I1149" s="3" t="s">
        <v>631</v>
      </c>
      <c r="J1149" s="3" t="s">
        <v>114</v>
      </c>
      <c r="K1149" s="3" t="s">
        <v>320</v>
      </c>
      <c r="L1149" s="3">
        <v>2012</v>
      </c>
      <c r="M1149" s="3" t="s">
        <v>644</v>
      </c>
      <c r="N1149" s="3" t="s">
        <v>182</v>
      </c>
      <c r="O1149" s="3"/>
      <c r="P1149" s="3" t="s">
        <v>82</v>
      </c>
      <c r="Q1149" s="3" t="s">
        <v>83</v>
      </c>
      <c r="R1149" s="4"/>
      <c r="S1149" s="3" t="s">
        <v>134</v>
      </c>
      <c r="T1149" s="3" t="s">
        <v>135</v>
      </c>
      <c r="U1149" s="3" t="s">
        <v>84</v>
      </c>
      <c r="V1149" s="3" t="s">
        <v>72</v>
      </c>
      <c r="W1149" s="3">
        <v>153</v>
      </c>
      <c r="X1149" s="4">
        <f t="shared" si="79"/>
        <v>42.602816808281588</v>
      </c>
      <c r="Y1149" s="3">
        <v>11</v>
      </c>
      <c r="Z1149" s="5"/>
      <c r="AA1149" s="3">
        <v>15</v>
      </c>
      <c r="AB1149" s="3">
        <v>28</v>
      </c>
      <c r="AC1149" s="4">
        <f t="shared" si="83"/>
        <v>27.11088342345192</v>
      </c>
      <c r="AD1149" s="3">
        <v>7</v>
      </c>
      <c r="AE1149" s="2">
        <v>15</v>
      </c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3" t="s">
        <v>177</v>
      </c>
      <c r="AV1149" s="3" t="s">
        <v>178</v>
      </c>
      <c r="AW1149" s="3" t="s">
        <v>127</v>
      </c>
      <c r="AX1149" s="4"/>
      <c r="AY1149" s="3" t="s">
        <v>122</v>
      </c>
      <c r="AZ1149" s="3" t="s">
        <v>76</v>
      </c>
      <c r="BA1149" s="3" t="s">
        <v>77</v>
      </c>
      <c r="BB1149" s="2">
        <f t="shared" si="96"/>
        <v>33.544861115000003</v>
      </c>
      <c r="BC1149" s="2">
        <f t="shared" si="97"/>
        <v>120.47666666500001</v>
      </c>
      <c r="BD1149" s="3">
        <v>17</v>
      </c>
      <c r="BE1149" s="4"/>
    </row>
    <row r="1150" spans="1:57" ht="12.75">
      <c r="A1150" s="3" t="s">
        <v>260</v>
      </c>
      <c r="B1150" s="4"/>
      <c r="C1150" s="3" t="s">
        <v>642</v>
      </c>
      <c r="D1150" s="6" t="s">
        <v>643</v>
      </c>
      <c r="E1150" s="3" t="s">
        <v>630</v>
      </c>
      <c r="F1150" s="3">
        <v>2017</v>
      </c>
      <c r="G1150" s="2" t="s">
        <v>61</v>
      </c>
      <c r="H1150" s="3" t="s">
        <v>112</v>
      </c>
      <c r="I1150" s="3" t="s">
        <v>631</v>
      </c>
      <c r="J1150" s="3" t="s">
        <v>114</v>
      </c>
      <c r="K1150" s="3" t="s">
        <v>320</v>
      </c>
      <c r="L1150" s="3">
        <v>2012</v>
      </c>
      <c r="M1150" s="3" t="s">
        <v>644</v>
      </c>
      <c r="N1150" s="3" t="s">
        <v>182</v>
      </c>
      <c r="O1150" s="3"/>
      <c r="P1150" s="3" t="s">
        <v>82</v>
      </c>
      <c r="Q1150" s="3" t="s">
        <v>83</v>
      </c>
      <c r="R1150" s="4"/>
      <c r="S1150" s="3" t="s">
        <v>134</v>
      </c>
      <c r="T1150" s="3" t="s">
        <v>135</v>
      </c>
      <c r="U1150" s="3" t="s">
        <v>84</v>
      </c>
      <c r="V1150" s="3" t="s">
        <v>72</v>
      </c>
      <c r="W1150" s="3">
        <v>154</v>
      </c>
      <c r="X1150" s="4">
        <f t="shared" si="79"/>
        <v>42.602816808281588</v>
      </c>
      <c r="Y1150" s="3">
        <v>11</v>
      </c>
      <c r="Z1150" s="5"/>
      <c r="AA1150" s="3">
        <v>15</v>
      </c>
      <c r="AB1150" s="3">
        <v>28</v>
      </c>
      <c r="AC1150" s="4">
        <f t="shared" si="83"/>
        <v>27.11088342345192</v>
      </c>
      <c r="AD1150" s="3">
        <v>7</v>
      </c>
      <c r="AE1150" s="2">
        <v>15</v>
      </c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3" t="s">
        <v>177</v>
      </c>
      <c r="AV1150" s="3" t="s">
        <v>178</v>
      </c>
      <c r="AW1150" s="3" t="s">
        <v>127</v>
      </c>
      <c r="AX1150" s="4"/>
      <c r="AY1150" s="3" t="s">
        <v>122</v>
      </c>
      <c r="AZ1150" s="3" t="s">
        <v>76</v>
      </c>
      <c r="BA1150" s="3" t="s">
        <v>77</v>
      </c>
      <c r="BB1150" s="2">
        <f t="shared" si="96"/>
        <v>33.544861115000003</v>
      </c>
      <c r="BC1150" s="2">
        <f t="shared" si="97"/>
        <v>120.47666666500001</v>
      </c>
      <c r="BD1150" s="3">
        <v>20</v>
      </c>
      <c r="BE1150" s="4"/>
    </row>
    <row r="1151" spans="1:57" ht="12.75">
      <c r="A1151" s="3" t="s">
        <v>260</v>
      </c>
      <c r="B1151" s="4"/>
      <c r="C1151" s="3" t="s">
        <v>642</v>
      </c>
      <c r="D1151" s="3" t="s">
        <v>643</v>
      </c>
      <c r="E1151" s="3" t="s">
        <v>630</v>
      </c>
      <c r="F1151" s="3">
        <v>2017</v>
      </c>
      <c r="G1151" s="2" t="s">
        <v>61</v>
      </c>
      <c r="H1151" s="3" t="s">
        <v>112</v>
      </c>
      <c r="I1151" s="3" t="s">
        <v>631</v>
      </c>
      <c r="J1151" s="3" t="s">
        <v>114</v>
      </c>
      <c r="K1151" s="3" t="s">
        <v>320</v>
      </c>
      <c r="L1151" s="3">
        <v>2012</v>
      </c>
      <c r="M1151" s="3" t="s">
        <v>645</v>
      </c>
      <c r="N1151" s="3" t="s">
        <v>182</v>
      </c>
      <c r="O1151" s="3"/>
      <c r="P1151" s="3" t="s">
        <v>82</v>
      </c>
      <c r="Q1151" s="3" t="s">
        <v>83</v>
      </c>
      <c r="R1151" s="4"/>
      <c r="S1151" s="3" t="s">
        <v>134</v>
      </c>
      <c r="T1151" s="3" t="s">
        <v>135</v>
      </c>
      <c r="U1151" s="3" t="s">
        <v>84</v>
      </c>
      <c r="V1151" s="3" t="s">
        <v>72</v>
      </c>
      <c r="W1151" s="3">
        <v>1234</v>
      </c>
      <c r="X1151" s="4">
        <f t="shared" si="79"/>
        <v>1173.5139539008474</v>
      </c>
      <c r="Y1151" s="3">
        <v>303</v>
      </c>
      <c r="Z1151" s="5"/>
      <c r="AA1151" s="3">
        <v>15</v>
      </c>
      <c r="AB1151" s="3">
        <v>177</v>
      </c>
      <c r="AC1151" s="4">
        <f t="shared" si="83"/>
        <v>23.237900077244504</v>
      </c>
      <c r="AD1151" s="3">
        <v>6</v>
      </c>
      <c r="AE1151" s="2">
        <v>15</v>
      </c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3" t="s">
        <v>177</v>
      </c>
      <c r="AV1151" s="3" t="s">
        <v>178</v>
      </c>
      <c r="AW1151" s="3" t="s">
        <v>127</v>
      </c>
      <c r="AX1151" s="4"/>
      <c r="AY1151" s="3" t="s">
        <v>122</v>
      </c>
      <c r="AZ1151" s="3" t="s">
        <v>76</v>
      </c>
      <c r="BA1151" s="3" t="s">
        <v>77</v>
      </c>
      <c r="BB1151" s="2">
        <f t="shared" si="96"/>
        <v>33.544861115000003</v>
      </c>
      <c r="BC1151" s="2">
        <f t="shared" si="97"/>
        <v>120.47666666500001</v>
      </c>
      <c r="BD1151" s="3">
        <v>6</v>
      </c>
      <c r="BE1151" s="4"/>
    </row>
    <row r="1152" spans="1:57" ht="12.75">
      <c r="A1152" s="3" t="s">
        <v>260</v>
      </c>
      <c r="B1152" s="4"/>
      <c r="C1152" s="3" t="s">
        <v>642</v>
      </c>
      <c r="D1152" s="6" t="s">
        <v>643</v>
      </c>
      <c r="E1152" s="3" t="s">
        <v>630</v>
      </c>
      <c r="F1152" s="3">
        <v>2017</v>
      </c>
      <c r="G1152" s="2" t="s">
        <v>61</v>
      </c>
      <c r="H1152" s="3" t="s">
        <v>112</v>
      </c>
      <c r="I1152" s="3" t="s">
        <v>631</v>
      </c>
      <c r="J1152" s="3" t="s">
        <v>114</v>
      </c>
      <c r="K1152" s="3" t="s">
        <v>320</v>
      </c>
      <c r="L1152" s="3">
        <v>2012</v>
      </c>
      <c r="M1152" s="3" t="s">
        <v>645</v>
      </c>
      <c r="N1152" s="3" t="s">
        <v>182</v>
      </c>
      <c r="O1152" s="3"/>
      <c r="P1152" s="3" t="s">
        <v>82</v>
      </c>
      <c r="Q1152" s="3" t="s">
        <v>83</v>
      </c>
      <c r="R1152" s="4"/>
      <c r="S1152" s="3" t="s">
        <v>134</v>
      </c>
      <c r="T1152" s="3" t="s">
        <v>135</v>
      </c>
      <c r="U1152" s="3" t="s">
        <v>84</v>
      </c>
      <c r="V1152" s="3" t="s">
        <v>72</v>
      </c>
      <c r="W1152" s="3">
        <v>1547</v>
      </c>
      <c r="X1152" s="4">
        <f t="shared" si="79"/>
        <v>348.56850115866752</v>
      </c>
      <c r="Y1152" s="3">
        <v>90</v>
      </c>
      <c r="Z1152" s="5"/>
      <c r="AA1152" s="3">
        <v>15</v>
      </c>
      <c r="AB1152" s="3">
        <v>177</v>
      </c>
      <c r="AC1152" s="4">
        <f t="shared" si="83"/>
        <v>23.237900077244504</v>
      </c>
      <c r="AD1152" s="3">
        <v>6</v>
      </c>
      <c r="AE1152" s="2">
        <v>15</v>
      </c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3" t="s">
        <v>177</v>
      </c>
      <c r="AV1152" s="3" t="s">
        <v>178</v>
      </c>
      <c r="AW1152" s="3" t="s">
        <v>127</v>
      </c>
      <c r="AX1152" s="4"/>
      <c r="AY1152" s="3" t="s">
        <v>122</v>
      </c>
      <c r="AZ1152" s="3" t="s">
        <v>76</v>
      </c>
      <c r="BA1152" s="3" t="s">
        <v>77</v>
      </c>
      <c r="BB1152" s="2">
        <f t="shared" si="96"/>
        <v>33.544861115000003</v>
      </c>
      <c r="BC1152" s="2">
        <f t="shared" si="97"/>
        <v>120.47666666500001</v>
      </c>
      <c r="BD1152" s="3">
        <v>10</v>
      </c>
      <c r="BE1152" s="4"/>
    </row>
    <row r="1153" spans="1:57" ht="12.75">
      <c r="A1153" s="3" t="s">
        <v>260</v>
      </c>
      <c r="B1153" s="4"/>
      <c r="C1153" s="3" t="s">
        <v>642</v>
      </c>
      <c r="D1153" s="3" t="s">
        <v>643</v>
      </c>
      <c r="E1153" s="3" t="s">
        <v>630</v>
      </c>
      <c r="F1153" s="3">
        <v>2017</v>
      </c>
      <c r="G1153" s="2" t="s">
        <v>61</v>
      </c>
      <c r="H1153" s="3" t="s">
        <v>112</v>
      </c>
      <c r="I1153" s="3" t="s">
        <v>631</v>
      </c>
      <c r="J1153" s="3" t="s">
        <v>114</v>
      </c>
      <c r="K1153" s="3" t="s">
        <v>320</v>
      </c>
      <c r="L1153" s="3">
        <v>2012</v>
      </c>
      <c r="M1153" s="3" t="s">
        <v>645</v>
      </c>
      <c r="N1153" s="3" t="s">
        <v>182</v>
      </c>
      <c r="O1153" s="3"/>
      <c r="P1153" s="3" t="s">
        <v>82</v>
      </c>
      <c r="Q1153" s="3" t="s">
        <v>83</v>
      </c>
      <c r="R1153" s="4"/>
      <c r="S1153" s="3" t="s">
        <v>134</v>
      </c>
      <c r="T1153" s="3" t="s">
        <v>135</v>
      </c>
      <c r="U1153" s="3" t="s">
        <v>84</v>
      </c>
      <c r="V1153" s="3" t="s">
        <v>72</v>
      </c>
      <c r="W1153" s="3">
        <v>2531</v>
      </c>
      <c r="X1153" s="4">
        <f t="shared" si="79"/>
        <v>247.87093415727469</v>
      </c>
      <c r="Y1153" s="3">
        <v>64</v>
      </c>
      <c r="Z1153" s="5"/>
      <c r="AA1153" s="3">
        <v>15</v>
      </c>
      <c r="AB1153" s="3">
        <v>177</v>
      </c>
      <c r="AC1153" s="4">
        <f t="shared" si="83"/>
        <v>23.237900077244504</v>
      </c>
      <c r="AD1153" s="3">
        <v>6</v>
      </c>
      <c r="AE1153" s="2">
        <v>15</v>
      </c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3" t="s">
        <v>177</v>
      </c>
      <c r="AV1153" s="3" t="s">
        <v>178</v>
      </c>
      <c r="AW1153" s="3" t="s">
        <v>127</v>
      </c>
      <c r="AX1153" s="4"/>
      <c r="AY1153" s="3" t="s">
        <v>122</v>
      </c>
      <c r="AZ1153" s="3" t="s">
        <v>76</v>
      </c>
      <c r="BA1153" s="3" t="s">
        <v>77</v>
      </c>
      <c r="BB1153" s="2">
        <f t="shared" si="96"/>
        <v>33.544861115000003</v>
      </c>
      <c r="BC1153" s="2">
        <f t="shared" si="97"/>
        <v>120.47666666500001</v>
      </c>
      <c r="BD1153" s="3">
        <v>17</v>
      </c>
      <c r="BE1153" s="4"/>
    </row>
    <row r="1154" spans="1:57" ht="12.75">
      <c r="A1154" s="3" t="s">
        <v>260</v>
      </c>
      <c r="B1154" s="4"/>
      <c r="C1154" s="3" t="s">
        <v>642</v>
      </c>
      <c r="D1154" s="6" t="s">
        <v>643</v>
      </c>
      <c r="E1154" s="3" t="s">
        <v>630</v>
      </c>
      <c r="F1154" s="3">
        <v>2017</v>
      </c>
      <c r="G1154" s="2" t="s">
        <v>61</v>
      </c>
      <c r="H1154" s="3" t="s">
        <v>112</v>
      </c>
      <c r="I1154" s="3" t="s">
        <v>631</v>
      </c>
      <c r="J1154" s="3" t="s">
        <v>114</v>
      </c>
      <c r="K1154" s="3" t="s">
        <v>320</v>
      </c>
      <c r="L1154" s="3">
        <v>2012</v>
      </c>
      <c r="M1154" s="3" t="s">
        <v>645</v>
      </c>
      <c r="N1154" s="3" t="s">
        <v>182</v>
      </c>
      <c r="O1154" s="3"/>
      <c r="P1154" s="3" t="s">
        <v>82</v>
      </c>
      <c r="Q1154" s="3" t="s">
        <v>83</v>
      </c>
      <c r="R1154" s="4"/>
      <c r="S1154" s="3" t="s">
        <v>134</v>
      </c>
      <c r="T1154" s="3" t="s">
        <v>135</v>
      </c>
      <c r="U1154" s="3" t="s">
        <v>84</v>
      </c>
      <c r="V1154" s="3" t="s">
        <v>72</v>
      </c>
      <c r="W1154" s="3">
        <v>1897</v>
      </c>
      <c r="X1154" s="4">
        <f t="shared" si="79"/>
        <v>685.51805227871284</v>
      </c>
      <c r="Y1154" s="3">
        <v>177</v>
      </c>
      <c r="Z1154" s="5"/>
      <c r="AA1154" s="3">
        <v>15</v>
      </c>
      <c r="AB1154" s="3">
        <v>177</v>
      </c>
      <c r="AC1154" s="4">
        <f t="shared" si="83"/>
        <v>23.237900077244504</v>
      </c>
      <c r="AD1154" s="3">
        <v>6</v>
      </c>
      <c r="AE1154" s="2">
        <v>15</v>
      </c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3" t="s">
        <v>177</v>
      </c>
      <c r="AV1154" s="3" t="s">
        <v>178</v>
      </c>
      <c r="AW1154" s="3" t="s">
        <v>127</v>
      </c>
      <c r="AX1154" s="4"/>
      <c r="AY1154" s="3" t="s">
        <v>122</v>
      </c>
      <c r="AZ1154" s="3" t="s">
        <v>76</v>
      </c>
      <c r="BA1154" s="3" t="s">
        <v>77</v>
      </c>
      <c r="BB1154" s="2">
        <f t="shared" si="96"/>
        <v>33.544861115000003</v>
      </c>
      <c r="BC1154" s="2">
        <f t="shared" si="97"/>
        <v>120.47666666500001</v>
      </c>
      <c r="BD1154" s="3">
        <v>20</v>
      </c>
      <c r="BE1154" s="4"/>
    </row>
    <row r="1155" spans="1:57" ht="12.75">
      <c r="A1155" s="3" t="s">
        <v>260</v>
      </c>
      <c r="B1155" s="4"/>
      <c r="C1155" s="3" t="s">
        <v>642</v>
      </c>
      <c r="D1155" s="3" t="s">
        <v>643</v>
      </c>
      <c r="E1155" s="3" t="s">
        <v>630</v>
      </c>
      <c r="F1155" s="3">
        <v>2017</v>
      </c>
      <c r="G1155" s="2" t="s">
        <v>61</v>
      </c>
      <c r="H1155" s="3" t="s">
        <v>112</v>
      </c>
      <c r="I1155" s="3" t="s">
        <v>631</v>
      </c>
      <c r="J1155" s="3" t="s">
        <v>114</v>
      </c>
      <c r="K1155" s="3" t="s">
        <v>320</v>
      </c>
      <c r="L1155" s="3">
        <v>2012</v>
      </c>
      <c r="M1155" s="3" t="s">
        <v>646</v>
      </c>
      <c r="N1155" s="3" t="s">
        <v>182</v>
      </c>
      <c r="O1155" s="3"/>
      <c r="P1155" s="3" t="s">
        <v>82</v>
      </c>
      <c r="Q1155" s="3" t="s">
        <v>83</v>
      </c>
      <c r="R1155" s="4"/>
      <c r="S1155" s="3" t="s">
        <v>134</v>
      </c>
      <c r="T1155" s="3" t="s">
        <v>135</v>
      </c>
      <c r="U1155" s="3" t="s">
        <v>84</v>
      </c>
      <c r="V1155" s="3" t="s">
        <v>72</v>
      </c>
      <c r="W1155" s="3">
        <v>1923</v>
      </c>
      <c r="X1155" s="4">
        <f t="shared" si="79"/>
        <v>1545.3203551367594</v>
      </c>
      <c r="Y1155" s="3">
        <v>399</v>
      </c>
      <c r="Z1155" s="5"/>
      <c r="AA1155" s="3">
        <v>15</v>
      </c>
      <c r="AB1155" s="3">
        <v>236</v>
      </c>
      <c r="AC1155" s="4">
        <f t="shared" si="83"/>
        <v>34.856850115866756</v>
      </c>
      <c r="AD1155" s="3">
        <v>9</v>
      </c>
      <c r="AE1155" s="2">
        <v>15</v>
      </c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3" t="s">
        <v>177</v>
      </c>
      <c r="AV1155" s="3" t="s">
        <v>178</v>
      </c>
      <c r="AW1155" s="3" t="s">
        <v>127</v>
      </c>
      <c r="AX1155" s="4"/>
      <c r="AY1155" s="3" t="s">
        <v>122</v>
      </c>
      <c r="AZ1155" s="3" t="s">
        <v>76</v>
      </c>
      <c r="BA1155" s="3" t="s">
        <v>77</v>
      </c>
      <c r="BB1155" s="2">
        <f t="shared" si="96"/>
        <v>33.544861115000003</v>
      </c>
      <c r="BC1155" s="2">
        <f t="shared" si="97"/>
        <v>120.47666666500001</v>
      </c>
      <c r="BD1155" s="3">
        <v>6</v>
      </c>
      <c r="BE1155" s="4"/>
    </row>
    <row r="1156" spans="1:57" ht="12.75">
      <c r="A1156" s="3" t="s">
        <v>260</v>
      </c>
      <c r="B1156" s="4"/>
      <c r="C1156" s="3" t="s">
        <v>642</v>
      </c>
      <c r="D1156" s="6" t="s">
        <v>643</v>
      </c>
      <c r="E1156" s="3" t="s">
        <v>630</v>
      </c>
      <c r="F1156" s="3">
        <v>2017</v>
      </c>
      <c r="G1156" s="2" t="s">
        <v>61</v>
      </c>
      <c r="H1156" s="3" t="s">
        <v>112</v>
      </c>
      <c r="I1156" s="3" t="s">
        <v>631</v>
      </c>
      <c r="J1156" s="3" t="s">
        <v>114</v>
      </c>
      <c r="K1156" s="3" t="s">
        <v>320</v>
      </c>
      <c r="L1156" s="3">
        <v>2012</v>
      </c>
      <c r="M1156" s="3" t="s">
        <v>646</v>
      </c>
      <c r="N1156" s="3" t="s">
        <v>182</v>
      </c>
      <c r="O1156" s="3"/>
      <c r="P1156" s="3" t="s">
        <v>82</v>
      </c>
      <c r="Q1156" s="3" t="s">
        <v>83</v>
      </c>
      <c r="R1156" s="4"/>
      <c r="S1156" s="3" t="s">
        <v>134</v>
      </c>
      <c r="T1156" s="3" t="s">
        <v>135</v>
      </c>
      <c r="U1156" s="3" t="s">
        <v>84</v>
      </c>
      <c r="V1156" s="3" t="s">
        <v>72</v>
      </c>
      <c r="W1156" s="3">
        <v>2153</v>
      </c>
      <c r="X1156" s="4">
        <f t="shared" si="79"/>
        <v>608.05838535456451</v>
      </c>
      <c r="Y1156" s="3">
        <v>157</v>
      </c>
      <c r="Z1156" s="5"/>
      <c r="AA1156" s="3">
        <v>15</v>
      </c>
      <c r="AB1156" s="3">
        <v>236</v>
      </c>
      <c r="AC1156" s="4">
        <f t="shared" si="83"/>
        <v>34.856850115866756</v>
      </c>
      <c r="AD1156" s="3">
        <v>9</v>
      </c>
      <c r="AE1156" s="2">
        <v>15</v>
      </c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3" t="s">
        <v>177</v>
      </c>
      <c r="AV1156" s="3" t="s">
        <v>178</v>
      </c>
      <c r="AW1156" s="3" t="s">
        <v>127</v>
      </c>
      <c r="AX1156" s="4"/>
      <c r="AY1156" s="3" t="s">
        <v>122</v>
      </c>
      <c r="AZ1156" s="3" t="s">
        <v>76</v>
      </c>
      <c r="BA1156" s="3" t="s">
        <v>77</v>
      </c>
      <c r="BB1156" s="2">
        <f t="shared" si="96"/>
        <v>33.544861115000003</v>
      </c>
      <c r="BC1156" s="2">
        <f t="shared" si="97"/>
        <v>120.47666666500001</v>
      </c>
      <c r="BD1156" s="3">
        <v>10</v>
      </c>
      <c r="BE1156" s="4"/>
    </row>
    <row r="1157" spans="1:57" ht="12.75">
      <c r="A1157" s="3" t="s">
        <v>260</v>
      </c>
      <c r="B1157" s="4"/>
      <c r="C1157" s="3" t="s">
        <v>642</v>
      </c>
      <c r="D1157" s="3" t="s">
        <v>643</v>
      </c>
      <c r="E1157" s="3" t="s">
        <v>630</v>
      </c>
      <c r="F1157" s="3">
        <v>2017</v>
      </c>
      <c r="G1157" s="2" t="s">
        <v>61</v>
      </c>
      <c r="H1157" s="3" t="s">
        <v>112</v>
      </c>
      <c r="I1157" s="3" t="s">
        <v>631</v>
      </c>
      <c r="J1157" s="3" t="s">
        <v>114</v>
      </c>
      <c r="K1157" s="3" t="s">
        <v>320</v>
      </c>
      <c r="L1157" s="3">
        <v>2012</v>
      </c>
      <c r="M1157" s="3" t="s">
        <v>646</v>
      </c>
      <c r="N1157" s="3" t="s">
        <v>182</v>
      </c>
      <c r="O1157" s="3"/>
      <c r="P1157" s="3" t="s">
        <v>82</v>
      </c>
      <c r="Q1157" s="3" t="s">
        <v>83</v>
      </c>
      <c r="R1157" s="4"/>
      <c r="S1157" s="3" t="s">
        <v>134</v>
      </c>
      <c r="T1157" s="3" t="s">
        <v>135</v>
      </c>
      <c r="U1157" s="3" t="s">
        <v>84</v>
      </c>
      <c r="V1157" s="3" t="s">
        <v>72</v>
      </c>
      <c r="W1157" s="3">
        <v>2384</v>
      </c>
      <c r="X1157" s="4">
        <f t="shared" si="79"/>
        <v>127.80845042484476</v>
      </c>
      <c r="Y1157" s="3">
        <v>33</v>
      </c>
      <c r="Z1157" s="5"/>
      <c r="AA1157" s="3">
        <v>15</v>
      </c>
      <c r="AB1157" s="3">
        <v>236</v>
      </c>
      <c r="AC1157" s="4">
        <f t="shared" si="83"/>
        <v>34.856850115866756</v>
      </c>
      <c r="AD1157" s="3">
        <v>9</v>
      </c>
      <c r="AE1157" s="2">
        <v>15</v>
      </c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3" t="s">
        <v>177</v>
      </c>
      <c r="AV1157" s="3" t="s">
        <v>178</v>
      </c>
      <c r="AW1157" s="3" t="s">
        <v>127</v>
      </c>
      <c r="AX1157" s="4"/>
      <c r="AY1157" s="3" t="s">
        <v>122</v>
      </c>
      <c r="AZ1157" s="3" t="s">
        <v>76</v>
      </c>
      <c r="BA1157" s="3" t="s">
        <v>77</v>
      </c>
      <c r="BB1157" s="2">
        <f t="shared" si="96"/>
        <v>33.544861115000003</v>
      </c>
      <c r="BC1157" s="2">
        <f t="shared" si="97"/>
        <v>120.47666666500001</v>
      </c>
      <c r="BD1157" s="3">
        <v>17</v>
      </c>
      <c r="BE1157" s="4"/>
    </row>
    <row r="1158" spans="1:57" ht="12.75">
      <c r="A1158" s="3" t="s">
        <v>260</v>
      </c>
      <c r="B1158" s="4"/>
      <c r="C1158" s="3" t="s">
        <v>642</v>
      </c>
      <c r="D1158" s="6" t="s">
        <v>643</v>
      </c>
      <c r="E1158" s="3" t="s">
        <v>630</v>
      </c>
      <c r="F1158" s="3">
        <v>2017</v>
      </c>
      <c r="G1158" s="2" t="s">
        <v>61</v>
      </c>
      <c r="H1158" s="3" t="s">
        <v>112</v>
      </c>
      <c r="I1158" s="3" t="s">
        <v>631</v>
      </c>
      <c r="J1158" s="3" t="s">
        <v>114</v>
      </c>
      <c r="K1158" s="3" t="s">
        <v>320</v>
      </c>
      <c r="L1158" s="3">
        <v>2012</v>
      </c>
      <c r="M1158" s="3" t="s">
        <v>646</v>
      </c>
      <c r="N1158" s="3" t="s">
        <v>182</v>
      </c>
      <c r="O1158" s="3"/>
      <c r="P1158" s="3" t="s">
        <v>82</v>
      </c>
      <c r="Q1158" s="3" t="s">
        <v>83</v>
      </c>
      <c r="R1158" s="4"/>
      <c r="S1158" s="3" t="s">
        <v>134</v>
      </c>
      <c r="T1158" s="3" t="s">
        <v>135</v>
      </c>
      <c r="U1158" s="3" t="s">
        <v>84</v>
      </c>
      <c r="V1158" s="3" t="s">
        <v>72</v>
      </c>
      <c r="W1158" s="3">
        <v>2224</v>
      </c>
      <c r="X1158" s="4">
        <f t="shared" si="79"/>
        <v>611.93136870077194</v>
      </c>
      <c r="Y1158" s="3">
        <v>158</v>
      </c>
      <c r="Z1158" s="5"/>
      <c r="AA1158" s="3">
        <v>15</v>
      </c>
      <c r="AB1158" s="3">
        <v>236</v>
      </c>
      <c r="AC1158" s="4">
        <f t="shared" si="83"/>
        <v>34.856850115866756</v>
      </c>
      <c r="AD1158" s="3">
        <v>9</v>
      </c>
      <c r="AE1158" s="2">
        <v>15</v>
      </c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3" t="s">
        <v>177</v>
      </c>
      <c r="AV1158" s="3" t="s">
        <v>178</v>
      </c>
      <c r="AW1158" s="3" t="s">
        <v>127</v>
      </c>
      <c r="AX1158" s="4"/>
      <c r="AY1158" s="3" t="s">
        <v>122</v>
      </c>
      <c r="AZ1158" s="3" t="s">
        <v>76</v>
      </c>
      <c r="BA1158" s="3" t="s">
        <v>77</v>
      </c>
      <c r="BB1158" s="2">
        <f t="shared" si="96"/>
        <v>33.544861115000003</v>
      </c>
      <c r="BC1158" s="2">
        <f t="shared" si="97"/>
        <v>120.47666666500001</v>
      </c>
      <c r="BD1158" s="3">
        <v>20</v>
      </c>
      <c r="BE1158" s="4"/>
    </row>
    <row r="1159" spans="1:57" ht="12.75">
      <c r="A1159" s="3" t="s">
        <v>108</v>
      </c>
      <c r="B1159" s="4"/>
      <c r="C1159" s="3" t="s">
        <v>628</v>
      </c>
      <c r="D1159" s="2" t="s">
        <v>629</v>
      </c>
      <c r="E1159" s="3" t="s">
        <v>630</v>
      </c>
      <c r="F1159" s="3">
        <v>2016</v>
      </c>
      <c r="G1159" s="2" t="s">
        <v>61</v>
      </c>
      <c r="H1159" s="3" t="s">
        <v>112</v>
      </c>
      <c r="I1159" s="3" t="s">
        <v>631</v>
      </c>
      <c r="J1159" s="3" t="s">
        <v>114</v>
      </c>
      <c r="K1159" s="3" t="s">
        <v>320</v>
      </c>
      <c r="L1159" s="3">
        <v>2012</v>
      </c>
      <c r="M1159" s="3" t="s">
        <v>647</v>
      </c>
      <c r="N1159" s="2" t="s">
        <v>310</v>
      </c>
      <c r="O1159" s="3"/>
      <c r="P1159" s="3" t="s">
        <v>82</v>
      </c>
      <c r="Q1159" s="3" t="s">
        <v>242</v>
      </c>
      <c r="R1159" s="4"/>
      <c r="S1159" s="3" t="s">
        <v>69</v>
      </c>
      <c r="T1159" s="3" t="s">
        <v>299</v>
      </c>
      <c r="U1159" s="4"/>
      <c r="V1159" s="3" t="s">
        <v>72</v>
      </c>
      <c r="W1159" s="3">
        <v>659.85820000000001</v>
      </c>
      <c r="X1159" s="4">
        <f t="shared" si="79"/>
        <v>227.35169999999999</v>
      </c>
      <c r="Y1159" s="3">
        <v>75.783900000000003</v>
      </c>
      <c r="Z1159" s="4"/>
      <c r="AA1159" s="3">
        <v>9</v>
      </c>
      <c r="AB1159" s="3">
        <v>121.6977</v>
      </c>
      <c r="AC1159" s="4">
        <f t="shared" si="83"/>
        <v>39.158699999999996</v>
      </c>
      <c r="AD1159" s="3">
        <v>13.052899999999999</v>
      </c>
      <c r="AE1159" s="3">
        <v>9</v>
      </c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3" t="s">
        <v>177</v>
      </c>
      <c r="AV1159" s="3" t="s">
        <v>178</v>
      </c>
      <c r="AW1159" s="3" t="s">
        <v>127</v>
      </c>
      <c r="AX1159" s="4"/>
      <c r="AY1159" s="2" t="s">
        <v>122</v>
      </c>
      <c r="AZ1159" s="3" t="s">
        <v>76</v>
      </c>
      <c r="BA1159" s="3" t="s">
        <v>77</v>
      </c>
      <c r="BB1159" s="3">
        <f t="shared" ref="BB1159:BB1166" si="98">AVERAGE(32.81305556, 34.49111111)</f>
        <v>33.652083335</v>
      </c>
      <c r="BC1159" s="3">
        <f t="shared" ref="BC1159:BC1166" si="99">AVERAGE(119.89583333,121.30333333)</f>
        <v>120.59958333</v>
      </c>
      <c r="BD1159" s="3">
        <v>6</v>
      </c>
      <c r="BE1159" s="3" t="s">
        <v>648</v>
      </c>
    </row>
    <row r="1160" spans="1:57" ht="12.75">
      <c r="A1160" s="3" t="s">
        <v>108</v>
      </c>
      <c r="B1160" s="4"/>
      <c r="C1160" s="3" t="s">
        <v>628</v>
      </c>
      <c r="D1160" s="2" t="s">
        <v>629</v>
      </c>
      <c r="E1160" s="3" t="s">
        <v>630</v>
      </c>
      <c r="F1160" s="3">
        <v>2016</v>
      </c>
      <c r="G1160" s="2" t="s">
        <v>61</v>
      </c>
      <c r="H1160" s="3" t="s">
        <v>112</v>
      </c>
      <c r="I1160" s="3" t="s">
        <v>631</v>
      </c>
      <c r="J1160" s="3" t="s">
        <v>114</v>
      </c>
      <c r="K1160" s="3" t="s">
        <v>320</v>
      </c>
      <c r="L1160" s="3">
        <v>2012</v>
      </c>
      <c r="M1160" s="3" t="s">
        <v>647</v>
      </c>
      <c r="N1160" s="2" t="s">
        <v>310</v>
      </c>
      <c r="O1160" s="3"/>
      <c r="P1160" s="3" t="s">
        <v>82</v>
      </c>
      <c r="Q1160" s="3" t="s">
        <v>242</v>
      </c>
      <c r="R1160" s="4"/>
      <c r="S1160" s="3" t="s">
        <v>69</v>
      </c>
      <c r="T1160" s="3" t="s">
        <v>299</v>
      </c>
      <c r="U1160" s="4"/>
      <c r="V1160" s="3" t="s">
        <v>72</v>
      </c>
      <c r="W1160" s="3">
        <v>887.55160000000001</v>
      </c>
      <c r="X1160" s="4">
        <f t="shared" si="79"/>
        <v>247.28070000000002</v>
      </c>
      <c r="Y1160" s="3">
        <v>82.426900000000003</v>
      </c>
      <c r="Z1160" s="4"/>
      <c r="AA1160" s="3">
        <v>9</v>
      </c>
      <c r="AB1160" s="3">
        <v>121.6977</v>
      </c>
      <c r="AC1160" s="4">
        <f t="shared" si="83"/>
        <v>39.158699999999996</v>
      </c>
      <c r="AD1160" s="3">
        <v>13.052899999999999</v>
      </c>
      <c r="AE1160" s="3">
        <v>9</v>
      </c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3" t="s">
        <v>177</v>
      </c>
      <c r="AV1160" s="3" t="s">
        <v>178</v>
      </c>
      <c r="AW1160" s="3" t="s">
        <v>127</v>
      </c>
      <c r="AX1160" s="4"/>
      <c r="AY1160" s="2" t="s">
        <v>122</v>
      </c>
      <c r="AZ1160" s="3" t="s">
        <v>76</v>
      </c>
      <c r="BA1160" s="3" t="s">
        <v>77</v>
      </c>
      <c r="BB1160" s="3">
        <f t="shared" si="98"/>
        <v>33.652083335</v>
      </c>
      <c r="BC1160" s="3">
        <f t="shared" si="99"/>
        <v>120.59958333</v>
      </c>
      <c r="BD1160" s="3">
        <v>10</v>
      </c>
      <c r="BE1160" s="3" t="s">
        <v>648</v>
      </c>
    </row>
    <row r="1161" spans="1:57" ht="12.75">
      <c r="A1161" s="3" t="s">
        <v>108</v>
      </c>
      <c r="B1161" s="4"/>
      <c r="C1161" s="3" t="s">
        <v>628</v>
      </c>
      <c r="D1161" s="2" t="s">
        <v>629</v>
      </c>
      <c r="E1161" s="3" t="s">
        <v>630</v>
      </c>
      <c r="F1161" s="3">
        <v>2016</v>
      </c>
      <c r="G1161" s="2" t="s">
        <v>61</v>
      </c>
      <c r="H1161" s="3" t="s">
        <v>112</v>
      </c>
      <c r="I1161" s="3" t="s">
        <v>631</v>
      </c>
      <c r="J1161" s="3" t="s">
        <v>114</v>
      </c>
      <c r="K1161" s="3" t="s">
        <v>320</v>
      </c>
      <c r="L1161" s="3">
        <v>2012</v>
      </c>
      <c r="M1161" s="3" t="s">
        <v>647</v>
      </c>
      <c r="N1161" s="2" t="s">
        <v>310</v>
      </c>
      <c r="O1161" s="3"/>
      <c r="P1161" s="3" t="s">
        <v>82</v>
      </c>
      <c r="Q1161" s="3" t="s">
        <v>242</v>
      </c>
      <c r="R1161" s="4"/>
      <c r="S1161" s="3" t="s">
        <v>69</v>
      </c>
      <c r="T1161" s="3" t="s">
        <v>299</v>
      </c>
      <c r="U1161" s="4"/>
      <c r="V1161" s="3" t="s">
        <v>72</v>
      </c>
      <c r="W1161" s="3">
        <v>874.08429999999998</v>
      </c>
      <c r="X1161" s="4">
        <f t="shared" si="79"/>
        <v>257.24279999999999</v>
      </c>
      <c r="Y1161" s="3">
        <v>85.747600000000006</v>
      </c>
      <c r="Z1161" s="4"/>
      <c r="AA1161" s="3">
        <v>9</v>
      </c>
      <c r="AB1161" s="3">
        <v>121.6977</v>
      </c>
      <c r="AC1161" s="4">
        <f t="shared" si="83"/>
        <v>39.158699999999996</v>
      </c>
      <c r="AD1161" s="3">
        <v>13.052899999999999</v>
      </c>
      <c r="AE1161" s="3">
        <v>9</v>
      </c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3" t="s">
        <v>177</v>
      </c>
      <c r="AV1161" s="3" t="s">
        <v>178</v>
      </c>
      <c r="AW1161" s="3" t="s">
        <v>127</v>
      </c>
      <c r="AX1161" s="4"/>
      <c r="AY1161" s="2" t="s">
        <v>122</v>
      </c>
      <c r="AZ1161" s="3" t="s">
        <v>76</v>
      </c>
      <c r="BA1161" s="3" t="s">
        <v>77</v>
      </c>
      <c r="BB1161" s="3">
        <f t="shared" si="98"/>
        <v>33.652083335</v>
      </c>
      <c r="BC1161" s="3">
        <f t="shared" si="99"/>
        <v>120.59958333</v>
      </c>
      <c r="BD1161" s="3">
        <v>17</v>
      </c>
      <c r="BE1161" s="3" t="s">
        <v>648</v>
      </c>
    </row>
    <row r="1162" spans="1:57" ht="12.75">
      <c r="A1162" s="3" t="s">
        <v>108</v>
      </c>
      <c r="B1162" s="4"/>
      <c r="C1162" s="3" t="s">
        <v>628</v>
      </c>
      <c r="D1162" s="2" t="s">
        <v>629</v>
      </c>
      <c r="E1162" s="3" t="s">
        <v>630</v>
      </c>
      <c r="F1162" s="3">
        <v>2016</v>
      </c>
      <c r="G1162" s="2" t="s">
        <v>61</v>
      </c>
      <c r="H1162" s="3" t="s">
        <v>112</v>
      </c>
      <c r="I1162" s="3" t="s">
        <v>631</v>
      </c>
      <c r="J1162" s="3" t="s">
        <v>114</v>
      </c>
      <c r="K1162" s="3" t="s">
        <v>320</v>
      </c>
      <c r="L1162" s="3">
        <v>2012</v>
      </c>
      <c r="M1162" s="3" t="s">
        <v>647</v>
      </c>
      <c r="N1162" s="2" t="s">
        <v>310</v>
      </c>
      <c r="O1162" s="3"/>
      <c r="P1162" s="3" t="s">
        <v>82</v>
      </c>
      <c r="Q1162" s="3" t="s">
        <v>242</v>
      </c>
      <c r="R1162" s="4"/>
      <c r="S1162" s="3" t="s">
        <v>69</v>
      </c>
      <c r="T1162" s="3" t="s">
        <v>299</v>
      </c>
      <c r="U1162" s="4"/>
      <c r="V1162" s="3" t="s">
        <v>72</v>
      </c>
      <c r="W1162" s="3">
        <v>857.37400000000002</v>
      </c>
      <c r="X1162" s="4">
        <f t="shared" si="79"/>
        <v>168.03030000000001</v>
      </c>
      <c r="Y1162" s="3">
        <v>56.010100000000001</v>
      </c>
      <c r="Z1162" s="4"/>
      <c r="AA1162" s="3">
        <v>9</v>
      </c>
      <c r="AB1162" s="3">
        <v>121.6977</v>
      </c>
      <c r="AC1162" s="4">
        <f t="shared" si="83"/>
        <v>39.158699999999996</v>
      </c>
      <c r="AD1162" s="3">
        <v>13.052899999999999</v>
      </c>
      <c r="AE1162" s="3">
        <v>9</v>
      </c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3" t="s">
        <v>177</v>
      </c>
      <c r="AV1162" s="3" t="s">
        <v>178</v>
      </c>
      <c r="AW1162" s="3" t="s">
        <v>127</v>
      </c>
      <c r="AX1162" s="4"/>
      <c r="AY1162" s="2" t="s">
        <v>122</v>
      </c>
      <c r="AZ1162" s="3" t="s">
        <v>76</v>
      </c>
      <c r="BA1162" s="3" t="s">
        <v>77</v>
      </c>
      <c r="BB1162" s="3">
        <f t="shared" si="98"/>
        <v>33.652083335</v>
      </c>
      <c r="BC1162" s="3">
        <f t="shared" si="99"/>
        <v>120.59958333</v>
      </c>
      <c r="BD1162" s="3">
        <v>20</v>
      </c>
      <c r="BE1162" s="3" t="s">
        <v>648</v>
      </c>
    </row>
    <row r="1163" spans="1:57" ht="12.75">
      <c r="A1163" s="3" t="s">
        <v>108</v>
      </c>
      <c r="B1163" s="4"/>
      <c r="C1163" s="3" t="s">
        <v>628</v>
      </c>
      <c r="D1163" s="2" t="s">
        <v>629</v>
      </c>
      <c r="E1163" s="3" t="s">
        <v>630</v>
      </c>
      <c r="F1163" s="3">
        <v>2016</v>
      </c>
      <c r="G1163" s="2" t="s">
        <v>61</v>
      </c>
      <c r="H1163" s="3" t="s">
        <v>112</v>
      </c>
      <c r="I1163" s="3" t="s">
        <v>631</v>
      </c>
      <c r="J1163" s="3" t="s">
        <v>114</v>
      </c>
      <c r="K1163" s="3" t="s">
        <v>320</v>
      </c>
      <c r="L1163" s="3">
        <v>2012</v>
      </c>
      <c r="M1163" s="3" t="s">
        <v>647</v>
      </c>
      <c r="N1163" s="2" t="s">
        <v>310</v>
      </c>
      <c r="O1163" s="3"/>
      <c r="P1163" s="3" t="s">
        <v>82</v>
      </c>
      <c r="Q1163" s="3" t="s">
        <v>242</v>
      </c>
      <c r="R1163" s="4"/>
      <c r="S1163" s="3" t="s">
        <v>69</v>
      </c>
      <c r="T1163" s="3" t="s">
        <v>299</v>
      </c>
      <c r="U1163" s="4"/>
      <c r="V1163" s="3" t="s">
        <v>72</v>
      </c>
      <c r="W1163" s="3">
        <v>965.29240000000004</v>
      </c>
      <c r="X1163" s="4">
        <f t="shared" si="79"/>
        <v>296.90160000000003</v>
      </c>
      <c r="Y1163" s="3">
        <v>98.967200000000005</v>
      </c>
      <c r="Z1163" s="4"/>
      <c r="AA1163" s="3">
        <v>9</v>
      </c>
      <c r="AB1163" s="3">
        <v>186.065</v>
      </c>
      <c r="AC1163" s="4">
        <f t="shared" si="83"/>
        <v>49.131299999999996</v>
      </c>
      <c r="AD1163" s="3">
        <v>16.377099999999999</v>
      </c>
      <c r="AE1163" s="3">
        <v>9</v>
      </c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3" t="s">
        <v>177</v>
      </c>
      <c r="AV1163" s="3" t="s">
        <v>178</v>
      </c>
      <c r="AW1163" s="3" t="s">
        <v>127</v>
      </c>
      <c r="AX1163" s="4"/>
      <c r="AY1163" s="2" t="s">
        <v>122</v>
      </c>
      <c r="AZ1163" s="3" t="s">
        <v>76</v>
      </c>
      <c r="BA1163" s="3" t="s">
        <v>77</v>
      </c>
      <c r="BB1163" s="3">
        <f t="shared" si="98"/>
        <v>33.652083335</v>
      </c>
      <c r="BC1163" s="3">
        <f t="shared" si="99"/>
        <v>120.59958333</v>
      </c>
      <c r="BD1163" s="3">
        <v>6</v>
      </c>
      <c r="BE1163" s="3" t="s">
        <v>649</v>
      </c>
    </row>
    <row r="1164" spans="1:57" ht="12.75">
      <c r="A1164" s="3" t="s">
        <v>108</v>
      </c>
      <c r="B1164" s="4"/>
      <c r="C1164" s="3" t="s">
        <v>628</v>
      </c>
      <c r="D1164" s="2" t="s">
        <v>629</v>
      </c>
      <c r="E1164" s="3" t="s">
        <v>630</v>
      </c>
      <c r="F1164" s="3">
        <v>2016</v>
      </c>
      <c r="G1164" s="2" t="s">
        <v>61</v>
      </c>
      <c r="H1164" s="3" t="s">
        <v>112</v>
      </c>
      <c r="I1164" s="3" t="s">
        <v>631</v>
      </c>
      <c r="J1164" s="3" t="s">
        <v>114</v>
      </c>
      <c r="K1164" s="3" t="s">
        <v>320</v>
      </c>
      <c r="L1164" s="3">
        <v>2012</v>
      </c>
      <c r="M1164" s="3" t="s">
        <v>647</v>
      </c>
      <c r="N1164" s="2" t="s">
        <v>310</v>
      </c>
      <c r="O1164" s="3"/>
      <c r="P1164" s="3" t="s">
        <v>82</v>
      </c>
      <c r="Q1164" s="3" t="s">
        <v>242</v>
      </c>
      <c r="R1164" s="4"/>
      <c r="S1164" s="3" t="s">
        <v>69</v>
      </c>
      <c r="T1164" s="3" t="s">
        <v>299</v>
      </c>
      <c r="U1164" s="4"/>
      <c r="V1164" s="3" t="s">
        <v>72</v>
      </c>
      <c r="W1164" s="3">
        <v>1338.3110999999999</v>
      </c>
      <c r="X1164" s="4">
        <f t="shared" si="79"/>
        <v>356.24880000000002</v>
      </c>
      <c r="Y1164" s="3">
        <v>118.7496</v>
      </c>
      <c r="Z1164" s="4"/>
      <c r="AA1164" s="3">
        <v>9</v>
      </c>
      <c r="AB1164" s="3">
        <v>186.065</v>
      </c>
      <c r="AC1164" s="4">
        <f t="shared" si="83"/>
        <v>49.131299999999996</v>
      </c>
      <c r="AD1164" s="3">
        <v>16.377099999999999</v>
      </c>
      <c r="AE1164" s="3">
        <v>9</v>
      </c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3" t="s">
        <v>177</v>
      </c>
      <c r="AV1164" s="3" t="s">
        <v>178</v>
      </c>
      <c r="AW1164" s="3" t="s">
        <v>127</v>
      </c>
      <c r="AX1164" s="4"/>
      <c r="AY1164" s="2" t="s">
        <v>122</v>
      </c>
      <c r="AZ1164" s="3" t="s">
        <v>76</v>
      </c>
      <c r="BA1164" s="3" t="s">
        <v>77</v>
      </c>
      <c r="BB1164" s="3">
        <f t="shared" si="98"/>
        <v>33.652083335</v>
      </c>
      <c r="BC1164" s="3">
        <f t="shared" si="99"/>
        <v>120.59958333</v>
      </c>
      <c r="BD1164" s="3">
        <v>10</v>
      </c>
      <c r="BE1164" s="3" t="s">
        <v>649</v>
      </c>
    </row>
    <row r="1165" spans="1:57" ht="12.75">
      <c r="A1165" s="3" t="s">
        <v>108</v>
      </c>
      <c r="B1165" s="4"/>
      <c r="C1165" s="3" t="s">
        <v>628</v>
      </c>
      <c r="D1165" s="2" t="s">
        <v>629</v>
      </c>
      <c r="E1165" s="3" t="s">
        <v>630</v>
      </c>
      <c r="F1165" s="3">
        <v>2016</v>
      </c>
      <c r="G1165" s="2" t="s">
        <v>61</v>
      </c>
      <c r="H1165" s="3" t="s">
        <v>112</v>
      </c>
      <c r="I1165" s="3" t="s">
        <v>631</v>
      </c>
      <c r="J1165" s="3" t="s">
        <v>114</v>
      </c>
      <c r="K1165" s="3" t="s">
        <v>320</v>
      </c>
      <c r="L1165" s="3">
        <v>2012</v>
      </c>
      <c r="M1165" s="3" t="s">
        <v>647</v>
      </c>
      <c r="N1165" s="2" t="s">
        <v>310</v>
      </c>
      <c r="O1165" s="3"/>
      <c r="P1165" s="3" t="s">
        <v>82</v>
      </c>
      <c r="Q1165" s="3" t="s">
        <v>242</v>
      </c>
      <c r="R1165" s="4"/>
      <c r="S1165" s="3" t="s">
        <v>69</v>
      </c>
      <c r="T1165" s="3" t="s">
        <v>299</v>
      </c>
      <c r="U1165" s="4"/>
      <c r="V1165" s="3" t="s">
        <v>72</v>
      </c>
      <c r="W1165" s="3">
        <v>1394.2614000000001</v>
      </c>
      <c r="X1165" s="4">
        <f t="shared" si="79"/>
        <v>455.39519999999993</v>
      </c>
      <c r="Y1165" s="3">
        <v>151.79839999999999</v>
      </c>
      <c r="Z1165" s="4"/>
      <c r="AA1165" s="3">
        <v>9</v>
      </c>
      <c r="AB1165" s="3">
        <v>186.065</v>
      </c>
      <c r="AC1165" s="4">
        <f t="shared" si="83"/>
        <v>49.131299999999996</v>
      </c>
      <c r="AD1165" s="3">
        <v>16.377099999999999</v>
      </c>
      <c r="AE1165" s="3">
        <v>9</v>
      </c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3" t="s">
        <v>177</v>
      </c>
      <c r="AV1165" s="3" t="s">
        <v>178</v>
      </c>
      <c r="AW1165" s="3" t="s">
        <v>127</v>
      </c>
      <c r="AX1165" s="4"/>
      <c r="AY1165" s="2" t="s">
        <v>122</v>
      </c>
      <c r="AZ1165" s="3" t="s">
        <v>76</v>
      </c>
      <c r="BA1165" s="3" t="s">
        <v>77</v>
      </c>
      <c r="BB1165" s="3">
        <f t="shared" si="98"/>
        <v>33.652083335</v>
      </c>
      <c r="BC1165" s="3">
        <f t="shared" si="99"/>
        <v>120.59958333</v>
      </c>
      <c r="BD1165" s="3">
        <v>17</v>
      </c>
      <c r="BE1165" s="3" t="s">
        <v>649</v>
      </c>
    </row>
    <row r="1166" spans="1:57" ht="12.75">
      <c r="A1166" s="3" t="s">
        <v>108</v>
      </c>
      <c r="B1166" s="4"/>
      <c r="C1166" s="3" t="s">
        <v>628</v>
      </c>
      <c r="D1166" s="2" t="s">
        <v>629</v>
      </c>
      <c r="E1166" s="3" t="s">
        <v>630</v>
      </c>
      <c r="F1166" s="3">
        <v>2016</v>
      </c>
      <c r="G1166" s="2" t="s">
        <v>61</v>
      </c>
      <c r="H1166" s="3" t="s">
        <v>112</v>
      </c>
      <c r="I1166" s="3" t="s">
        <v>631</v>
      </c>
      <c r="J1166" s="3" t="s">
        <v>114</v>
      </c>
      <c r="K1166" s="3" t="s">
        <v>320</v>
      </c>
      <c r="L1166" s="3">
        <v>2012</v>
      </c>
      <c r="M1166" s="3" t="s">
        <v>647</v>
      </c>
      <c r="N1166" s="2" t="s">
        <v>310</v>
      </c>
      <c r="O1166" s="3"/>
      <c r="P1166" s="3" t="s">
        <v>82</v>
      </c>
      <c r="Q1166" s="3" t="s">
        <v>242</v>
      </c>
      <c r="R1166" s="4"/>
      <c r="S1166" s="3" t="s">
        <v>69</v>
      </c>
      <c r="T1166" s="3" t="s">
        <v>299</v>
      </c>
      <c r="U1166" s="4"/>
      <c r="V1166" s="3" t="s">
        <v>72</v>
      </c>
      <c r="W1166" s="3">
        <v>1252.0379</v>
      </c>
      <c r="X1166" s="4">
        <f t="shared" si="79"/>
        <v>336.7527</v>
      </c>
      <c r="Y1166" s="3">
        <v>112.2509</v>
      </c>
      <c r="Z1166" s="4"/>
      <c r="AA1166" s="3">
        <v>9</v>
      </c>
      <c r="AB1166" s="3">
        <v>186.065</v>
      </c>
      <c r="AC1166" s="4">
        <f t="shared" si="83"/>
        <v>49.131299999999996</v>
      </c>
      <c r="AD1166" s="3">
        <v>16.377099999999999</v>
      </c>
      <c r="AE1166" s="3">
        <v>9</v>
      </c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3" t="s">
        <v>177</v>
      </c>
      <c r="AV1166" s="3" t="s">
        <v>178</v>
      </c>
      <c r="AW1166" s="3" t="s">
        <v>127</v>
      </c>
      <c r="AX1166" s="4"/>
      <c r="AY1166" s="2" t="s">
        <v>122</v>
      </c>
      <c r="AZ1166" s="3" t="s">
        <v>76</v>
      </c>
      <c r="BA1166" s="3" t="s">
        <v>77</v>
      </c>
      <c r="BB1166" s="3">
        <f t="shared" si="98"/>
        <v>33.652083335</v>
      </c>
      <c r="BC1166" s="3">
        <f t="shared" si="99"/>
        <v>120.59958333</v>
      </c>
      <c r="BD1166" s="3">
        <v>20</v>
      </c>
      <c r="BE1166" s="3" t="s">
        <v>649</v>
      </c>
    </row>
    <row r="1167" spans="1:57" ht="12.75">
      <c r="A1167" s="3" t="s">
        <v>108</v>
      </c>
      <c r="B1167" s="4"/>
      <c r="C1167" s="3" t="s">
        <v>632</v>
      </c>
      <c r="D1167" s="3" t="s">
        <v>633</v>
      </c>
      <c r="E1167" s="3" t="s">
        <v>630</v>
      </c>
      <c r="F1167" s="3">
        <v>2016</v>
      </c>
      <c r="G1167" s="2" t="s">
        <v>61</v>
      </c>
      <c r="H1167" s="3" t="s">
        <v>112</v>
      </c>
      <c r="I1167" s="3" t="s">
        <v>631</v>
      </c>
      <c r="J1167" s="3" t="s">
        <v>114</v>
      </c>
      <c r="K1167" s="3" t="s">
        <v>320</v>
      </c>
      <c r="L1167" s="3">
        <v>2012</v>
      </c>
      <c r="M1167" s="3" t="s">
        <v>149</v>
      </c>
      <c r="N1167" s="3" t="s">
        <v>150</v>
      </c>
      <c r="O1167" s="3"/>
      <c r="P1167" s="3" t="s">
        <v>132</v>
      </c>
      <c r="Q1167" s="3" t="s">
        <v>151</v>
      </c>
      <c r="R1167" s="4"/>
      <c r="S1167" s="3" t="s">
        <v>134</v>
      </c>
      <c r="T1167" s="3" t="s">
        <v>135</v>
      </c>
      <c r="U1167" s="3" t="s">
        <v>84</v>
      </c>
      <c r="V1167" s="3" t="s">
        <v>72</v>
      </c>
      <c r="W1167" s="3">
        <v>6.33</v>
      </c>
      <c r="X1167" s="4">
        <f t="shared" si="79"/>
        <v>1.71</v>
      </c>
      <c r="Y1167" s="3">
        <v>0.56999999999999995</v>
      </c>
      <c r="Z1167" s="4"/>
      <c r="AA1167" s="3">
        <v>9</v>
      </c>
      <c r="AB1167" s="3">
        <v>2.29</v>
      </c>
      <c r="AC1167" s="4">
        <f t="shared" si="83"/>
        <v>0.24</v>
      </c>
      <c r="AD1167" s="3">
        <v>0.08</v>
      </c>
      <c r="AE1167" s="3">
        <v>9</v>
      </c>
      <c r="AF1167" s="3">
        <v>1.66</v>
      </c>
      <c r="AG1167" s="5">
        <f t="shared" ref="AG1167:AG1168" si="100">ABS(AH1167)*(SQRT(AI1167))</f>
        <v>0.27</v>
      </c>
      <c r="AH1167" s="3">
        <v>0.09</v>
      </c>
      <c r="AI1167" s="3">
        <v>9</v>
      </c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3" t="s">
        <v>177</v>
      </c>
      <c r="AV1167" s="3" t="s">
        <v>178</v>
      </c>
      <c r="AW1167" s="3" t="s">
        <v>127</v>
      </c>
      <c r="AX1167" s="4"/>
      <c r="AY1167" s="2" t="s">
        <v>122</v>
      </c>
      <c r="AZ1167" s="3" t="s">
        <v>76</v>
      </c>
      <c r="BA1167" s="3" t="s">
        <v>77</v>
      </c>
      <c r="BB1167" s="3">
        <v>32.614166670000003</v>
      </c>
      <c r="BC1167" s="3">
        <v>119.85694444000001</v>
      </c>
      <c r="BD1167" s="3">
        <v>10</v>
      </c>
      <c r="BE1167" s="3" t="s">
        <v>636</v>
      </c>
    </row>
    <row r="1168" spans="1:57" ht="12.75">
      <c r="A1168" s="3" t="s">
        <v>108</v>
      </c>
      <c r="B1168" s="4"/>
      <c r="C1168" s="3" t="s">
        <v>632</v>
      </c>
      <c r="D1168" s="3" t="s">
        <v>633</v>
      </c>
      <c r="E1168" s="3" t="s">
        <v>630</v>
      </c>
      <c r="F1168" s="3">
        <v>2016</v>
      </c>
      <c r="G1168" s="2" t="s">
        <v>61</v>
      </c>
      <c r="H1168" s="3" t="s">
        <v>112</v>
      </c>
      <c r="I1168" s="3" t="s">
        <v>631</v>
      </c>
      <c r="J1168" s="3" t="s">
        <v>114</v>
      </c>
      <c r="K1168" s="3" t="s">
        <v>320</v>
      </c>
      <c r="L1168" s="3">
        <v>2012</v>
      </c>
      <c r="M1168" s="3" t="s">
        <v>650</v>
      </c>
      <c r="N1168" s="2" t="s">
        <v>635</v>
      </c>
      <c r="O1168" s="3"/>
      <c r="P1168" s="3" t="s">
        <v>118</v>
      </c>
      <c r="Q1168" s="3" t="s">
        <v>187</v>
      </c>
      <c r="R1168" s="4"/>
      <c r="S1168" s="3" t="s">
        <v>69</v>
      </c>
      <c r="T1168" s="3" t="s">
        <v>299</v>
      </c>
      <c r="U1168" s="3" t="s">
        <v>84</v>
      </c>
      <c r="V1168" s="3" t="s">
        <v>72</v>
      </c>
      <c r="W1168" s="3">
        <v>680.10080000000005</v>
      </c>
      <c r="X1168" s="4">
        <f t="shared" si="79"/>
        <v>188.91660000000002</v>
      </c>
      <c r="Y1168" s="3">
        <v>62.972200000000001</v>
      </c>
      <c r="Z1168" s="4"/>
      <c r="AA1168" s="3">
        <v>9</v>
      </c>
      <c r="AB1168" s="3">
        <v>403.02269999999999</v>
      </c>
      <c r="AC1168" s="4">
        <f t="shared" si="83"/>
        <v>151.13339999999999</v>
      </c>
      <c r="AD1168" s="3">
        <v>50.377800000000001</v>
      </c>
      <c r="AE1168" s="3">
        <v>9</v>
      </c>
      <c r="AF1168" s="3">
        <v>516.37279999999998</v>
      </c>
      <c r="AG1168" s="5">
        <f t="shared" si="100"/>
        <v>226.70009999999999</v>
      </c>
      <c r="AH1168" s="3">
        <v>75.566699999999997</v>
      </c>
      <c r="AI1168" s="3">
        <v>9</v>
      </c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3" t="s">
        <v>177</v>
      </c>
      <c r="AV1168" s="3" t="s">
        <v>178</v>
      </c>
      <c r="AW1168" s="3" t="s">
        <v>127</v>
      </c>
      <c r="AX1168" s="4"/>
      <c r="AY1168" s="2" t="s">
        <v>122</v>
      </c>
      <c r="AZ1168" s="3" t="s">
        <v>76</v>
      </c>
      <c r="BA1168" s="3" t="s">
        <v>77</v>
      </c>
      <c r="BB1168" s="3">
        <v>32.614166670000003</v>
      </c>
      <c r="BC1168" s="3">
        <v>119.85694444000001</v>
      </c>
      <c r="BD1168" s="3">
        <v>10</v>
      </c>
      <c r="BE1168" s="3" t="s">
        <v>636</v>
      </c>
    </row>
    <row r="1169" spans="1:57" ht="12.75">
      <c r="A1169" s="3" t="s">
        <v>108</v>
      </c>
      <c r="B1169" s="4"/>
      <c r="C1169" s="3" t="s">
        <v>628</v>
      </c>
      <c r="D1169" s="2" t="s">
        <v>629</v>
      </c>
      <c r="E1169" s="3" t="s">
        <v>630</v>
      </c>
      <c r="F1169" s="3">
        <v>2016</v>
      </c>
      <c r="G1169" s="2" t="s">
        <v>61</v>
      </c>
      <c r="H1169" s="3" t="s">
        <v>112</v>
      </c>
      <c r="I1169" s="3" t="s">
        <v>631</v>
      </c>
      <c r="J1169" s="3" t="s">
        <v>114</v>
      </c>
      <c r="K1169" s="3" t="s">
        <v>320</v>
      </c>
      <c r="L1169" s="3">
        <v>2012</v>
      </c>
      <c r="M1169" s="3" t="s">
        <v>650</v>
      </c>
      <c r="N1169" s="2" t="s">
        <v>635</v>
      </c>
      <c r="O1169" s="3"/>
      <c r="P1169" s="3" t="s">
        <v>118</v>
      </c>
      <c r="Q1169" s="3" t="s">
        <v>187</v>
      </c>
      <c r="R1169" s="4"/>
      <c r="S1169" s="3" t="s">
        <v>69</v>
      </c>
      <c r="T1169" s="3" t="s">
        <v>299</v>
      </c>
      <c r="U1169" s="3" t="s">
        <v>71</v>
      </c>
      <c r="V1169" s="3" t="s">
        <v>72</v>
      </c>
      <c r="W1169" s="3">
        <v>571.42849999999999</v>
      </c>
      <c r="X1169" s="4">
        <f t="shared" si="79"/>
        <v>183.6738</v>
      </c>
      <c r="Y1169" s="3">
        <v>61.224600000000002</v>
      </c>
      <c r="Z1169" s="4"/>
      <c r="AA1169" s="3">
        <v>9</v>
      </c>
      <c r="AB1169" s="3">
        <v>102.0408</v>
      </c>
      <c r="AC1169" s="4">
        <f t="shared" si="83"/>
        <v>61.224600000000002</v>
      </c>
      <c r="AD1169" s="3">
        <v>20.408200000000001</v>
      </c>
      <c r="AE1169" s="3">
        <v>9</v>
      </c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3" t="s">
        <v>177</v>
      </c>
      <c r="AV1169" s="3" t="s">
        <v>178</v>
      </c>
      <c r="AW1169" s="3" t="s">
        <v>127</v>
      </c>
      <c r="AX1169" s="4"/>
      <c r="AY1169" s="2" t="s">
        <v>122</v>
      </c>
      <c r="AZ1169" s="3" t="s">
        <v>76</v>
      </c>
      <c r="BA1169" s="3" t="s">
        <v>77</v>
      </c>
      <c r="BB1169" s="3">
        <f t="shared" ref="BB1169:BB1172" si="101">AVERAGE(32.81305556, 34.49111111)</f>
        <v>33.652083335</v>
      </c>
      <c r="BC1169" s="3">
        <f t="shared" ref="BC1169:BC1172" si="102">AVERAGE(119.89583333,121.30333333)</f>
        <v>120.59958333</v>
      </c>
      <c r="BD1169" s="3">
        <v>6</v>
      </c>
      <c r="BE1169" s="4"/>
    </row>
    <row r="1170" spans="1:57" ht="12.75">
      <c r="A1170" s="3" t="s">
        <v>108</v>
      </c>
      <c r="B1170" s="4"/>
      <c r="C1170" s="3" t="s">
        <v>628</v>
      </c>
      <c r="D1170" s="2" t="s">
        <v>629</v>
      </c>
      <c r="E1170" s="3" t="s">
        <v>630</v>
      </c>
      <c r="F1170" s="3">
        <v>2016</v>
      </c>
      <c r="G1170" s="2" t="s">
        <v>61</v>
      </c>
      <c r="H1170" s="3" t="s">
        <v>112</v>
      </c>
      <c r="I1170" s="3" t="s">
        <v>631</v>
      </c>
      <c r="J1170" s="3" t="s">
        <v>114</v>
      </c>
      <c r="K1170" s="3" t="s">
        <v>320</v>
      </c>
      <c r="L1170" s="3">
        <v>2012</v>
      </c>
      <c r="M1170" s="3" t="s">
        <v>650</v>
      </c>
      <c r="N1170" s="2" t="s">
        <v>635</v>
      </c>
      <c r="O1170" s="3"/>
      <c r="P1170" s="3" t="s">
        <v>118</v>
      </c>
      <c r="Q1170" s="3" t="s">
        <v>187</v>
      </c>
      <c r="R1170" s="4"/>
      <c r="S1170" s="3" t="s">
        <v>69</v>
      </c>
      <c r="T1170" s="3" t="s">
        <v>299</v>
      </c>
      <c r="U1170" s="3" t="s">
        <v>71</v>
      </c>
      <c r="V1170" s="3" t="s">
        <v>72</v>
      </c>
      <c r="W1170" s="3">
        <v>673.46960000000001</v>
      </c>
      <c r="X1170" s="4">
        <f t="shared" si="79"/>
        <v>244.89779999999999</v>
      </c>
      <c r="Y1170" s="3">
        <v>81.632599999999996</v>
      </c>
      <c r="Z1170" s="4"/>
      <c r="AA1170" s="3">
        <v>9</v>
      </c>
      <c r="AB1170" s="3">
        <v>102.0408</v>
      </c>
      <c r="AC1170" s="4">
        <f t="shared" si="83"/>
        <v>61.224600000000002</v>
      </c>
      <c r="AD1170" s="3">
        <v>20.408200000000001</v>
      </c>
      <c r="AE1170" s="3">
        <v>9</v>
      </c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3" t="s">
        <v>177</v>
      </c>
      <c r="AV1170" s="3" t="s">
        <v>178</v>
      </c>
      <c r="AW1170" s="3" t="s">
        <v>127</v>
      </c>
      <c r="AX1170" s="4"/>
      <c r="AY1170" s="2" t="s">
        <v>122</v>
      </c>
      <c r="AZ1170" s="3" t="s">
        <v>76</v>
      </c>
      <c r="BA1170" s="3" t="s">
        <v>77</v>
      </c>
      <c r="BB1170" s="3">
        <f t="shared" si="101"/>
        <v>33.652083335</v>
      </c>
      <c r="BC1170" s="3">
        <f t="shared" si="102"/>
        <v>120.59958333</v>
      </c>
      <c r="BD1170" s="3">
        <v>10</v>
      </c>
      <c r="BE1170" s="4"/>
    </row>
    <row r="1171" spans="1:57" ht="12.75">
      <c r="A1171" s="3" t="s">
        <v>108</v>
      </c>
      <c r="B1171" s="4"/>
      <c r="C1171" s="3" t="s">
        <v>628</v>
      </c>
      <c r="D1171" s="2" t="s">
        <v>629</v>
      </c>
      <c r="E1171" s="3" t="s">
        <v>630</v>
      </c>
      <c r="F1171" s="3">
        <v>2016</v>
      </c>
      <c r="G1171" s="2" t="s">
        <v>61</v>
      </c>
      <c r="H1171" s="3" t="s">
        <v>112</v>
      </c>
      <c r="I1171" s="3" t="s">
        <v>631</v>
      </c>
      <c r="J1171" s="3" t="s">
        <v>114</v>
      </c>
      <c r="K1171" s="3" t="s">
        <v>320</v>
      </c>
      <c r="L1171" s="3">
        <v>2012</v>
      </c>
      <c r="M1171" s="3" t="s">
        <v>650</v>
      </c>
      <c r="N1171" s="2" t="s">
        <v>635</v>
      </c>
      <c r="O1171" s="3"/>
      <c r="P1171" s="3" t="s">
        <v>118</v>
      </c>
      <c r="Q1171" s="3" t="s">
        <v>187</v>
      </c>
      <c r="R1171" s="4"/>
      <c r="S1171" s="3" t="s">
        <v>69</v>
      </c>
      <c r="T1171" s="3" t="s">
        <v>299</v>
      </c>
      <c r="U1171" s="3" t="s">
        <v>71</v>
      </c>
      <c r="V1171" s="3" t="s">
        <v>72</v>
      </c>
      <c r="W1171" s="3">
        <v>571.42849999999999</v>
      </c>
      <c r="X1171" s="4">
        <f t="shared" si="79"/>
        <v>122.4492</v>
      </c>
      <c r="Y1171" s="3">
        <v>40.816400000000002</v>
      </c>
      <c r="Z1171" s="4"/>
      <c r="AA1171" s="3">
        <v>9</v>
      </c>
      <c r="AB1171" s="3">
        <v>102.0408</v>
      </c>
      <c r="AC1171" s="4">
        <f t="shared" si="83"/>
        <v>61.224600000000002</v>
      </c>
      <c r="AD1171" s="3">
        <v>20.408200000000001</v>
      </c>
      <c r="AE1171" s="3">
        <v>9</v>
      </c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3" t="s">
        <v>177</v>
      </c>
      <c r="AV1171" s="3" t="s">
        <v>178</v>
      </c>
      <c r="AW1171" s="3" t="s">
        <v>127</v>
      </c>
      <c r="AX1171" s="4"/>
      <c r="AY1171" s="2" t="s">
        <v>122</v>
      </c>
      <c r="AZ1171" s="3" t="s">
        <v>76</v>
      </c>
      <c r="BA1171" s="3" t="s">
        <v>77</v>
      </c>
      <c r="BB1171" s="3">
        <f t="shared" si="101"/>
        <v>33.652083335</v>
      </c>
      <c r="BC1171" s="3">
        <f t="shared" si="102"/>
        <v>120.59958333</v>
      </c>
      <c r="BD1171" s="3">
        <v>17</v>
      </c>
      <c r="BE1171" s="4"/>
    </row>
    <row r="1172" spans="1:57" ht="12.75">
      <c r="A1172" s="3" t="s">
        <v>108</v>
      </c>
      <c r="B1172" s="4"/>
      <c r="C1172" s="3" t="s">
        <v>628</v>
      </c>
      <c r="D1172" s="2" t="s">
        <v>629</v>
      </c>
      <c r="E1172" s="3" t="s">
        <v>630</v>
      </c>
      <c r="F1172" s="3">
        <v>2016</v>
      </c>
      <c r="G1172" s="2" t="s">
        <v>61</v>
      </c>
      <c r="H1172" s="3" t="s">
        <v>112</v>
      </c>
      <c r="I1172" s="3" t="s">
        <v>631</v>
      </c>
      <c r="J1172" s="3" t="s">
        <v>114</v>
      </c>
      <c r="K1172" s="3" t="s">
        <v>320</v>
      </c>
      <c r="L1172" s="3">
        <v>2012</v>
      </c>
      <c r="M1172" s="3" t="s">
        <v>650</v>
      </c>
      <c r="N1172" s="2" t="s">
        <v>635</v>
      </c>
      <c r="O1172" s="3"/>
      <c r="P1172" s="3" t="s">
        <v>118</v>
      </c>
      <c r="Q1172" s="3" t="s">
        <v>187</v>
      </c>
      <c r="R1172" s="4"/>
      <c r="S1172" s="3" t="s">
        <v>69</v>
      </c>
      <c r="T1172" s="3" t="s">
        <v>299</v>
      </c>
      <c r="U1172" s="3" t="s">
        <v>71</v>
      </c>
      <c r="V1172" s="3" t="s">
        <v>72</v>
      </c>
      <c r="W1172" s="3">
        <v>428.57139999999998</v>
      </c>
      <c r="X1172" s="4">
        <f t="shared" si="79"/>
        <v>122.4492</v>
      </c>
      <c r="Y1172" s="3">
        <v>40.816400000000002</v>
      </c>
      <c r="Z1172" s="4"/>
      <c r="AA1172" s="3">
        <v>9</v>
      </c>
      <c r="AB1172" s="3">
        <v>102.0408</v>
      </c>
      <c r="AC1172" s="4">
        <f t="shared" si="83"/>
        <v>61.224600000000002</v>
      </c>
      <c r="AD1172" s="3">
        <v>20.408200000000001</v>
      </c>
      <c r="AE1172" s="3">
        <v>9</v>
      </c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3" t="s">
        <v>177</v>
      </c>
      <c r="AV1172" s="3" t="s">
        <v>178</v>
      </c>
      <c r="AW1172" s="3" t="s">
        <v>127</v>
      </c>
      <c r="AX1172" s="4"/>
      <c r="AY1172" s="2" t="s">
        <v>122</v>
      </c>
      <c r="AZ1172" s="3" t="s">
        <v>76</v>
      </c>
      <c r="BA1172" s="3" t="s">
        <v>77</v>
      </c>
      <c r="BB1172" s="3">
        <f t="shared" si="101"/>
        <v>33.652083335</v>
      </c>
      <c r="BC1172" s="3">
        <f t="shared" si="102"/>
        <v>120.59958333</v>
      </c>
      <c r="BD1172" s="3">
        <v>20</v>
      </c>
      <c r="BE1172" s="4"/>
    </row>
    <row r="1173" spans="1:57" ht="12.75">
      <c r="A1173" s="3" t="s">
        <v>108</v>
      </c>
      <c r="B1173" s="4"/>
      <c r="C1173" s="3" t="s">
        <v>632</v>
      </c>
      <c r="D1173" s="3" t="s">
        <v>633</v>
      </c>
      <c r="E1173" s="3" t="s">
        <v>630</v>
      </c>
      <c r="F1173" s="3">
        <v>2016</v>
      </c>
      <c r="G1173" s="2" t="s">
        <v>61</v>
      </c>
      <c r="H1173" s="3" t="s">
        <v>112</v>
      </c>
      <c r="I1173" s="3" t="s">
        <v>631</v>
      </c>
      <c r="J1173" s="3" t="s">
        <v>114</v>
      </c>
      <c r="K1173" s="3" t="s">
        <v>320</v>
      </c>
      <c r="L1173" s="3">
        <v>2012</v>
      </c>
      <c r="M1173" s="3" t="s">
        <v>651</v>
      </c>
      <c r="N1173" s="3" t="s">
        <v>226</v>
      </c>
      <c r="O1173" s="3"/>
      <c r="P1173" s="3" t="s">
        <v>118</v>
      </c>
      <c r="Q1173" s="3" t="s">
        <v>652</v>
      </c>
      <c r="R1173" s="4"/>
      <c r="S1173" s="3" t="s">
        <v>69</v>
      </c>
      <c r="T1173" s="3" t="s">
        <v>299</v>
      </c>
      <c r="U1173" s="3" t="s">
        <v>71</v>
      </c>
      <c r="V1173" s="3" t="s">
        <v>72</v>
      </c>
      <c r="W1173" s="3">
        <v>0.1615</v>
      </c>
      <c r="X1173" s="4">
        <f t="shared" si="79"/>
        <v>1.5599999999999999E-2</v>
      </c>
      <c r="Y1173" s="3">
        <v>5.1999999999999998E-3</v>
      </c>
      <c r="Z1173" s="4"/>
      <c r="AA1173" s="3">
        <v>9</v>
      </c>
      <c r="AB1173" s="3">
        <v>0.11749999999999999</v>
      </c>
      <c r="AC1173" s="4">
        <f t="shared" si="83"/>
        <v>2.4899999999999999E-2</v>
      </c>
      <c r="AD1173" s="3">
        <v>8.3000000000000001E-3</v>
      </c>
      <c r="AE1173" s="3">
        <v>9</v>
      </c>
      <c r="AF1173" s="3">
        <v>0.192</v>
      </c>
      <c r="AG1173" s="5">
        <f>ABS(AH1173)*(SQRT(AI1173))</f>
        <v>2.64E-2</v>
      </c>
      <c r="AH1173" s="3">
        <v>8.8000000000000005E-3</v>
      </c>
      <c r="AI1173" s="3">
        <v>9</v>
      </c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3" t="s">
        <v>177</v>
      </c>
      <c r="AV1173" s="3" t="s">
        <v>178</v>
      </c>
      <c r="AW1173" s="3" t="s">
        <v>127</v>
      </c>
      <c r="AX1173" s="4"/>
      <c r="AY1173" s="2" t="s">
        <v>122</v>
      </c>
      <c r="AZ1173" s="3" t="s">
        <v>76</v>
      </c>
      <c r="BA1173" s="3" t="s">
        <v>77</v>
      </c>
      <c r="BB1173" s="3">
        <v>32.614166670000003</v>
      </c>
      <c r="BC1173" s="3">
        <v>119.85694444000001</v>
      </c>
      <c r="BD1173" s="3">
        <v>10</v>
      </c>
      <c r="BE1173" s="3" t="s">
        <v>636</v>
      </c>
    </row>
    <row r="1174" spans="1:57" ht="12.75">
      <c r="A1174" s="3" t="s">
        <v>108</v>
      </c>
      <c r="B1174" s="4"/>
      <c r="C1174" s="3" t="s">
        <v>628</v>
      </c>
      <c r="D1174" s="2" t="s">
        <v>629</v>
      </c>
      <c r="E1174" s="3" t="s">
        <v>630</v>
      </c>
      <c r="F1174" s="3">
        <v>2016</v>
      </c>
      <c r="G1174" s="2" t="s">
        <v>61</v>
      </c>
      <c r="H1174" s="3" t="s">
        <v>112</v>
      </c>
      <c r="I1174" s="3" t="s">
        <v>631</v>
      </c>
      <c r="J1174" s="3" t="s">
        <v>114</v>
      </c>
      <c r="K1174" s="3" t="s">
        <v>320</v>
      </c>
      <c r="L1174" s="3">
        <v>2012</v>
      </c>
      <c r="M1174" s="3" t="s">
        <v>651</v>
      </c>
      <c r="N1174" s="3" t="s">
        <v>226</v>
      </c>
      <c r="O1174" s="3"/>
      <c r="P1174" s="3" t="s">
        <v>118</v>
      </c>
      <c r="Q1174" s="3" t="s">
        <v>652</v>
      </c>
      <c r="R1174" s="4"/>
      <c r="S1174" s="3" t="s">
        <v>69</v>
      </c>
      <c r="T1174" s="3" t="s">
        <v>299</v>
      </c>
      <c r="U1174" s="3" t="s">
        <v>71</v>
      </c>
      <c r="V1174" s="3" t="s">
        <v>72</v>
      </c>
      <c r="W1174" s="3">
        <v>0.16020000000000001</v>
      </c>
      <c r="X1174" s="4">
        <f t="shared" si="79"/>
        <v>3.0300000000000001E-2</v>
      </c>
      <c r="Y1174" s="3">
        <v>1.01E-2</v>
      </c>
      <c r="Z1174" s="4"/>
      <c r="AA1174" s="3">
        <v>9</v>
      </c>
      <c r="AB1174" s="3">
        <v>0.1179</v>
      </c>
      <c r="AC1174" s="4">
        <f t="shared" si="83"/>
        <v>2.1299999999999999E-2</v>
      </c>
      <c r="AD1174" s="3">
        <v>7.1000000000000004E-3</v>
      </c>
      <c r="AE1174" s="3">
        <v>9</v>
      </c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3" t="s">
        <v>177</v>
      </c>
      <c r="AV1174" s="3" t="s">
        <v>178</v>
      </c>
      <c r="AW1174" s="3" t="s">
        <v>127</v>
      </c>
      <c r="AX1174" s="4"/>
      <c r="AY1174" s="2" t="s">
        <v>122</v>
      </c>
      <c r="AZ1174" s="3" t="s">
        <v>76</v>
      </c>
      <c r="BA1174" s="3" t="s">
        <v>77</v>
      </c>
      <c r="BB1174" s="3">
        <f t="shared" ref="BB1174:BB1177" si="103">AVERAGE(32.81305556, 34.49111111)</f>
        <v>33.652083335</v>
      </c>
      <c r="BC1174" s="3">
        <f t="shared" ref="BC1174:BC1177" si="104">AVERAGE(119.89583333,121.30333333)</f>
        <v>120.59958333</v>
      </c>
      <c r="BD1174" s="3">
        <v>6</v>
      </c>
      <c r="BE1174" s="4"/>
    </row>
    <row r="1175" spans="1:57" ht="12.75">
      <c r="A1175" s="3" t="s">
        <v>108</v>
      </c>
      <c r="B1175" s="4"/>
      <c r="C1175" s="3" t="s">
        <v>628</v>
      </c>
      <c r="D1175" s="2" t="s">
        <v>629</v>
      </c>
      <c r="E1175" s="3" t="s">
        <v>630</v>
      </c>
      <c r="F1175" s="3">
        <v>2016</v>
      </c>
      <c r="G1175" s="2" t="s">
        <v>61</v>
      </c>
      <c r="H1175" s="3" t="s">
        <v>112</v>
      </c>
      <c r="I1175" s="3" t="s">
        <v>631</v>
      </c>
      <c r="J1175" s="3" t="s">
        <v>114</v>
      </c>
      <c r="K1175" s="3" t="s">
        <v>320</v>
      </c>
      <c r="L1175" s="3">
        <v>2012</v>
      </c>
      <c r="M1175" s="3" t="s">
        <v>651</v>
      </c>
      <c r="N1175" s="3" t="s">
        <v>226</v>
      </c>
      <c r="O1175" s="3"/>
      <c r="P1175" s="3" t="s">
        <v>118</v>
      </c>
      <c r="Q1175" s="3" t="s">
        <v>652</v>
      </c>
      <c r="R1175" s="4"/>
      <c r="S1175" s="3" t="s">
        <v>69</v>
      </c>
      <c r="T1175" s="3" t="s">
        <v>299</v>
      </c>
      <c r="U1175" s="3" t="s">
        <v>71</v>
      </c>
      <c r="V1175" s="3" t="s">
        <v>72</v>
      </c>
      <c r="W1175" s="3">
        <v>0.16120000000000001</v>
      </c>
      <c r="X1175" s="4">
        <f t="shared" si="79"/>
        <v>1.6799999999999999E-2</v>
      </c>
      <c r="Y1175" s="3">
        <v>5.5999999999999999E-3</v>
      </c>
      <c r="Z1175" s="4"/>
      <c r="AA1175" s="3">
        <v>9</v>
      </c>
      <c r="AB1175" s="3">
        <v>0.1179</v>
      </c>
      <c r="AC1175" s="4">
        <f t="shared" si="83"/>
        <v>2.1299999999999999E-2</v>
      </c>
      <c r="AD1175" s="3">
        <v>7.1000000000000004E-3</v>
      </c>
      <c r="AE1175" s="3">
        <v>9</v>
      </c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3" t="s">
        <v>177</v>
      </c>
      <c r="AV1175" s="3" t="s">
        <v>178</v>
      </c>
      <c r="AW1175" s="3" t="s">
        <v>127</v>
      </c>
      <c r="AX1175" s="4"/>
      <c r="AY1175" s="2" t="s">
        <v>122</v>
      </c>
      <c r="AZ1175" s="3" t="s">
        <v>76</v>
      </c>
      <c r="BA1175" s="3" t="s">
        <v>77</v>
      </c>
      <c r="BB1175" s="3">
        <f t="shared" si="103"/>
        <v>33.652083335</v>
      </c>
      <c r="BC1175" s="3">
        <f t="shared" si="104"/>
        <v>120.59958333</v>
      </c>
      <c r="BD1175" s="3">
        <v>10</v>
      </c>
      <c r="BE1175" s="4"/>
    </row>
    <row r="1176" spans="1:57" ht="12.75">
      <c r="A1176" s="3" t="s">
        <v>108</v>
      </c>
      <c r="B1176" s="4"/>
      <c r="C1176" s="3" t="s">
        <v>628</v>
      </c>
      <c r="D1176" s="2" t="s">
        <v>629</v>
      </c>
      <c r="E1176" s="3" t="s">
        <v>630</v>
      </c>
      <c r="F1176" s="3">
        <v>2016</v>
      </c>
      <c r="G1176" s="2" t="s">
        <v>61</v>
      </c>
      <c r="H1176" s="3" t="s">
        <v>112</v>
      </c>
      <c r="I1176" s="3" t="s">
        <v>631</v>
      </c>
      <c r="J1176" s="3" t="s">
        <v>114</v>
      </c>
      <c r="K1176" s="3" t="s">
        <v>320</v>
      </c>
      <c r="L1176" s="3">
        <v>2012</v>
      </c>
      <c r="M1176" s="3" t="s">
        <v>651</v>
      </c>
      <c r="N1176" s="3" t="s">
        <v>226</v>
      </c>
      <c r="O1176" s="3"/>
      <c r="P1176" s="3" t="s">
        <v>118</v>
      </c>
      <c r="Q1176" s="3" t="s">
        <v>652</v>
      </c>
      <c r="R1176" s="4"/>
      <c r="S1176" s="3" t="s">
        <v>69</v>
      </c>
      <c r="T1176" s="3" t="s">
        <v>299</v>
      </c>
      <c r="U1176" s="3" t="s">
        <v>71</v>
      </c>
      <c r="V1176" s="3" t="s">
        <v>72</v>
      </c>
      <c r="W1176" s="3">
        <v>0.15770000000000001</v>
      </c>
      <c r="X1176" s="4">
        <f t="shared" si="79"/>
        <v>3.3599999999999998E-2</v>
      </c>
      <c r="Y1176" s="3">
        <v>1.12E-2</v>
      </c>
      <c r="Z1176" s="4"/>
      <c r="AA1176" s="3">
        <v>9</v>
      </c>
      <c r="AB1176" s="3">
        <v>0.1179</v>
      </c>
      <c r="AC1176" s="4">
        <f t="shared" si="83"/>
        <v>2.1299999999999999E-2</v>
      </c>
      <c r="AD1176" s="3">
        <v>7.1000000000000004E-3</v>
      </c>
      <c r="AE1176" s="3">
        <v>9</v>
      </c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3" t="s">
        <v>177</v>
      </c>
      <c r="AV1176" s="3" t="s">
        <v>178</v>
      </c>
      <c r="AW1176" s="3" t="s">
        <v>127</v>
      </c>
      <c r="AX1176" s="4"/>
      <c r="AY1176" s="2" t="s">
        <v>122</v>
      </c>
      <c r="AZ1176" s="3" t="s">
        <v>76</v>
      </c>
      <c r="BA1176" s="3" t="s">
        <v>77</v>
      </c>
      <c r="BB1176" s="3">
        <f t="shared" si="103"/>
        <v>33.652083335</v>
      </c>
      <c r="BC1176" s="3">
        <f t="shared" si="104"/>
        <v>120.59958333</v>
      </c>
      <c r="BD1176" s="3">
        <v>17</v>
      </c>
      <c r="BE1176" s="4"/>
    </row>
    <row r="1177" spans="1:57" ht="12.75">
      <c r="A1177" s="3" t="s">
        <v>108</v>
      </c>
      <c r="B1177" s="4"/>
      <c r="C1177" s="3" t="s">
        <v>628</v>
      </c>
      <c r="D1177" s="2" t="s">
        <v>629</v>
      </c>
      <c r="E1177" s="3" t="s">
        <v>630</v>
      </c>
      <c r="F1177" s="3">
        <v>2016</v>
      </c>
      <c r="G1177" s="2" t="s">
        <v>61</v>
      </c>
      <c r="H1177" s="3" t="s">
        <v>112</v>
      </c>
      <c r="I1177" s="3" t="s">
        <v>631</v>
      </c>
      <c r="J1177" s="3" t="s">
        <v>114</v>
      </c>
      <c r="K1177" s="3" t="s">
        <v>320</v>
      </c>
      <c r="L1177" s="3">
        <v>2012</v>
      </c>
      <c r="M1177" s="3" t="s">
        <v>651</v>
      </c>
      <c r="N1177" s="3" t="s">
        <v>226</v>
      </c>
      <c r="O1177" s="3"/>
      <c r="P1177" s="3" t="s">
        <v>118</v>
      </c>
      <c r="Q1177" s="3" t="s">
        <v>652</v>
      </c>
      <c r="R1177" s="4"/>
      <c r="S1177" s="3" t="s">
        <v>69</v>
      </c>
      <c r="T1177" s="3" t="s">
        <v>299</v>
      </c>
      <c r="U1177" s="3" t="s">
        <v>71</v>
      </c>
      <c r="V1177" s="3" t="s">
        <v>72</v>
      </c>
      <c r="W1177" s="3">
        <v>0.14899999999999999</v>
      </c>
      <c r="X1177" s="4">
        <f t="shared" si="79"/>
        <v>1.9799999999999998E-2</v>
      </c>
      <c r="Y1177" s="3">
        <v>6.6E-3</v>
      </c>
      <c r="Z1177" s="4"/>
      <c r="AA1177" s="3">
        <v>9</v>
      </c>
      <c r="AB1177" s="3">
        <v>0.1179</v>
      </c>
      <c r="AC1177" s="4">
        <f t="shared" si="83"/>
        <v>2.1299999999999999E-2</v>
      </c>
      <c r="AD1177" s="3">
        <v>7.1000000000000004E-3</v>
      </c>
      <c r="AE1177" s="3">
        <v>9</v>
      </c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3" t="s">
        <v>177</v>
      </c>
      <c r="AV1177" s="3" t="s">
        <v>178</v>
      </c>
      <c r="AW1177" s="3" t="s">
        <v>127</v>
      </c>
      <c r="AX1177" s="4"/>
      <c r="AY1177" s="2" t="s">
        <v>122</v>
      </c>
      <c r="AZ1177" s="3" t="s">
        <v>76</v>
      </c>
      <c r="BA1177" s="3" t="s">
        <v>77</v>
      </c>
      <c r="BB1177" s="3">
        <f t="shared" si="103"/>
        <v>33.652083335</v>
      </c>
      <c r="BC1177" s="3">
        <f t="shared" si="104"/>
        <v>120.59958333</v>
      </c>
      <c r="BD1177" s="3">
        <v>20</v>
      </c>
      <c r="BE1177" s="4"/>
    </row>
    <row r="1178" spans="1:57" ht="12.75">
      <c r="A1178" s="3" t="s">
        <v>108</v>
      </c>
      <c r="B1178" s="4"/>
      <c r="C1178" s="3" t="s">
        <v>632</v>
      </c>
      <c r="D1178" s="3" t="s">
        <v>633</v>
      </c>
      <c r="E1178" s="3" t="s">
        <v>630</v>
      </c>
      <c r="F1178" s="3">
        <v>2016</v>
      </c>
      <c r="G1178" s="2" t="s">
        <v>61</v>
      </c>
      <c r="H1178" s="3" t="s">
        <v>112</v>
      </c>
      <c r="I1178" s="3" t="s">
        <v>631</v>
      </c>
      <c r="J1178" s="3" t="s">
        <v>114</v>
      </c>
      <c r="K1178" s="3" t="s">
        <v>320</v>
      </c>
      <c r="L1178" s="3">
        <v>2012</v>
      </c>
      <c r="M1178" s="3" t="s">
        <v>653</v>
      </c>
      <c r="N1178" s="2" t="s">
        <v>635</v>
      </c>
      <c r="O1178" s="3"/>
      <c r="P1178" s="3" t="s">
        <v>118</v>
      </c>
      <c r="Q1178" s="3" t="s">
        <v>187</v>
      </c>
      <c r="R1178" s="4"/>
      <c r="S1178" s="3" t="s">
        <v>69</v>
      </c>
      <c r="T1178" s="3" t="s">
        <v>299</v>
      </c>
      <c r="U1178" s="3" t="s">
        <v>84</v>
      </c>
      <c r="V1178" s="3" t="s">
        <v>72</v>
      </c>
      <c r="W1178" s="3">
        <v>2886.0758999999998</v>
      </c>
      <c r="X1178" s="4">
        <f t="shared" si="79"/>
        <v>797.46839999999997</v>
      </c>
      <c r="Y1178" s="3">
        <v>265.82279999999997</v>
      </c>
      <c r="Z1178" s="4"/>
      <c r="AA1178" s="3">
        <v>9</v>
      </c>
      <c r="AB1178" s="3">
        <v>1696.2025000000001</v>
      </c>
      <c r="AC1178" s="4">
        <f t="shared" si="83"/>
        <v>683.54430000000002</v>
      </c>
      <c r="AD1178" s="3">
        <v>227.84809999999999</v>
      </c>
      <c r="AE1178" s="3">
        <v>9</v>
      </c>
      <c r="AF1178" s="3">
        <v>2101.2658000000001</v>
      </c>
      <c r="AG1178" s="5">
        <f>ABS(AH1178)*(SQRT(AI1178))</f>
        <v>1215.1899000000001</v>
      </c>
      <c r="AH1178" s="3">
        <v>405.06330000000003</v>
      </c>
      <c r="AI1178" s="3">
        <v>9</v>
      </c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3" t="s">
        <v>177</v>
      </c>
      <c r="AV1178" s="3" t="s">
        <v>178</v>
      </c>
      <c r="AW1178" s="3" t="s">
        <v>127</v>
      </c>
      <c r="AX1178" s="4"/>
      <c r="AY1178" s="2" t="s">
        <v>122</v>
      </c>
      <c r="AZ1178" s="3" t="s">
        <v>76</v>
      </c>
      <c r="BA1178" s="3" t="s">
        <v>77</v>
      </c>
      <c r="BB1178" s="3">
        <v>32.614166670000003</v>
      </c>
      <c r="BC1178" s="3">
        <v>119.85694444000001</v>
      </c>
      <c r="BD1178" s="3">
        <v>10</v>
      </c>
      <c r="BE1178" s="3" t="s">
        <v>636</v>
      </c>
    </row>
    <row r="1179" spans="1:57" ht="12.75">
      <c r="A1179" s="3" t="s">
        <v>108</v>
      </c>
      <c r="B1179" s="4"/>
      <c r="C1179" s="3" t="s">
        <v>628</v>
      </c>
      <c r="D1179" s="2" t="s">
        <v>629</v>
      </c>
      <c r="E1179" s="3" t="s">
        <v>630</v>
      </c>
      <c r="F1179" s="3">
        <v>2016</v>
      </c>
      <c r="G1179" s="2" t="s">
        <v>61</v>
      </c>
      <c r="H1179" s="3" t="s">
        <v>112</v>
      </c>
      <c r="I1179" s="3" t="s">
        <v>631</v>
      </c>
      <c r="J1179" s="3" t="s">
        <v>114</v>
      </c>
      <c r="K1179" s="3" t="s">
        <v>320</v>
      </c>
      <c r="L1179" s="3">
        <v>2012</v>
      </c>
      <c r="M1179" s="3" t="s">
        <v>653</v>
      </c>
      <c r="N1179" s="2" t="s">
        <v>635</v>
      </c>
      <c r="O1179" s="3"/>
      <c r="P1179" s="3" t="s">
        <v>118</v>
      </c>
      <c r="Q1179" s="3" t="s">
        <v>187</v>
      </c>
      <c r="R1179" s="4"/>
      <c r="S1179" s="3" t="s">
        <v>69</v>
      </c>
      <c r="T1179" s="3" t="s">
        <v>299</v>
      </c>
      <c r="U1179" s="3" t="s">
        <v>71</v>
      </c>
      <c r="V1179" s="3" t="s">
        <v>72</v>
      </c>
      <c r="W1179" s="3">
        <v>2418.6372999999999</v>
      </c>
      <c r="X1179" s="4">
        <f t="shared" si="79"/>
        <v>704.08170000000007</v>
      </c>
      <c r="Y1179" s="3">
        <v>234.69390000000001</v>
      </c>
      <c r="Z1179" s="4"/>
      <c r="AA1179" s="3">
        <v>9</v>
      </c>
      <c r="AB1179" s="3">
        <v>632.65309999999999</v>
      </c>
      <c r="AC1179" s="4">
        <f t="shared" si="83"/>
        <v>214.28550000000001</v>
      </c>
      <c r="AD1179" s="3">
        <v>71.4285</v>
      </c>
      <c r="AE1179" s="3">
        <v>9</v>
      </c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3" t="s">
        <v>177</v>
      </c>
      <c r="AV1179" s="3" t="s">
        <v>178</v>
      </c>
      <c r="AW1179" s="3" t="s">
        <v>127</v>
      </c>
      <c r="AX1179" s="4"/>
      <c r="AY1179" s="2" t="s">
        <v>122</v>
      </c>
      <c r="AZ1179" s="3" t="s">
        <v>76</v>
      </c>
      <c r="BA1179" s="3" t="s">
        <v>77</v>
      </c>
      <c r="BB1179" s="3">
        <f t="shared" ref="BB1179:BB1186" si="105">AVERAGE(32.81305556, 34.49111111)</f>
        <v>33.652083335</v>
      </c>
      <c r="BC1179" s="3">
        <f t="shared" ref="BC1179:BC1186" si="106">AVERAGE(119.89583333,121.30333333)</f>
        <v>120.59958333</v>
      </c>
      <c r="BD1179" s="3">
        <v>6</v>
      </c>
      <c r="BE1179" s="4"/>
    </row>
    <row r="1180" spans="1:57" ht="12.75">
      <c r="A1180" s="3" t="s">
        <v>108</v>
      </c>
      <c r="B1180" s="4"/>
      <c r="C1180" s="3" t="s">
        <v>628</v>
      </c>
      <c r="D1180" s="2" t="s">
        <v>629</v>
      </c>
      <c r="E1180" s="3" t="s">
        <v>630</v>
      </c>
      <c r="F1180" s="3">
        <v>2016</v>
      </c>
      <c r="G1180" s="2" t="s">
        <v>61</v>
      </c>
      <c r="H1180" s="3" t="s">
        <v>112</v>
      </c>
      <c r="I1180" s="3" t="s">
        <v>631</v>
      </c>
      <c r="J1180" s="3" t="s">
        <v>114</v>
      </c>
      <c r="K1180" s="3" t="s">
        <v>320</v>
      </c>
      <c r="L1180" s="3">
        <v>2012</v>
      </c>
      <c r="M1180" s="3" t="s">
        <v>653</v>
      </c>
      <c r="N1180" s="2" t="s">
        <v>635</v>
      </c>
      <c r="O1180" s="3"/>
      <c r="P1180" s="3" t="s">
        <v>118</v>
      </c>
      <c r="Q1180" s="3" t="s">
        <v>187</v>
      </c>
      <c r="R1180" s="4"/>
      <c r="S1180" s="3" t="s">
        <v>69</v>
      </c>
      <c r="T1180" s="3" t="s">
        <v>299</v>
      </c>
      <c r="U1180" s="3" t="s">
        <v>71</v>
      </c>
      <c r="V1180" s="3" t="s">
        <v>72</v>
      </c>
      <c r="W1180" s="3">
        <v>2887.7550999999999</v>
      </c>
      <c r="X1180" s="4">
        <f t="shared" si="79"/>
        <v>795.91830000000004</v>
      </c>
      <c r="Y1180" s="3">
        <v>265.30610000000001</v>
      </c>
      <c r="Z1180" s="4"/>
      <c r="AA1180" s="3">
        <v>9</v>
      </c>
      <c r="AB1180" s="3">
        <v>632.65309999999999</v>
      </c>
      <c r="AC1180" s="4">
        <f t="shared" si="83"/>
        <v>214.28550000000001</v>
      </c>
      <c r="AD1180" s="3">
        <v>71.4285</v>
      </c>
      <c r="AE1180" s="3">
        <v>9</v>
      </c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3" t="s">
        <v>177</v>
      </c>
      <c r="AV1180" s="3" t="s">
        <v>178</v>
      </c>
      <c r="AW1180" s="3" t="s">
        <v>127</v>
      </c>
      <c r="AX1180" s="4"/>
      <c r="AY1180" s="2" t="s">
        <v>122</v>
      </c>
      <c r="AZ1180" s="3" t="s">
        <v>76</v>
      </c>
      <c r="BA1180" s="3" t="s">
        <v>77</v>
      </c>
      <c r="BB1180" s="3">
        <f t="shared" si="105"/>
        <v>33.652083335</v>
      </c>
      <c r="BC1180" s="3">
        <f t="shared" si="106"/>
        <v>120.59958333</v>
      </c>
      <c r="BD1180" s="3">
        <v>10</v>
      </c>
      <c r="BE1180" s="4"/>
    </row>
    <row r="1181" spans="1:57" ht="12.75">
      <c r="A1181" s="3" t="s">
        <v>108</v>
      </c>
      <c r="B1181" s="4"/>
      <c r="C1181" s="3" t="s">
        <v>628</v>
      </c>
      <c r="D1181" s="2" t="s">
        <v>629</v>
      </c>
      <c r="E1181" s="3" t="s">
        <v>630</v>
      </c>
      <c r="F1181" s="3">
        <v>2016</v>
      </c>
      <c r="G1181" s="2" t="s">
        <v>61</v>
      </c>
      <c r="H1181" s="3" t="s">
        <v>112</v>
      </c>
      <c r="I1181" s="3" t="s">
        <v>631</v>
      </c>
      <c r="J1181" s="3" t="s">
        <v>114</v>
      </c>
      <c r="K1181" s="3" t="s">
        <v>320</v>
      </c>
      <c r="L1181" s="3">
        <v>2012</v>
      </c>
      <c r="M1181" s="3" t="s">
        <v>653</v>
      </c>
      <c r="N1181" s="2" t="s">
        <v>635</v>
      </c>
      <c r="O1181" s="3"/>
      <c r="P1181" s="3" t="s">
        <v>118</v>
      </c>
      <c r="Q1181" s="3" t="s">
        <v>187</v>
      </c>
      <c r="R1181" s="4"/>
      <c r="S1181" s="3" t="s">
        <v>69</v>
      </c>
      <c r="T1181" s="3" t="s">
        <v>299</v>
      </c>
      <c r="U1181" s="3" t="s">
        <v>71</v>
      </c>
      <c r="V1181" s="3" t="s">
        <v>72</v>
      </c>
      <c r="W1181" s="3">
        <v>2561.2244999999998</v>
      </c>
      <c r="X1181" s="4">
        <f t="shared" si="79"/>
        <v>765.30600000000004</v>
      </c>
      <c r="Y1181" s="3">
        <v>255.102</v>
      </c>
      <c r="Z1181" s="4"/>
      <c r="AA1181" s="3">
        <v>9</v>
      </c>
      <c r="AB1181" s="3">
        <v>632.65309999999999</v>
      </c>
      <c r="AC1181" s="4">
        <f t="shared" si="83"/>
        <v>214.28550000000001</v>
      </c>
      <c r="AD1181" s="3">
        <v>71.4285</v>
      </c>
      <c r="AE1181" s="3">
        <v>9</v>
      </c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3" t="s">
        <v>177</v>
      </c>
      <c r="AV1181" s="3" t="s">
        <v>178</v>
      </c>
      <c r="AW1181" s="3" t="s">
        <v>127</v>
      </c>
      <c r="AX1181" s="4"/>
      <c r="AY1181" s="2" t="s">
        <v>122</v>
      </c>
      <c r="AZ1181" s="3" t="s">
        <v>76</v>
      </c>
      <c r="BA1181" s="3" t="s">
        <v>77</v>
      </c>
      <c r="BB1181" s="3">
        <f t="shared" si="105"/>
        <v>33.652083335</v>
      </c>
      <c r="BC1181" s="3">
        <f t="shared" si="106"/>
        <v>120.59958333</v>
      </c>
      <c r="BD1181" s="3">
        <v>17</v>
      </c>
      <c r="BE1181" s="4"/>
    </row>
    <row r="1182" spans="1:57" ht="12.75">
      <c r="A1182" s="3" t="s">
        <v>108</v>
      </c>
      <c r="B1182" s="4"/>
      <c r="C1182" s="3" t="s">
        <v>628</v>
      </c>
      <c r="D1182" s="2" t="s">
        <v>629</v>
      </c>
      <c r="E1182" s="3" t="s">
        <v>630</v>
      </c>
      <c r="F1182" s="3">
        <v>2016</v>
      </c>
      <c r="G1182" s="2" t="s">
        <v>61</v>
      </c>
      <c r="H1182" s="3" t="s">
        <v>112</v>
      </c>
      <c r="I1182" s="3" t="s">
        <v>631</v>
      </c>
      <c r="J1182" s="3" t="s">
        <v>114</v>
      </c>
      <c r="K1182" s="3" t="s">
        <v>320</v>
      </c>
      <c r="L1182" s="3">
        <v>2012</v>
      </c>
      <c r="M1182" s="3" t="s">
        <v>653</v>
      </c>
      <c r="N1182" s="2" t="s">
        <v>635</v>
      </c>
      <c r="O1182" s="3"/>
      <c r="P1182" s="3" t="s">
        <v>118</v>
      </c>
      <c r="Q1182" s="3" t="s">
        <v>187</v>
      </c>
      <c r="R1182" s="4"/>
      <c r="S1182" s="3" t="s">
        <v>69</v>
      </c>
      <c r="T1182" s="3" t="s">
        <v>299</v>
      </c>
      <c r="U1182" s="3" t="s">
        <v>71</v>
      </c>
      <c r="V1182" s="3" t="s">
        <v>72</v>
      </c>
      <c r="W1182" s="3">
        <v>1979.5917999999999</v>
      </c>
      <c r="X1182" s="4">
        <f t="shared" si="79"/>
        <v>489.79589999999996</v>
      </c>
      <c r="Y1182" s="3">
        <v>163.2653</v>
      </c>
      <c r="Z1182" s="4"/>
      <c r="AA1182" s="3">
        <v>9</v>
      </c>
      <c r="AB1182" s="3">
        <v>632.65309999999999</v>
      </c>
      <c r="AC1182" s="4">
        <f t="shared" si="83"/>
        <v>214.28550000000001</v>
      </c>
      <c r="AD1182" s="3">
        <v>71.4285</v>
      </c>
      <c r="AE1182" s="3">
        <v>9</v>
      </c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3" t="s">
        <v>177</v>
      </c>
      <c r="AV1182" s="3" t="s">
        <v>178</v>
      </c>
      <c r="AW1182" s="3" t="s">
        <v>127</v>
      </c>
      <c r="AX1182" s="4"/>
      <c r="AY1182" s="2" t="s">
        <v>122</v>
      </c>
      <c r="AZ1182" s="3" t="s">
        <v>76</v>
      </c>
      <c r="BA1182" s="3" t="s">
        <v>77</v>
      </c>
      <c r="BB1182" s="3">
        <f t="shared" si="105"/>
        <v>33.652083335</v>
      </c>
      <c r="BC1182" s="3">
        <f t="shared" si="106"/>
        <v>120.59958333</v>
      </c>
      <c r="BD1182" s="3">
        <v>20</v>
      </c>
      <c r="BE1182" s="4"/>
    </row>
    <row r="1183" spans="1:57" ht="12.75">
      <c r="A1183" s="3" t="s">
        <v>108</v>
      </c>
      <c r="B1183" s="4"/>
      <c r="C1183" s="3" t="s">
        <v>628</v>
      </c>
      <c r="D1183" s="2" t="s">
        <v>629</v>
      </c>
      <c r="E1183" s="3" t="s">
        <v>630</v>
      </c>
      <c r="F1183" s="3">
        <v>2016</v>
      </c>
      <c r="G1183" s="2" t="s">
        <v>61</v>
      </c>
      <c r="H1183" s="3" t="s">
        <v>112</v>
      </c>
      <c r="I1183" s="3" t="s">
        <v>631</v>
      </c>
      <c r="J1183" s="3" t="s">
        <v>114</v>
      </c>
      <c r="K1183" s="3" t="s">
        <v>320</v>
      </c>
      <c r="L1183" s="3">
        <v>2012</v>
      </c>
      <c r="M1183" s="3" t="s">
        <v>654</v>
      </c>
      <c r="N1183" s="3" t="s">
        <v>226</v>
      </c>
      <c r="O1183" s="3"/>
      <c r="P1183" s="3" t="s">
        <v>118</v>
      </c>
      <c r="Q1183" s="3" t="s">
        <v>652</v>
      </c>
      <c r="R1183" s="4"/>
      <c r="S1183" s="3" t="s">
        <v>69</v>
      </c>
      <c r="T1183" s="3" t="s">
        <v>299</v>
      </c>
      <c r="U1183" s="3" t="s">
        <v>71</v>
      </c>
      <c r="V1183" s="3" t="s">
        <v>72</v>
      </c>
      <c r="W1183" s="3">
        <v>1.6694</v>
      </c>
      <c r="X1183" s="4">
        <f t="shared" si="79"/>
        <v>0.21960000000000002</v>
      </c>
      <c r="Y1183" s="3">
        <v>7.3200000000000001E-2</v>
      </c>
      <c r="Z1183" s="4"/>
      <c r="AA1183" s="3">
        <v>9</v>
      </c>
      <c r="AB1183" s="3">
        <v>1.7811999999999999</v>
      </c>
      <c r="AC1183" s="4">
        <f t="shared" si="83"/>
        <v>0.21840000000000001</v>
      </c>
      <c r="AD1183" s="3">
        <v>7.2800000000000004E-2</v>
      </c>
      <c r="AE1183" s="3">
        <v>9</v>
      </c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3" t="s">
        <v>177</v>
      </c>
      <c r="AV1183" s="3" t="s">
        <v>178</v>
      </c>
      <c r="AW1183" s="3" t="s">
        <v>127</v>
      </c>
      <c r="AX1183" s="4"/>
      <c r="AY1183" s="2" t="s">
        <v>122</v>
      </c>
      <c r="AZ1183" s="3" t="s">
        <v>76</v>
      </c>
      <c r="BA1183" s="3" t="s">
        <v>77</v>
      </c>
      <c r="BB1183" s="3">
        <f t="shared" si="105"/>
        <v>33.652083335</v>
      </c>
      <c r="BC1183" s="3">
        <f t="shared" si="106"/>
        <v>120.59958333</v>
      </c>
      <c r="BD1183" s="3">
        <v>6</v>
      </c>
      <c r="BE1183" s="4"/>
    </row>
    <row r="1184" spans="1:57" ht="12.75">
      <c r="A1184" s="3" t="s">
        <v>108</v>
      </c>
      <c r="B1184" s="4"/>
      <c r="C1184" s="3" t="s">
        <v>628</v>
      </c>
      <c r="D1184" s="2" t="s">
        <v>629</v>
      </c>
      <c r="E1184" s="3" t="s">
        <v>630</v>
      </c>
      <c r="F1184" s="3">
        <v>2016</v>
      </c>
      <c r="G1184" s="2" t="s">
        <v>61</v>
      </c>
      <c r="H1184" s="3" t="s">
        <v>112</v>
      </c>
      <c r="I1184" s="3" t="s">
        <v>631</v>
      </c>
      <c r="J1184" s="3" t="s">
        <v>114</v>
      </c>
      <c r="K1184" s="3" t="s">
        <v>320</v>
      </c>
      <c r="L1184" s="3">
        <v>2012</v>
      </c>
      <c r="M1184" s="3" t="s">
        <v>654</v>
      </c>
      <c r="N1184" s="3" t="s">
        <v>226</v>
      </c>
      <c r="O1184" s="3"/>
      <c r="P1184" s="3" t="s">
        <v>118</v>
      </c>
      <c r="Q1184" s="3" t="s">
        <v>652</v>
      </c>
      <c r="R1184" s="4"/>
      <c r="S1184" s="3" t="s">
        <v>69</v>
      </c>
      <c r="T1184" s="3" t="s">
        <v>299</v>
      </c>
      <c r="U1184" s="3" t="s">
        <v>71</v>
      </c>
      <c r="V1184" s="3" t="s">
        <v>72</v>
      </c>
      <c r="W1184" s="3">
        <v>1.7601</v>
      </c>
      <c r="X1184" s="4">
        <f t="shared" si="79"/>
        <v>0.12720000000000001</v>
      </c>
      <c r="Y1184" s="3">
        <v>4.24E-2</v>
      </c>
      <c r="Z1184" s="4"/>
      <c r="AA1184" s="3">
        <v>9</v>
      </c>
      <c r="AB1184" s="3">
        <v>1.7811999999999999</v>
      </c>
      <c r="AC1184" s="4">
        <f t="shared" si="83"/>
        <v>0.21840000000000001</v>
      </c>
      <c r="AD1184" s="3">
        <v>7.2800000000000004E-2</v>
      </c>
      <c r="AE1184" s="3">
        <v>9</v>
      </c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3" t="s">
        <v>177</v>
      </c>
      <c r="AV1184" s="3" t="s">
        <v>178</v>
      </c>
      <c r="AW1184" s="3" t="s">
        <v>127</v>
      </c>
      <c r="AX1184" s="4"/>
      <c r="AY1184" s="2" t="s">
        <v>122</v>
      </c>
      <c r="AZ1184" s="3" t="s">
        <v>76</v>
      </c>
      <c r="BA1184" s="3" t="s">
        <v>77</v>
      </c>
      <c r="BB1184" s="3">
        <f t="shared" si="105"/>
        <v>33.652083335</v>
      </c>
      <c r="BC1184" s="3">
        <f t="shared" si="106"/>
        <v>120.59958333</v>
      </c>
      <c r="BD1184" s="3">
        <v>10</v>
      </c>
      <c r="BE1184" s="4"/>
    </row>
    <row r="1185" spans="1:57" ht="12.75">
      <c r="A1185" s="3" t="s">
        <v>108</v>
      </c>
      <c r="B1185" s="4"/>
      <c r="C1185" s="3" t="s">
        <v>628</v>
      </c>
      <c r="D1185" s="2" t="s">
        <v>629</v>
      </c>
      <c r="E1185" s="3" t="s">
        <v>630</v>
      </c>
      <c r="F1185" s="3">
        <v>2016</v>
      </c>
      <c r="G1185" s="2" t="s">
        <v>61</v>
      </c>
      <c r="H1185" s="3" t="s">
        <v>112</v>
      </c>
      <c r="I1185" s="3" t="s">
        <v>631</v>
      </c>
      <c r="J1185" s="3" t="s">
        <v>114</v>
      </c>
      <c r="K1185" s="3" t="s">
        <v>320</v>
      </c>
      <c r="L1185" s="3">
        <v>2012</v>
      </c>
      <c r="M1185" s="3" t="s">
        <v>654</v>
      </c>
      <c r="N1185" s="3" t="s">
        <v>226</v>
      </c>
      <c r="O1185" s="3"/>
      <c r="P1185" s="3" t="s">
        <v>118</v>
      </c>
      <c r="Q1185" s="3" t="s">
        <v>652</v>
      </c>
      <c r="R1185" s="4"/>
      <c r="S1185" s="3" t="s">
        <v>69</v>
      </c>
      <c r="T1185" s="3" t="s">
        <v>299</v>
      </c>
      <c r="U1185" s="3" t="s">
        <v>71</v>
      </c>
      <c r="V1185" s="3" t="s">
        <v>72</v>
      </c>
      <c r="W1185" s="3">
        <v>1.5262</v>
      </c>
      <c r="X1185" s="4">
        <f t="shared" si="79"/>
        <v>0.12720000000000001</v>
      </c>
      <c r="Y1185" s="3">
        <v>4.24E-2</v>
      </c>
      <c r="Z1185" s="4"/>
      <c r="AA1185" s="3">
        <v>9</v>
      </c>
      <c r="AB1185" s="3">
        <v>1.7811999999999999</v>
      </c>
      <c r="AC1185" s="4">
        <f t="shared" si="83"/>
        <v>0.21840000000000001</v>
      </c>
      <c r="AD1185" s="3">
        <v>7.2800000000000004E-2</v>
      </c>
      <c r="AE1185" s="3">
        <v>9</v>
      </c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3" t="s">
        <v>177</v>
      </c>
      <c r="AV1185" s="3" t="s">
        <v>178</v>
      </c>
      <c r="AW1185" s="3" t="s">
        <v>127</v>
      </c>
      <c r="AX1185" s="4"/>
      <c r="AY1185" s="2" t="s">
        <v>122</v>
      </c>
      <c r="AZ1185" s="3" t="s">
        <v>76</v>
      </c>
      <c r="BA1185" s="3" t="s">
        <v>77</v>
      </c>
      <c r="BB1185" s="3">
        <f t="shared" si="105"/>
        <v>33.652083335</v>
      </c>
      <c r="BC1185" s="3">
        <f t="shared" si="106"/>
        <v>120.59958333</v>
      </c>
      <c r="BD1185" s="3">
        <v>17</v>
      </c>
      <c r="BE1185" s="4"/>
    </row>
    <row r="1186" spans="1:57" ht="12.75">
      <c r="A1186" s="3" t="s">
        <v>108</v>
      </c>
      <c r="B1186" s="4"/>
      <c r="C1186" s="3" t="s">
        <v>628</v>
      </c>
      <c r="D1186" s="2" t="s">
        <v>629</v>
      </c>
      <c r="E1186" s="3" t="s">
        <v>630</v>
      </c>
      <c r="F1186" s="3">
        <v>2016</v>
      </c>
      <c r="G1186" s="2" t="s">
        <v>61</v>
      </c>
      <c r="H1186" s="3" t="s">
        <v>112</v>
      </c>
      <c r="I1186" s="3" t="s">
        <v>631</v>
      </c>
      <c r="J1186" s="3" t="s">
        <v>114</v>
      </c>
      <c r="K1186" s="3" t="s">
        <v>320</v>
      </c>
      <c r="L1186" s="3">
        <v>2012</v>
      </c>
      <c r="M1186" s="3" t="s">
        <v>654</v>
      </c>
      <c r="N1186" s="3" t="s">
        <v>226</v>
      </c>
      <c r="O1186" s="3"/>
      <c r="P1186" s="3" t="s">
        <v>118</v>
      </c>
      <c r="Q1186" s="3" t="s">
        <v>652</v>
      </c>
      <c r="R1186" s="4"/>
      <c r="S1186" s="3" t="s">
        <v>69</v>
      </c>
      <c r="T1186" s="3" t="s">
        <v>299</v>
      </c>
      <c r="U1186" s="3" t="s">
        <v>71</v>
      </c>
      <c r="V1186" s="3" t="s">
        <v>72</v>
      </c>
      <c r="W1186" s="3">
        <v>1.6229</v>
      </c>
      <c r="X1186" s="4">
        <f t="shared" si="79"/>
        <v>0.20069999999999999</v>
      </c>
      <c r="Y1186" s="3">
        <v>6.6900000000000001E-2</v>
      </c>
      <c r="Z1186" s="4"/>
      <c r="AA1186" s="3">
        <v>9</v>
      </c>
      <c r="AB1186" s="3">
        <v>1.7811999999999999</v>
      </c>
      <c r="AC1186" s="4">
        <f t="shared" si="83"/>
        <v>0.21840000000000001</v>
      </c>
      <c r="AD1186" s="3">
        <v>7.2800000000000004E-2</v>
      </c>
      <c r="AE1186" s="3">
        <v>9</v>
      </c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3" t="s">
        <v>177</v>
      </c>
      <c r="AV1186" s="3" t="s">
        <v>178</v>
      </c>
      <c r="AW1186" s="3" t="s">
        <v>127</v>
      </c>
      <c r="AX1186" s="4"/>
      <c r="AY1186" s="2" t="s">
        <v>122</v>
      </c>
      <c r="AZ1186" s="3" t="s">
        <v>76</v>
      </c>
      <c r="BA1186" s="3" t="s">
        <v>77</v>
      </c>
      <c r="BB1186" s="3">
        <f t="shared" si="105"/>
        <v>33.652083335</v>
      </c>
      <c r="BC1186" s="3">
        <f t="shared" si="106"/>
        <v>120.59958333</v>
      </c>
      <c r="BD1186" s="3">
        <v>20</v>
      </c>
      <c r="BE1186" s="4"/>
    </row>
    <row r="1187" spans="1:57" ht="12.75">
      <c r="A1187" s="3" t="s">
        <v>108</v>
      </c>
      <c r="B1187" s="4"/>
      <c r="C1187" s="3" t="s">
        <v>632</v>
      </c>
      <c r="D1187" s="3" t="s">
        <v>633</v>
      </c>
      <c r="E1187" s="3" t="s">
        <v>630</v>
      </c>
      <c r="F1187" s="3">
        <v>2016</v>
      </c>
      <c r="G1187" s="2" t="s">
        <v>61</v>
      </c>
      <c r="H1187" s="3" t="s">
        <v>112</v>
      </c>
      <c r="I1187" s="3" t="s">
        <v>631</v>
      </c>
      <c r="J1187" s="3" t="s">
        <v>114</v>
      </c>
      <c r="K1187" s="3" t="s">
        <v>320</v>
      </c>
      <c r="L1187" s="3">
        <v>2012</v>
      </c>
      <c r="M1187" s="3" t="s">
        <v>654</v>
      </c>
      <c r="N1187" s="3" t="s">
        <v>226</v>
      </c>
      <c r="O1187" s="3"/>
      <c r="P1187" s="3" t="s">
        <v>118</v>
      </c>
      <c r="Q1187" s="3" t="s">
        <v>187</v>
      </c>
      <c r="R1187" s="4"/>
      <c r="S1187" s="3" t="s">
        <v>69</v>
      </c>
      <c r="T1187" s="3" t="s">
        <v>299</v>
      </c>
      <c r="U1187" s="3" t="s">
        <v>84</v>
      </c>
      <c r="V1187" s="3" t="s">
        <v>72</v>
      </c>
      <c r="W1187" s="3">
        <v>0.57110000000000005</v>
      </c>
      <c r="X1187" s="4">
        <f t="shared" si="79"/>
        <v>5.3100000000000001E-2</v>
      </c>
      <c r="Y1187" s="3">
        <v>1.77E-2</v>
      </c>
      <c r="Z1187" s="4"/>
      <c r="AA1187" s="3">
        <v>9</v>
      </c>
      <c r="AB1187" s="3">
        <v>0.56589999999999996</v>
      </c>
      <c r="AC1187" s="4">
        <f t="shared" si="83"/>
        <v>9.1499999999999998E-2</v>
      </c>
      <c r="AD1187" s="3">
        <v>3.0499999999999999E-2</v>
      </c>
      <c r="AE1187" s="3">
        <v>9</v>
      </c>
      <c r="AF1187" s="3">
        <v>0.48480000000000001</v>
      </c>
      <c r="AG1187" s="5">
        <f t="shared" ref="AG1187:AG1188" si="107">ABS(AH1187)*(SQRT(AI1187))</f>
        <v>8.3999999999999995E-3</v>
      </c>
      <c r="AH1187" s="3">
        <v>2.8E-3</v>
      </c>
      <c r="AI1187" s="3">
        <v>9</v>
      </c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3" t="s">
        <v>177</v>
      </c>
      <c r="AV1187" s="3" t="s">
        <v>178</v>
      </c>
      <c r="AW1187" s="3" t="s">
        <v>127</v>
      </c>
      <c r="AX1187" s="4"/>
      <c r="AY1187" s="2" t="s">
        <v>122</v>
      </c>
      <c r="AZ1187" s="3" t="s">
        <v>76</v>
      </c>
      <c r="BA1187" s="3" t="s">
        <v>77</v>
      </c>
      <c r="BB1187" s="3">
        <v>32.614166670000003</v>
      </c>
      <c r="BC1187" s="3">
        <v>119.85694444000001</v>
      </c>
      <c r="BD1187" s="3">
        <v>10</v>
      </c>
      <c r="BE1187" s="3" t="s">
        <v>636</v>
      </c>
    </row>
    <row r="1188" spans="1:57" ht="12.75">
      <c r="A1188" s="3" t="s">
        <v>108</v>
      </c>
      <c r="B1188" s="4"/>
      <c r="C1188" s="3" t="s">
        <v>632</v>
      </c>
      <c r="D1188" s="3" t="s">
        <v>633</v>
      </c>
      <c r="E1188" s="3" t="s">
        <v>630</v>
      </c>
      <c r="F1188" s="3">
        <v>2016</v>
      </c>
      <c r="G1188" s="2" t="s">
        <v>61</v>
      </c>
      <c r="H1188" s="3" t="s">
        <v>112</v>
      </c>
      <c r="I1188" s="3" t="s">
        <v>631</v>
      </c>
      <c r="J1188" s="3" t="s">
        <v>114</v>
      </c>
      <c r="K1188" s="3" t="s">
        <v>320</v>
      </c>
      <c r="L1188" s="3">
        <v>2012</v>
      </c>
      <c r="M1188" s="3" t="s">
        <v>655</v>
      </c>
      <c r="N1188" s="2" t="s">
        <v>635</v>
      </c>
      <c r="O1188" s="3"/>
      <c r="P1188" s="3" t="s">
        <v>118</v>
      </c>
      <c r="Q1188" s="3" t="s">
        <v>187</v>
      </c>
      <c r="R1188" s="4"/>
      <c r="S1188" s="3" t="s">
        <v>69</v>
      </c>
      <c r="T1188" s="3" t="s">
        <v>299</v>
      </c>
      <c r="U1188" s="3" t="s">
        <v>84</v>
      </c>
      <c r="V1188" s="3" t="s">
        <v>72</v>
      </c>
      <c r="W1188" s="3">
        <v>1624.3655000000001</v>
      </c>
      <c r="X1188" s="4">
        <f t="shared" si="79"/>
        <v>380.71049999999997</v>
      </c>
      <c r="Y1188" s="3">
        <v>126.90349999999999</v>
      </c>
      <c r="Z1188" s="4"/>
      <c r="AA1188" s="3">
        <v>9</v>
      </c>
      <c r="AB1188" s="3">
        <v>926.39589999999998</v>
      </c>
      <c r="AC1188" s="4">
        <f t="shared" si="83"/>
        <v>266.4975</v>
      </c>
      <c r="AD1188" s="3">
        <v>88.832499999999996</v>
      </c>
      <c r="AE1188" s="3">
        <v>9</v>
      </c>
      <c r="AF1188" s="3">
        <v>964.46699999999998</v>
      </c>
      <c r="AG1188" s="5">
        <f t="shared" si="107"/>
        <v>532.995</v>
      </c>
      <c r="AH1188" s="3">
        <v>177.66499999999999</v>
      </c>
      <c r="AI1188" s="3">
        <v>9</v>
      </c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3" t="s">
        <v>177</v>
      </c>
      <c r="AV1188" s="3" t="s">
        <v>178</v>
      </c>
      <c r="AW1188" s="3" t="s">
        <v>127</v>
      </c>
      <c r="AX1188" s="4"/>
      <c r="AY1188" s="2" t="s">
        <v>122</v>
      </c>
      <c r="AZ1188" s="3" t="s">
        <v>76</v>
      </c>
      <c r="BA1188" s="3" t="s">
        <v>77</v>
      </c>
      <c r="BB1188" s="3">
        <v>32.614166670000003</v>
      </c>
      <c r="BC1188" s="3">
        <v>119.85694444000001</v>
      </c>
      <c r="BD1188" s="3">
        <v>10</v>
      </c>
      <c r="BE1188" s="3" t="s">
        <v>636</v>
      </c>
    </row>
    <row r="1189" spans="1:57" ht="12.75">
      <c r="A1189" s="3" t="s">
        <v>108</v>
      </c>
      <c r="B1189" s="4"/>
      <c r="C1189" s="3" t="s">
        <v>628</v>
      </c>
      <c r="D1189" s="2" t="s">
        <v>629</v>
      </c>
      <c r="E1189" s="3" t="s">
        <v>630</v>
      </c>
      <c r="F1189" s="3">
        <v>2016</v>
      </c>
      <c r="G1189" s="2" t="s">
        <v>61</v>
      </c>
      <c r="H1189" s="3" t="s">
        <v>112</v>
      </c>
      <c r="I1189" s="3" t="s">
        <v>631</v>
      </c>
      <c r="J1189" s="3" t="s">
        <v>114</v>
      </c>
      <c r="K1189" s="3" t="s">
        <v>320</v>
      </c>
      <c r="L1189" s="3">
        <v>2012</v>
      </c>
      <c r="M1189" s="3" t="s">
        <v>655</v>
      </c>
      <c r="N1189" s="2" t="s">
        <v>635</v>
      </c>
      <c r="O1189" s="3"/>
      <c r="P1189" s="3" t="s">
        <v>118</v>
      </c>
      <c r="Q1189" s="3" t="s">
        <v>187</v>
      </c>
      <c r="R1189" s="4"/>
      <c r="S1189" s="3" t="s">
        <v>69</v>
      </c>
      <c r="T1189" s="3" t="s">
        <v>299</v>
      </c>
      <c r="U1189" s="3" t="s">
        <v>71</v>
      </c>
      <c r="V1189" s="3" t="s">
        <v>72</v>
      </c>
      <c r="W1189" s="3">
        <v>1491.1270999999999</v>
      </c>
      <c r="X1189" s="4">
        <f t="shared" si="79"/>
        <v>431.22540000000004</v>
      </c>
      <c r="Y1189" s="3">
        <v>143.74180000000001</v>
      </c>
      <c r="Z1189" s="4"/>
      <c r="AA1189" s="3">
        <v>9</v>
      </c>
      <c r="AB1189" s="3">
        <v>360.02140000000003</v>
      </c>
      <c r="AC1189" s="4">
        <f t="shared" si="83"/>
        <v>123.21210000000001</v>
      </c>
      <c r="AD1189" s="3">
        <v>41.070700000000002</v>
      </c>
      <c r="AE1189" s="3">
        <v>9</v>
      </c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3" t="s">
        <v>177</v>
      </c>
      <c r="AV1189" s="3" t="s">
        <v>178</v>
      </c>
      <c r="AW1189" s="3" t="s">
        <v>127</v>
      </c>
      <c r="AX1189" s="4"/>
      <c r="AY1189" s="2" t="s">
        <v>122</v>
      </c>
      <c r="AZ1189" s="3" t="s">
        <v>76</v>
      </c>
      <c r="BA1189" s="3" t="s">
        <v>77</v>
      </c>
      <c r="BB1189" s="3">
        <f t="shared" ref="BB1189:BB1192" si="108">AVERAGE(32.81305556, 34.49111111)</f>
        <v>33.652083335</v>
      </c>
      <c r="BC1189" s="3">
        <f t="shared" ref="BC1189:BC1192" si="109">AVERAGE(119.89583333,121.30333333)</f>
        <v>120.59958333</v>
      </c>
      <c r="BD1189" s="3">
        <v>6</v>
      </c>
      <c r="BE1189" s="4"/>
    </row>
    <row r="1190" spans="1:57" ht="12.75">
      <c r="A1190" s="3" t="s">
        <v>108</v>
      </c>
      <c r="B1190" s="4"/>
      <c r="C1190" s="3" t="s">
        <v>628</v>
      </c>
      <c r="D1190" s="2" t="s">
        <v>629</v>
      </c>
      <c r="E1190" s="3" t="s">
        <v>630</v>
      </c>
      <c r="F1190" s="3">
        <v>2016</v>
      </c>
      <c r="G1190" s="2" t="s">
        <v>61</v>
      </c>
      <c r="H1190" s="3" t="s">
        <v>112</v>
      </c>
      <c r="I1190" s="3" t="s">
        <v>631</v>
      </c>
      <c r="J1190" s="3" t="s">
        <v>114</v>
      </c>
      <c r="K1190" s="3" t="s">
        <v>320</v>
      </c>
      <c r="L1190" s="3">
        <v>2012</v>
      </c>
      <c r="M1190" s="3" t="s">
        <v>655</v>
      </c>
      <c r="N1190" s="2" t="s">
        <v>635</v>
      </c>
      <c r="O1190" s="3"/>
      <c r="P1190" s="3" t="s">
        <v>118</v>
      </c>
      <c r="Q1190" s="3" t="s">
        <v>187</v>
      </c>
      <c r="R1190" s="4"/>
      <c r="S1190" s="3" t="s">
        <v>69</v>
      </c>
      <c r="T1190" s="3" t="s">
        <v>299</v>
      </c>
      <c r="U1190" s="3" t="s">
        <v>71</v>
      </c>
      <c r="V1190" s="3" t="s">
        <v>72</v>
      </c>
      <c r="W1190" s="3">
        <v>1646.5666000000001</v>
      </c>
      <c r="X1190" s="4">
        <f t="shared" si="79"/>
        <v>392.42669999999998</v>
      </c>
      <c r="Y1190" s="3">
        <v>130.80889999999999</v>
      </c>
      <c r="Z1190" s="4"/>
      <c r="AA1190" s="3">
        <v>9</v>
      </c>
      <c r="AB1190" s="3">
        <v>360.02140000000003</v>
      </c>
      <c r="AC1190" s="4">
        <f t="shared" si="83"/>
        <v>123.21210000000001</v>
      </c>
      <c r="AD1190" s="3">
        <v>41.070700000000002</v>
      </c>
      <c r="AE1190" s="3">
        <v>9</v>
      </c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3" t="s">
        <v>177</v>
      </c>
      <c r="AV1190" s="3" t="s">
        <v>178</v>
      </c>
      <c r="AW1190" s="3" t="s">
        <v>127</v>
      </c>
      <c r="AX1190" s="4"/>
      <c r="AY1190" s="2" t="s">
        <v>122</v>
      </c>
      <c r="AZ1190" s="3" t="s">
        <v>76</v>
      </c>
      <c r="BA1190" s="3" t="s">
        <v>77</v>
      </c>
      <c r="BB1190" s="3">
        <f t="shared" si="108"/>
        <v>33.652083335</v>
      </c>
      <c r="BC1190" s="3">
        <f t="shared" si="109"/>
        <v>120.59958333</v>
      </c>
      <c r="BD1190" s="3">
        <v>10</v>
      </c>
      <c r="BE1190" s="4"/>
    </row>
    <row r="1191" spans="1:57" ht="12.75">
      <c r="A1191" s="3" t="s">
        <v>108</v>
      </c>
      <c r="B1191" s="4"/>
      <c r="C1191" s="3" t="s">
        <v>628</v>
      </c>
      <c r="D1191" s="2" t="s">
        <v>629</v>
      </c>
      <c r="E1191" s="3" t="s">
        <v>630</v>
      </c>
      <c r="F1191" s="3">
        <v>2016</v>
      </c>
      <c r="G1191" s="2" t="s">
        <v>61</v>
      </c>
      <c r="H1191" s="3" t="s">
        <v>112</v>
      </c>
      <c r="I1191" s="3" t="s">
        <v>631</v>
      </c>
      <c r="J1191" s="3" t="s">
        <v>114</v>
      </c>
      <c r="K1191" s="3" t="s">
        <v>320</v>
      </c>
      <c r="L1191" s="3">
        <v>2012</v>
      </c>
      <c r="M1191" s="3" t="s">
        <v>655</v>
      </c>
      <c r="N1191" s="2" t="s">
        <v>635</v>
      </c>
      <c r="O1191" s="3"/>
      <c r="P1191" s="3" t="s">
        <v>118</v>
      </c>
      <c r="Q1191" s="3" t="s">
        <v>187</v>
      </c>
      <c r="R1191" s="4"/>
      <c r="S1191" s="3" t="s">
        <v>69</v>
      </c>
      <c r="T1191" s="3" t="s">
        <v>299</v>
      </c>
      <c r="U1191" s="3" t="s">
        <v>71</v>
      </c>
      <c r="V1191" s="3" t="s">
        <v>72</v>
      </c>
      <c r="W1191" s="3">
        <v>1684.5509999999999</v>
      </c>
      <c r="X1191" s="4">
        <f t="shared" si="79"/>
        <v>361.44569999999999</v>
      </c>
      <c r="Y1191" s="3">
        <v>120.4819</v>
      </c>
      <c r="Z1191" s="4"/>
      <c r="AA1191" s="3">
        <v>9</v>
      </c>
      <c r="AB1191" s="3">
        <v>360.02140000000003</v>
      </c>
      <c r="AC1191" s="4">
        <f t="shared" si="83"/>
        <v>123.21210000000001</v>
      </c>
      <c r="AD1191" s="3">
        <v>41.070700000000002</v>
      </c>
      <c r="AE1191" s="3">
        <v>9</v>
      </c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3" t="s">
        <v>177</v>
      </c>
      <c r="AV1191" s="3" t="s">
        <v>178</v>
      </c>
      <c r="AW1191" s="3" t="s">
        <v>127</v>
      </c>
      <c r="AX1191" s="4"/>
      <c r="AY1191" s="2" t="s">
        <v>122</v>
      </c>
      <c r="AZ1191" s="3" t="s">
        <v>76</v>
      </c>
      <c r="BA1191" s="3" t="s">
        <v>77</v>
      </c>
      <c r="BB1191" s="3">
        <f t="shared" si="108"/>
        <v>33.652083335</v>
      </c>
      <c r="BC1191" s="3">
        <f t="shared" si="109"/>
        <v>120.59958333</v>
      </c>
      <c r="BD1191" s="3">
        <v>17</v>
      </c>
      <c r="BE1191" s="4"/>
    </row>
    <row r="1192" spans="1:57" ht="12.75">
      <c r="A1192" s="3" t="s">
        <v>108</v>
      </c>
      <c r="B1192" s="4"/>
      <c r="C1192" s="3" t="s">
        <v>628</v>
      </c>
      <c r="D1192" s="2" t="s">
        <v>629</v>
      </c>
      <c r="E1192" s="3" t="s">
        <v>630</v>
      </c>
      <c r="F1192" s="3">
        <v>2016</v>
      </c>
      <c r="G1192" s="2" t="s">
        <v>61</v>
      </c>
      <c r="H1192" s="3" t="s">
        <v>112</v>
      </c>
      <c r="I1192" s="3" t="s">
        <v>631</v>
      </c>
      <c r="J1192" s="3" t="s">
        <v>114</v>
      </c>
      <c r="K1192" s="3" t="s">
        <v>320</v>
      </c>
      <c r="L1192" s="3">
        <v>2012</v>
      </c>
      <c r="M1192" s="3" t="s">
        <v>655</v>
      </c>
      <c r="N1192" s="2" t="s">
        <v>635</v>
      </c>
      <c r="O1192" s="3"/>
      <c r="P1192" s="3" t="s">
        <v>118</v>
      </c>
      <c r="Q1192" s="3" t="s">
        <v>187</v>
      </c>
      <c r="R1192" s="4"/>
      <c r="S1192" s="3" t="s">
        <v>69</v>
      </c>
      <c r="T1192" s="3" t="s">
        <v>299</v>
      </c>
      <c r="U1192" s="3" t="s">
        <v>71</v>
      </c>
      <c r="V1192" s="3" t="s">
        <v>72</v>
      </c>
      <c r="W1192" s="3">
        <v>1249.2136</v>
      </c>
      <c r="X1192" s="4">
        <f t="shared" si="79"/>
        <v>259.5027</v>
      </c>
      <c r="Y1192" s="3">
        <v>86.500900000000001</v>
      </c>
      <c r="Z1192" s="4"/>
      <c r="AA1192" s="3">
        <v>9</v>
      </c>
      <c r="AB1192" s="3">
        <v>360.02140000000003</v>
      </c>
      <c r="AC1192" s="4">
        <f t="shared" si="83"/>
        <v>123.21210000000001</v>
      </c>
      <c r="AD1192" s="3">
        <v>41.070700000000002</v>
      </c>
      <c r="AE1192" s="3">
        <v>9</v>
      </c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3" t="s">
        <v>177</v>
      </c>
      <c r="AV1192" s="3" t="s">
        <v>178</v>
      </c>
      <c r="AW1192" s="3" t="s">
        <v>127</v>
      </c>
      <c r="AX1192" s="4"/>
      <c r="AY1192" s="2" t="s">
        <v>122</v>
      </c>
      <c r="AZ1192" s="3" t="s">
        <v>76</v>
      </c>
      <c r="BA1192" s="3" t="s">
        <v>77</v>
      </c>
      <c r="BB1192" s="3">
        <f t="shared" si="108"/>
        <v>33.652083335</v>
      </c>
      <c r="BC1192" s="3">
        <f t="shared" si="109"/>
        <v>120.59958333</v>
      </c>
      <c r="BD1192" s="3">
        <v>20</v>
      </c>
      <c r="BE1192" s="4"/>
    </row>
    <row r="1193" spans="1:57" ht="12.75">
      <c r="A1193" s="3" t="s">
        <v>108</v>
      </c>
      <c r="B1193" s="4"/>
      <c r="C1193" s="3" t="s">
        <v>632</v>
      </c>
      <c r="D1193" s="3" t="s">
        <v>633</v>
      </c>
      <c r="E1193" s="3" t="s">
        <v>630</v>
      </c>
      <c r="F1193" s="3">
        <v>2016</v>
      </c>
      <c r="G1193" s="2" t="s">
        <v>61</v>
      </c>
      <c r="H1193" s="3" t="s">
        <v>112</v>
      </c>
      <c r="I1193" s="3" t="s">
        <v>631</v>
      </c>
      <c r="J1193" s="3" t="s">
        <v>114</v>
      </c>
      <c r="K1193" s="3" t="s">
        <v>320</v>
      </c>
      <c r="L1193" s="3">
        <v>2012</v>
      </c>
      <c r="M1193" s="3" t="s">
        <v>656</v>
      </c>
      <c r="N1193" s="3" t="s">
        <v>206</v>
      </c>
      <c r="O1193" s="3"/>
      <c r="P1193" s="3" t="s">
        <v>82</v>
      </c>
      <c r="Q1193" s="3" t="s">
        <v>83</v>
      </c>
      <c r="R1193" s="4"/>
      <c r="S1193" s="3" t="s">
        <v>134</v>
      </c>
      <c r="T1193" s="3" t="s">
        <v>135</v>
      </c>
      <c r="U1193" s="3" t="s">
        <v>84</v>
      </c>
      <c r="V1193" s="3" t="s">
        <v>72</v>
      </c>
      <c r="W1193" s="3">
        <v>1.57</v>
      </c>
      <c r="X1193" s="4">
        <f t="shared" si="79"/>
        <v>0.57000000000000006</v>
      </c>
      <c r="Y1193" s="3">
        <v>0.19</v>
      </c>
      <c r="Z1193" s="4"/>
      <c r="AA1193" s="3">
        <v>9</v>
      </c>
      <c r="AB1193" s="3">
        <v>0.53</v>
      </c>
      <c r="AC1193" s="4">
        <f t="shared" si="83"/>
        <v>0.44999999999999996</v>
      </c>
      <c r="AD1193" s="3">
        <v>0.15</v>
      </c>
      <c r="AE1193" s="3">
        <v>9</v>
      </c>
      <c r="AF1193" s="3">
        <v>0.63</v>
      </c>
      <c r="AG1193" s="5">
        <f t="shared" ref="AG1193:AG1194" si="110">ABS(AH1193)*(SQRT(AI1193))</f>
        <v>0.24</v>
      </c>
      <c r="AH1193" s="3">
        <v>0.08</v>
      </c>
      <c r="AI1193" s="3">
        <v>9</v>
      </c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3" t="s">
        <v>177</v>
      </c>
      <c r="AV1193" s="3" t="s">
        <v>178</v>
      </c>
      <c r="AW1193" s="3" t="s">
        <v>127</v>
      </c>
      <c r="AX1193" s="4"/>
      <c r="AY1193" s="2" t="s">
        <v>122</v>
      </c>
      <c r="AZ1193" s="3" t="s">
        <v>76</v>
      </c>
      <c r="BA1193" s="3" t="s">
        <v>77</v>
      </c>
      <c r="BB1193" s="3">
        <v>32.614166670000003</v>
      </c>
      <c r="BC1193" s="3">
        <v>119.85694444000001</v>
      </c>
      <c r="BD1193" s="3">
        <v>10</v>
      </c>
      <c r="BE1193" s="3" t="s">
        <v>636</v>
      </c>
    </row>
    <row r="1194" spans="1:57" ht="12.75">
      <c r="A1194" s="3" t="s">
        <v>108</v>
      </c>
      <c r="B1194" s="4"/>
      <c r="C1194" s="3" t="s">
        <v>632</v>
      </c>
      <c r="D1194" s="3" t="s">
        <v>633</v>
      </c>
      <c r="E1194" s="3" t="s">
        <v>630</v>
      </c>
      <c r="F1194" s="3">
        <v>2016</v>
      </c>
      <c r="G1194" s="2" t="s">
        <v>61</v>
      </c>
      <c r="H1194" s="3" t="s">
        <v>112</v>
      </c>
      <c r="I1194" s="3" t="s">
        <v>631</v>
      </c>
      <c r="J1194" s="3" t="s">
        <v>114</v>
      </c>
      <c r="K1194" s="3" t="s">
        <v>320</v>
      </c>
      <c r="L1194" s="3">
        <v>2012</v>
      </c>
      <c r="M1194" s="3" t="s">
        <v>657</v>
      </c>
      <c r="N1194" s="3" t="s">
        <v>206</v>
      </c>
      <c r="O1194" s="3"/>
      <c r="P1194" s="3" t="s">
        <v>86</v>
      </c>
      <c r="Q1194" s="3" t="s">
        <v>87</v>
      </c>
      <c r="R1194" s="4"/>
      <c r="S1194" s="3" t="s">
        <v>134</v>
      </c>
      <c r="T1194" s="3" t="s">
        <v>135</v>
      </c>
      <c r="U1194" s="3" t="s">
        <v>84</v>
      </c>
      <c r="V1194" s="3" t="s">
        <v>72</v>
      </c>
      <c r="W1194" s="3">
        <v>0.56000000000000005</v>
      </c>
      <c r="X1194" s="4">
        <f t="shared" si="79"/>
        <v>0.12</v>
      </c>
      <c r="Y1194" s="3">
        <v>0.04</v>
      </c>
      <c r="Z1194" s="4"/>
      <c r="AA1194" s="3">
        <v>9</v>
      </c>
      <c r="AB1194" s="3">
        <v>0.32</v>
      </c>
      <c r="AC1194" s="4">
        <f t="shared" si="83"/>
        <v>0.09</v>
      </c>
      <c r="AD1194" s="3">
        <v>0.03</v>
      </c>
      <c r="AE1194" s="3">
        <v>9</v>
      </c>
      <c r="AF1194" s="3">
        <v>0.28999999999999998</v>
      </c>
      <c r="AG1194" s="5">
        <f t="shared" si="110"/>
        <v>0.09</v>
      </c>
      <c r="AH1194" s="3">
        <v>0.03</v>
      </c>
      <c r="AI1194" s="3">
        <v>9</v>
      </c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3" t="s">
        <v>177</v>
      </c>
      <c r="AV1194" s="3" t="s">
        <v>178</v>
      </c>
      <c r="AW1194" s="3" t="s">
        <v>127</v>
      </c>
      <c r="AX1194" s="4"/>
      <c r="AY1194" s="2" t="s">
        <v>122</v>
      </c>
      <c r="AZ1194" s="3" t="s">
        <v>76</v>
      </c>
      <c r="BA1194" s="3" t="s">
        <v>77</v>
      </c>
      <c r="BB1194" s="3">
        <v>32.614166670000003</v>
      </c>
      <c r="BC1194" s="3">
        <v>119.85694444000001</v>
      </c>
      <c r="BD1194" s="3">
        <v>10</v>
      </c>
      <c r="BE1194" s="3" t="s">
        <v>636</v>
      </c>
    </row>
    <row r="1195" spans="1:57" ht="12.75">
      <c r="A1195" s="3" t="s">
        <v>108</v>
      </c>
      <c r="B1195" s="4"/>
      <c r="C1195" s="3" t="s">
        <v>628</v>
      </c>
      <c r="D1195" s="2" t="s">
        <v>629</v>
      </c>
      <c r="E1195" s="3" t="s">
        <v>630</v>
      </c>
      <c r="F1195" s="3">
        <v>2016</v>
      </c>
      <c r="G1195" s="2" t="s">
        <v>61</v>
      </c>
      <c r="H1195" s="3" t="s">
        <v>112</v>
      </c>
      <c r="I1195" s="3" t="s">
        <v>631</v>
      </c>
      <c r="J1195" s="3" t="s">
        <v>114</v>
      </c>
      <c r="K1195" s="3" t="s">
        <v>320</v>
      </c>
      <c r="L1195" s="3">
        <v>2012</v>
      </c>
      <c r="M1195" s="3" t="s">
        <v>658</v>
      </c>
      <c r="N1195" s="3" t="s">
        <v>226</v>
      </c>
      <c r="O1195" s="3"/>
      <c r="P1195" s="3" t="s">
        <v>118</v>
      </c>
      <c r="Q1195" s="3" t="s">
        <v>652</v>
      </c>
      <c r="R1195" s="4"/>
      <c r="S1195" s="3" t="s">
        <v>69</v>
      </c>
      <c r="T1195" s="3" t="s">
        <v>299</v>
      </c>
      <c r="U1195" s="3" t="s">
        <v>71</v>
      </c>
      <c r="V1195" s="3" t="s">
        <v>72</v>
      </c>
      <c r="W1195" s="3">
        <v>9.2600000000000002E-2</v>
      </c>
      <c r="X1195" s="4">
        <f t="shared" si="79"/>
        <v>1.6799999999999999E-2</v>
      </c>
      <c r="Y1195" s="3">
        <v>5.5999999999999999E-3</v>
      </c>
      <c r="Z1195" s="4"/>
      <c r="AA1195" s="3">
        <v>9</v>
      </c>
      <c r="AB1195" s="3">
        <v>7.0000000000000007E-2</v>
      </c>
      <c r="AC1195" s="4">
        <f t="shared" si="83"/>
        <v>8.3999999999999995E-3</v>
      </c>
      <c r="AD1195" s="3">
        <v>2.8E-3</v>
      </c>
      <c r="AE1195" s="3">
        <v>9</v>
      </c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3" t="s">
        <v>177</v>
      </c>
      <c r="AV1195" s="3" t="s">
        <v>178</v>
      </c>
      <c r="AW1195" s="3" t="s">
        <v>127</v>
      </c>
      <c r="AX1195" s="4"/>
      <c r="AY1195" s="2" t="s">
        <v>122</v>
      </c>
      <c r="AZ1195" s="3" t="s">
        <v>76</v>
      </c>
      <c r="BA1195" s="3" t="s">
        <v>77</v>
      </c>
      <c r="BB1195" s="3">
        <f t="shared" ref="BB1195:BB1202" si="111">AVERAGE(32.81305556, 34.49111111)</f>
        <v>33.652083335</v>
      </c>
      <c r="BC1195" s="3">
        <f t="shared" ref="BC1195:BC1202" si="112">AVERAGE(119.89583333,121.30333333)</f>
        <v>120.59958333</v>
      </c>
      <c r="BD1195" s="3">
        <v>6</v>
      </c>
      <c r="BE1195" s="3" t="s">
        <v>648</v>
      </c>
    </row>
    <row r="1196" spans="1:57" ht="12.75">
      <c r="A1196" s="3" t="s">
        <v>108</v>
      </c>
      <c r="B1196" s="4"/>
      <c r="C1196" s="3" t="s">
        <v>628</v>
      </c>
      <c r="D1196" s="2" t="s">
        <v>629</v>
      </c>
      <c r="E1196" s="3" t="s">
        <v>630</v>
      </c>
      <c r="F1196" s="3">
        <v>2016</v>
      </c>
      <c r="G1196" s="2" t="s">
        <v>61</v>
      </c>
      <c r="H1196" s="3" t="s">
        <v>112</v>
      </c>
      <c r="I1196" s="3" t="s">
        <v>631</v>
      </c>
      <c r="J1196" s="3" t="s">
        <v>114</v>
      </c>
      <c r="K1196" s="3" t="s">
        <v>320</v>
      </c>
      <c r="L1196" s="3">
        <v>2012</v>
      </c>
      <c r="M1196" s="3" t="s">
        <v>658</v>
      </c>
      <c r="N1196" s="3" t="s">
        <v>226</v>
      </c>
      <c r="O1196" s="3"/>
      <c r="P1196" s="3" t="s">
        <v>118</v>
      </c>
      <c r="Q1196" s="3" t="s">
        <v>652</v>
      </c>
      <c r="R1196" s="4"/>
      <c r="S1196" s="3" t="s">
        <v>69</v>
      </c>
      <c r="T1196" s="3" t="s">
        <v>299</v>
      </c>
      <c r="U1196" s="3" t="s">
        <v>71</v>
      </c>
      <c r="V1196" s="3" t="s">
        <v>72</v>
      </c>
      <c r="W1196" s="3">
        <v>0.1103</v>
      </c>
      <c r="X1196" s="4">
        <f t="shared" si="79"/>
        <v>2.4899999999999999E-2</v>
      </c>
      <c r="Y1196" s="3">
        <v>8.3000000000000001E-3</v>
      </c>
      <c r="Z1196" s="4"/>
      <c r="AA1196" s="3">
        <v>9</v>
      </c>
      <c r="AB1196" s="3">
        <v>7.0000000000000007E-2</v>
      </c>
      <c r="AC1196" s="4">
        <f t="shared" si="83"/>
        <v>8.3999999999999995E-3</v>
      </c>
      <c r="AD1196" s="3">
        <v>2.8E-3</v>
      </c>
      <c r="AE1196" s="3">
        <v>9</v>
      </c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3" t="s">
        <v>177</v>
      </c>
      <c r="AV1196" s="3" t="s">
        <v>178</v>
      </c>
      <c r="AW1196" s="3" t="s">
        <v>127</v>
      </c>
      <c r="AX1196" s="4"/>
      <c r="AY1196" s="2" t="s">
        <v>122</v>
      </c>
      <c r="AZ1196" s="3" t="s">
        <v>76</v>
      </c>
      <c r="BA1196" s="3" t="s">
        <v>77</v>
      </c>
      <c r="BB1196" s="3">
        <f t="shared" si="111"/>
        <v>33.652083335</v>
      </c>
      <c r="BC1196" s="3">
        <f t="shared" si="112"/>
        <v>120.59958333</v>
      </c>
      <c r="BD1196" s="3">
        <v>10</v>
      </c>
      <c r="BE1196" s="3" t="s">
        <v>648</v>
      </c>
    </row>
    <row r="1197" spans="1:57" ht="12.75">
      <c r="A1197" s="3" t="s">
        <v>108</v>
      </c>
      <c r="B1197" s="4"/>
      <c r="C1197" s="3" t="s">
        <v>628</v>
      </c>
      <c r="D1197" s="2" t="s">
        <v>629</v>
      </c>
      <c r="E1197" s="3" t="s">
        <v>630</v>
      </c>
      <c r="F1197" s="3">
        <v>2016</v>
      </c>
      <c r="G1197" s="2" t="s">
        <v>61</v>
      </c>
      <c r="H1197" s="3" t="s">
        <v>112</v>
      </c>
      <c r="I1197" s="3" t="s">
        <v>631</v>
      </c>
      <c r="J1197" s="3" t="s">
        <v>114</v>
      </c>
      <c r="K1197" s="3" t="s">
        <v>320</v>
      </c>
      <c r="L1197" s="3">
        <v>2012</v>
      </c>
      <c r="M1197" s="3" t="s">
        <v>658</v>
      </c>
      <c r="N1197" s="3" t="s">
        <v>226</v>
      </c>
      <c r="O1197" s="3"/>
      <c r="P1197" s="3" t="s">
        <v>118</v>
      </c>
      <c r="Q1197" s="3" t="s">
        <v>652</v>
      </c>
      <c r="R1197" s="4"/>
      <c r="S1197" s="3" t="s">
        <v>69</v>
      </c>
      <c r="T1197" s="3" t="s">
        <v>299</v>
      </c>
      <c r="U1197" s="3" t="s">
        <v>71</v>
      </c>
      <c r="V1197" s="3" t="s">
        <v>72</v>
      </c>
      <c r="W1197" s="3">
        <v>0.1208</v>
      </c>
      <c r="X1197" s="4">
        <f t="shared" si="79"/>
        <v>3.9599999999999996E-2</v>
      </c>
      <c r="Y1197" s="3">
        <v>1.32E-2</v>
      </c>
      <c r="Z1197" s="4"/>
      <c r="AA1197" s="3">
        <v>9</v>
      </c>
      <c r="AB1197" s="3">
        <v>7.0000000000000007E-2</v>
      </c>
      <c r="AC1197" s="4">
        <f t="shared" si="83"/>
        <v>8.3999999999999995E-3</v>
      </c>
      <c r="AD1197" s="3">
        <v>2.8E-3</v>
      </c>
      <c r="AE1197" s="3">
        <v>9</v>
      </c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3" t="s">
        <v>177</v>
      </c>
      <c r="AV1197" s="3" t="s">
        <v>178</v>
      </c>
      <c r="AW1197" s="3" t="s">
        <v>127</v>
      </c>
      <c r="AX1197" s="4"/>
      <c r="AY1197" s="2" t="s">
        <v>122</v>
      </c>
      <c r="AZ1197" s="3" t="s">
        <v>76</v>
      </c>
      <c r="BA1197" s="3" t="s">
        <v>77</v>
      </c>
      <c r="BB1197" s="3">
        <f t="shared" si="111"/>
        <v>33.652083335</v>
      </c>
      <c r="BC1197" s="3">
        <f t="shared" si="112"/>
        <v>120.59958333</v>
      </c>
      <c r="BD1197" s="3">
        <v>17</v>
      </c>
      <c r="BE1197" s="3" t="s">
        <v>648</v>
      </c>
    </row>
    <row r="1198" spans="1:57" ht="12.75">
      <c r="A1198" s="3" t="s">
        <v>108</v>
      </c>
      <c r="B1198" s="4"/>
      <c r="C1198" s="3" t="s">
        <v>628</v>
      </c>
      <c r="D1198" s="2" t="s">
        <v>629</v>
      </c>
      <c r="E1198" s="3" t="s">
        <v>630</v>
      </c>
      <c r="F1198" s="3">
        <v>2016</v>
      </c>
      <c r="G1198" s="2" t="s">
        <v>61</v>
      </c>
      <c r="H1198" s="3" t="s">
        <v>112</v>
      </c>
      <c r="I1198" s="3" t="s">
        <v>631</v>
      </c>
      <c r="J1198" s="3" t="s">
        <v>114</v>
      </c>
      <c r="K1198" s="3" t="s">
        <v>320</v>
      </c>
      <c r="L1198" s="3">
        <v>2012</v>
      </c>
      <c r="M1198" s="3" t="s">
        <v>658</v>
      </c>
      <c r="N1198" s="3" t="s">
        <v>226</v>
      </c>
      <c r="O1198" s="3"/>
      <c r="P1198" s="3" t="s">
        <v>118</v>
      </c>
      <c r="Q1198" s="3" t="s">
        <v>652</v>
      </c>
      <c r="R1198" s="4"/>
      <c r="S1198" s="3" t="s">
        <v>69</v>
      </c>
      <c r="T1198" s="3" t="s">
        <v>299</v>
      </c>
      <c r="U1198" s="3" t="s">
        <v>71</v>
      </c>
      <c r="V1198" s="3" t="s">
        <v>72</v>
      </c>
      <c r="W1198" s="3">
        <v>0.1517</v>
      </c>
      <c r="X1198" s="4">
        <f t="shared" si="79"/>
        <v>2.1299999999999999E-2</v>
      </c>
      <c r="Y1198" s="3">
        <v>7.1000000000000004E-3</v>
      </c>
      <c r="Z1198" s="4"/>
      <c r="AA1198" s="3">
        <v>9</v>
      </c>
      <c r="AB1198" s="3">
        <v>7.0000000000000007E-2</v>
      </c>
      <c r="AC1198" s="4">
        <f t="shared" si="83"/>
        <v>8.3999999999999995E-3</v>
      </c>
      <c r="AD1198" s="3">
        <v>2.8E-3</v>
      </c>
      <c r="AE1198" s="3">
        <v>9</v>
      </c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3" t="s">
        <v>177</v>
      </c>
      <c r="AV1198" s="3" t="s">
        <v>178</v>
      </c>
      <c r="AW1198" s="3" t="s">
        <v>127</v>
      </c>
      <c r="AX1198" s="4"/>
      <c r="AY1198" s="2" t="s">
        <v>122</v>
      </c>
      <c r="AZ1198" s="3" t="s">
        <v>76</v>
      </c>
      <c r="BA1198" s="3" t="s">
        <v>77</v>
      </c>
      <c r="BB1198" s="3">
        <f t="shared" si="111"/>
        <v>33.652083335</v>
      </c>
      <c r="BC1198" s="3">
        <f t="shared" si="112"/>
        <v>120.59958333</v>
      </c>
      <c r="BD1198" s="3">
        <v>20</v>
      </c>
      <c r="BE1198" s="3" t="s">
        <v>648</v>
      </c>
    </row>
    <row r="1199" spans="1:57" ht="12.75">
      <c r="A1199" s="3" t="s">
        <v>108</v>
      </c>
      <c r="B1199" s="4"/>
      <c r="C1199" s="3" t="s">
        <v>628</v>
      </c>
      <c r="D1199" s="2" t="s">
        <v>629</v>
      </c>
      <c r="E1199" s="3" t="s">
        <v>630</v>
      </c>
      <c r="F1199" s="3">
        <v>2016</v>
      </c>
      <c r="G1199" s="2" t="s">
        <v>61</v>
      </c>
      <c r="H1199" s="3" t="s">
        <v>112</v>
      </c>
      <c r="I1199" s="3" t="s">
        <v>631</v>
      </c>
      <c r="J1199" s="3" t="s">
        <v>114</v>
      </c>
      <c r="K1199" s="3" t="s">
        <v>320</v>
      </c>
      <c r="L1199" s="3">
        <v>2012</v>
      </c>
      <c r="M1199" s="3" t="s">
        <v>658</v>
      </c>
      <c r="N1199" s="3" t="s">
        <v>226</v>
      </c>
      <c r="O1199" s="3"/>
      <c r="P1199" s="3" t="s">
        <v>118</v>
      </c>
      <c r="Q1199" s="3" t="s">
        <v>652</v>
      </c>
      <c r="R1199" s="4"/>
      <c r="S1199" s="3" t="s">
        <v>69</v>
      </c>
      <c r="T1199" s="3" t="s">
        <v>299</v>
      </c>
      <c r="U1199" s="3" t="s">
        <v>71</v>
      </c>
      <c r="V1199" s="3" t="s">
        <v>72</v>
      </c>
      <c r="W1199" s="3">
        <v>0.13730000000000001</v>
      </c>
      <c r="X1199" s="4">
        <f t="shared" si="79"/>
        <v>1.4999999999999999E-2</v>
      </c>
      <c r="Y1199" s="3">
        <v>5.0000000000000001E-3</v>
      </c>
      <c r="Z1199" s="4"/>
      <c r="AA1199" s="3">
        <v>9</v>
      </c>
      <c r="AB1199" s="3">
        <v>0.1037</v>
      </c>
      <c r="AC1199" s="4">
        <f t="shared" si="83"/>
        <v>9.8999999999999991E-3</v>
      </c>
      <c r="AD1199" s="3">
        <v>3.3E-3</v>
      </c>
      <c r="AE1199" s="3">
        <v>9</v>
      </c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3" t="s">
        <v>177</v>
      </c>
      <c r="AV1199" s="3" t="s">
        <v>178</v>
      </c>
      <c r="AW1199" s="3" t="s">
        <v>127</v>
      </c>
      <c r="AX1199" s="4"/>
      <c r="AY1199" s="2" t="s">
        <v>122</v>
      </c>
      <c r="AZ1199" s="3" t="s">
        <v>76</v>
      </c>
      <c r="BA1199" s="3" t="s">
        <v>77</v>
      </c>
      <c r="BB1199" s="3">
        <f t="shared" si="111"/>
        <v>33.652083335</v>
      </c>
      <c r="BC1199" s="3">
        <f t="shared" si="112"/>
        <v>120.59958333</v>
      </c>
      <c r="BD1199" s="3">
        <v>6</v>
      </c>
      <c r="BE1199" s="3" t="s">
        <v>649</v>
      </c>
    </row>
    <row r="1200" spans="1:57" ht="12.75">
      <c r="A1200" s="3" t="s">
        <v>108</v>
      </c>
      <c r="B1200" s="4"/>
      <c r="C1200" s="3" t="s">
        <v>628</v>
      </c>
      <c r="D1200" s="2" t="s">
        <v>629</v>
      </c>
      <c r="E1200" s="3" t="s">
        <v>630</v>
      </c>
      <c r="F1200" s="3">
        <v>2016</v>
      </c>
      <c r="G1200" s="2" t="s">
        <v>61</v>
      </c>
      <c r="H1200" s="3" t="s">
        <v>112</v>
      </c>
      <c r="I1200" s="3" t="s">
        <v>631</v>
      </c>
      <c r="J1200" s="3" t="s">
        <v>114</v>
      </c>
      <c r="K1200" s="3" t="s">
        <v>320</v>
      </c>
      <c r="L1200" s="3">
        <v>2012</v>
      </c>
      <c r="M1200" s="3" t="s">
        <v>658</v>
      </c>
      <c r="N1200" s="3" t="s">
        <v>226</v>
      </c>
      <c r="O1200" s="3"/>
      <c r="P1200" s="3" t="s">
        <v>118</v>
      </c>
      <c r="Q1200" s="3" t="s">
        <v>652</v>
      </c>
      <c r="R1200" s="4"/>
      <c r="S1200" s="3" t="s">
        <v>69</v>
      </c>
      <c r="T1200" s="3" t="s">
        <v>299</v>
      </c>
      <c r="U1200" s="3" t="s">
        <v>71</v>
      </c>
      <c r="V1200" s="3" t="s">
        <v>72</v>
      </c>
      <c r="W1200" s="3">
        <v>0.16650000000000001</v>
      </c>
      <c r="X1200" s="4">
        <f t="shared" si="79"/>
        <v>3.3300000000000003E-2</v>
      </c>
      <c r="Y1200" s="3">
        <v>1.11E-2</v>
      </c>
      <c r="Z1200" s="4"/>
      <c r="AA1200" s="3">
        <v>9</v>
      </c>
      <c r="AB1200" s="3">
        <v>0.1037</v>
      </c>
      <c r="AC1200" s="4">
        <f t="shared" si="83"/>
        <v>9.8999999999999991E-3</v>
      </c>
      <c r="AD1200" s="3">
        <v>3.3E-3</v>
      </c>
      <c r="AE1200" s="3">
        <v>9</v>
      </c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3" t="s">
        <v>177</v>
      </c>
      <c r="AV1200" s="3" t="s">
        <v>178</v>
      </c>
      <c r="AW1200" s="3" t="s">
        <v>127</v>
      </c>
      <c r="AX1200" s="4"/>
      <c r="AY1200" s="2" t="s">
        <v>122</v>
      </c>
      <c r="AZ1200" s="3" t="s">
        <v>76</v>
      </c>
      <c r="BA1200" s="3" t="s">
        <v>77</v>
      </c>
      <c r="BB1200" s="3">
        <f t="shared" si="111"/>
        <v>33.652083335</v>
      </c>
      <c r="BC1200" s="3">
        <f t="shared" si="112"/>
        <v>120.59958333</v>
      </c>
      <c r="BD1200" s="3">
        <v>10</v>
      </c>
      <c r="BE1200" s="3" t="s">
        <v>649</v>
      </c>
    </row>
    <row r="1201" spans="1:57" ht="12.75">
      <c r="A1201" s="3" t="s">
        <v>108</v>
      </c>
      <c r="B1201" s="4"/>
      <c r="C1201" s="3" t="s">
        <v>628</v>
      </c>
      <c r="D1201" s="2" t="s">
        <v>629</v>
      </c>
      <c r="E1201" s="3" t="s">
        <v>630</v>
      </c>
      <c r="F1201" s="3">
        <v>2016</v>
      </c>
      <c r="G1201" s="2" t="s">
        <v>61</v>
      </c>
      <c r="H1201" s="3" t="s">
        <v>112</v>
      </c>
      <c r="I1201" s="3" t="s">
        <v>631</v>
      </c>
      <c r="J1201" s="3" t="s">
        <v>114</v>
      </c>
      <c r="K1201" s="3" t="s">
        <v>320</v>
      </c>
      <c r="L1201" s="3">
        <v>2012</v>
      </c>
      <c r="M1201" s="3" t="s">
        <v>658</v>
      </c>
      <c r="N1201" s="3" t="s">
        <v>226</v>
      </c>
      <c r="O1201" s="3"/>
      <c r="P1201" s="3" t="s">
        <v>118</v>
      </c>
      <c r="Q1201" s="3" t="s">
        <v>652</v>
      </c>
      <c r="R1201" s="4"/>
      <c r="S1201" s="3" t="s">
        <v>69</v>
      </c>
      <c r="T1201" s="3" t="s">
        <v>299</v>
      </c>
      <c r="U1201" s="3" t="s">
        <v>71</v>
      </c>
      <c r="V1201" s="3" t="s">
        <v>72</v>
      </c>
      <c r="W1201" s="3">
        <v>0.19139999999999999</v>
      </c>
      <c r="X1201" s="4">
        <f t="shared" si="79"/>
        <v>5.6100000000000004E-2</v>
      </c>
      <c r="Y1201" s="3">
        <v>1.8700000000000001E-2</v>
      </c>
      <c r="Z1201" s="4"/>
      <c r="AA1201" s="3">
        <v>9</v>
      </c>
      <c r="AB1201" s="3">
        <v>0.1037</v>
      </c>
      <c r="AC1201" s="4">
        <f t="shared" si="83"/>
        <v>9.8999999999999991E-3</v>
      </c>
      <c r="AD1201" s="3">
        <v>3.3E-3</v>
      </c>
      <c r="AE1201" s="3">
        <v>9</v>
      </c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3" t="s">
        <v>177</v>
      </c>
      <c r="AV1201" s="3" t="s">
        <v>178</v>
      </c>
      <c r="AW1201" s="3" t="s">
        <v>127</v>
      </c>
      <c r="AX1201" s="4"/>
      <c r="AY1201" s="2" t="s">
        <v>122</v>
      </c>
      <c r="AZ1201" s="3" t="s">
        <v>76</v>
      </c>
      <c r="BA1201" s="3" t="s">
        <v>77</v>
      </c>
      <c r="BB1201" s="3">
        <f t="shared" si="111"/>
        <v>33.652083335</v>
      </c>
      <c r="BC1201" s="3">
        <f t="shared" si="112"/>
        <v>120.59958333</v>
      </c>
      <c r="BD1201" s="3">
        <v>17</v>
      </c>
      <c r="BE1201" s="3" t="s">
        <v>649</v>
      </c>
    </row>
    <row r="1202" spans="1:57" ht="12.75">
      <c r="A1202" s="3" t="s">
        <v>108</v>
      </c>
      <c r="B1202" s="4"/>
      <c r="C1202" s="3" t="s">
        <v>628</v>
      </c>
      <c r="D1202" s="2" t="s">
        <v>629</v>
      </c>
      <c r="E1202" s="3" t="s">
        <v>630</v>
      </c>
      <c r="F1202" s="3">
        <v>2016</v>
      </c>
      <c r="G1202" s="2" t="s">
        <v>61</v>
      </c>
      <c r="H1202" s="3" t="s">
        <v>112</v>
      </c>
      <c r="I1202" s="3" t="s">
        <v>631</v>
      </c>
      <c r="J1202" s="3" t="s">
        <v>114</v>
      </c>
      <c r="K1202" s="3" t="s">
        <v>320</v>
      </c>
      <c r="L1202" s="3">
        <v>2012</v>
      </c>
      <c r="M1202" s="3" t="s">
        <v>658</v>
      </c>
      <c r="N1202" s="3" t="s">
        <v>226</v>
      </c>
      <c r="O1202" s="3"/>
      <c r="P1202" s="3" t="s">
        <v>118</v>
      </c>
      <c r="Q1202" s="3" t="s">
        <v>652</v>
      </c>
      <c r="R1202" s="4"/>
      <c r="S1202" s="3" t="s">
        <v>69</v>
      </c>
      <c r="T1202" s="3" t="s">
        <v>299</v>
      </c>
      <c r="U1202" s="3" t="s">
        <v>71</v>
      </c>
      <c r="V1202" s="3" t="s">
        <v>72</v>
      </c>
      <c r="W1202" s="3">
        <v>0.22</v>
      </c>
      <c r="X1202" s="4">
        <f t="shared" si="79"/>
        <v>5.1299999999999998E-2</v>
      </c>
      <c r="Y1202" s="3">
        <v>1.7100000000000001E-2</v>
      </c>
      <c r="Z1202" s="4"/>
      <c r="AA1202" s="3">
        <v>9</v>
      </c>
      <c r="AB1202" s="3">
        <v>0.1037</v>
      </c>
      <c r="AC1202" s="4">
        <f t="shared" si="83"/>
        <v>9.8999999999999991E-3</v>
      </c>
      <c r="AD1202" s="3">
        <v>3.3E-3</v>
      </c>
      <c r="AE1202" s="3">
        <v>9</v>
      </c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3" t="s">
        <v>177</v>
      </c>
      <c r="AV1202" s="3" t="s">
        <v>178</v>
      </c>
      <c r="AW1202" s="3" t="s">
        <v>127</v>
      </c>
      <c r="AX1202" s="4"/>
      <c r="AY1202" s="2" t="s">
        <v>122</v>
      </c>
      <c r="AZ1202" s="3" t="s">
        <v>76</v>
      </c>
      <c r="BA1202" s="3" t="s">
        <v>77</v>
      </c>
      <c r="BB1202" s="3">
        <f t="shared" si="111"/>
        <v>33.652083335</v>
      </c>
      <c r="BC1202" s="3">
        <f t="shared" si="112"/>
        <v>120.59958333</v>
      </c>
      <c r="BD1202" s="3">
        <v>20</v>
      </c>
      <c r="BE1202" s="3" t="s">
        <v>649</v>
      </c>
    </row>
    <row r="1203" spans="1:57" ht="12.75">
      <c r="A1203" s="3" t="s">
        <v>108</v>
      </c>
      <c r="B1203" s="4"/>
      <c r="C1203" s="3" t="s">
        <v>632</v>
      </c>
      <c r="D1203" s="3" t="s">
        <v>633</v>
      </c>
      <c r="E1203" s="3" t="s">
        <v>630</v>
      </c>
      <c r="F1203" s="3">
        <v>2016</v>
      </c>
      <c r="G1203" s="2" t="s">
        <v>61</v>
      </c>
      <c r="H1203" s="3" t="s">
        <v>112</v>
      </c>
      <c r="I1203" s="3" t="s">
        <v>631</v>
      </c>
      <c r="J1203" s="3" t="s">
        <v>114</v>
      </c>
      <c r="K1203" s="3" t="s">
        <v>320</v>
      </c>
      <c r="L1203" s="3">
        <v>2012</v>
      </c>
      <c r="M1203" s="3" t="s">
        <v>659</v>
      </c>
      <c r="N1203" s="2" t="s">
        <v>635</v>
      </c>
      <c r="O1203" s="3"/>
      <c r="P1203" s="3" t="s">
        <v>118</v>
      </c>
      <c r="Q1203" s="3" t="s">
        <v>187</v>
      </c>
      <c r="R1203" s="4"/>
      <c r="S1203" s="3" t="s">
        <v>69</v>
      </c>
      <c r="T1203" s="3" t="s">
        <v>299</v>
      </c>
      <c r="U1203" s="3" t="s">
        <v>84</v>
      </c>
      <c r="V1203" s="3" t="s">
        <v>72</v>
      </c>
      <c r="W1203" s="3">
        <v>2911.4123</v>
      </c>
      <c r="X1203" s="4">
        <f t="shared" si="79"/>
        <v>889.07850000000008</v>
      </c>
      <c r="Y1203" s="3">
        <v>296.35950000000003</v>
      </c>
      <c r="Z1203" s="4"/>
      <c r="AA1203" s="3">
        <v>9</v>
      </c>
      <c r="AB1203" s="3">
        <v>1548.3334</v>
      </c>
      <c r="AC1203" s="4">
        <f t="shared" si="83"/>
        <v>641.94690000000003</v>
      </c>
      <c r="AD1203" s="3">
        <v>213.98230000000001</v>
      </c>
      <c r="AE1203" s="3">
        <v>9</v>
      </c>
      <c r="AF1203" s="3">
        <v>2026.4974999999999</v>
      </c>
      <c r="AG1203" s="5">
        <f>ABS(AH1203)*(SQRT(AI1203))</f>
        <v>1193.9628</v>
      </c>
      <c r="AH1203" s="3">
        <v>397.98759999999999</v>
      </c>
      <c r="AI1203" s="3">
        <v>9</v>
      </c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3" t="s">
        <v>177</v>
      </c>
      <c r="AV1203" s="3" t="s">
        <v>178</v>
      </c>
      <c r="AW1203" s="3" t="s">
        <v>127</v>
      </c>
      <c r="AX1203" s="4"/>
      <c r="AY1203" s="2" t="s">
        <v>122</v>
      </c>
      <c r="AZ1203" s="3" t="s">
        <v>76</v>
      </c>
      <c r="BA1203" s="3" t="s">
        <v>77</v>
      </c>
      <c r="BB1203" s="3">
        <v>32.614166670000003</v>
      </c>
      <c r="BC1203" s="3">
        <v>119.85694444000001</v>
      </c>
      <c r="BD1203" s="3">
        <v>10</v>
      </c>
      <c r="BE1203" s="3" t="s">
        <v>636</v>
      </c>
    </row>
    <row r="1204" spans="1:57" ht="12.75">
      <c r="A1204" s="3" t="s">
        <v>108</v>
      </c>
      <c r="B1204" s="4"/>
      <c r="C1204" s="3" t="s">
        <v>628</v>
      </c>
      <c r="D1204" s="2" t="s">
        <v>629</v>
      </c>
      <c r="E1204" s="3" t="s">
        <v>630</v>
      </c>
      <c r="F1204" s="3">
        <v>2016</v>
      </c>
      <c r="G1204" s="2" t="s">
        <v>61</v>
      </c>
      <c r="H1204" s="3" t="s">
        <v>112</v>
      </c>
      <c r="I1204" s="3" t="s">
        <v>631</v>
      </c>
      <c r="J1204" s="3" t="s">
        <v>114</v>
      </c>
      <c r="K1204" s="3" t="s">
        <v>320</v>
      </c>
      <c r="L1204" s="3">
        <v>2012</v>
      </c>
      <c r="M1204" s="3" t="s">
        <v>659</v>
      </c>
      <c r="N1204" s="2" t="s">
        <v>635</v>
      </c>
      <c r="O1204" s="3"/>
      <c r="P1204" s="3" t="s">
        <v>118</v>
      </c>
      <c r="Q1204" s="3" t="s">
        <v>187</v>
      </c>
      <c r="R1204" s="4"/>
      <c r="S1204" s="3" t="s">
        <v>69</v>
      </c>
      <c r="T1204" s="3" t="s">
        <v>299</v>
      </c>
      <c r="U1204" s="3" t="s">
        <v>71</v>
      </c>
      <c r="V1204" s="3" t="s">
        <v>72</v>
      </c>
      <c r="W1204" s="3">
        <v>2586.8906999999999</v>
      </c>
      <c r="X1204" s="4">
        <f t="shared" si="79"/>
        <v>815.59860000000003</v>
      </c>
      <c r="Y1204" s="3">
        <v>271.86619999999999</v>
      </c>
      <c r="Z1204" s="4"/>
      <c r="AA1204" s="3">
        <v>9</v>
      </c>
      <c r="AB1204" s="3">
        <v>623.53200000000004</v>
      </c>
      <c r="AC1204" s="4">
        <f t="shared" si="83"/>
        <v>218.20650000000001</v>
      </c>
      <c r="AD1204" s="3">
        <v>72.735500000000002</v>
      </c>
      <c r="AE1204" s="3">
        <v>9</v>
      </c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3" t="s">
        <v>177</v>
      </c>
      <c r="AV1204" s="3" t="s">
        <v>178</v>
      </c>
      <c r="AW1204" s="3" t="s">
        <v>127</v>
      </c>
      <c r="AX1204" s="4"/>
      <c r="AY1204" s="2" t="s">
        <v>122</v>
      </c>
      <c r="AZ1204" s="3" t="s">
        <v>76</v>
      </c>
      <c r="BA1204" s="3" t="s">
        <v>77</v>
      </c>
      <c r="BB1204" s="3">
        <f t="shared" ref="BB1204:BB1207" si="113">AVERAGE(32.81305556, 34.49111111)</f>
        <v>33.652083335</v>
      </c>
      <c r="BC1204" s="3">
        <f t="shared" ref="BC1204:BC1207" si="114">AVERAGE(119.89583333,121.30333333)</f>
        <v>120.59958333</v>
      </c>
      <c r="BD1204" s="3">
        <v>6</v>
      </c>
      <c r="BE1204" s="4"/>
    </row>
    <row r="1205" spans="1:57" ht="12.75">
      <c r="A1205" s="3" t="s">
        <v>108</v>
      </c>
      <c r="B1205" s="4"/>
      <c r="C1205" s="3" t="s">
        <v>628</v>
      </c>
      <c r="D1205" s="2" t="s">
        <v>629</v>
      </c>
      <c r="E1205" s="3" t="s">
        <v>630</v>
      </c>
      <c r="F1205" s="3">
        <v>2016</v>
      </c>
      <c r="G1205" s="2" t="s">
        <v>61</v>
      </c>
      <c r="H1205" s="3" t="s">
        <v>112</v>
      </c>
      <c r="I1205" s="3" t="s">
        <v>631</v>
      </c>
      <c r="J1205" s="3" t="s">
        <v>114</v>
      </c>
      <c r="K1205" s="3" t="s">
        <v>320</v>
      </c>
      <c r="L1205" s="3">
        <v>2012</v>
      </c>
      <c r="M1205" s="3" t="s">
        <v>659</v>
      </c>
      <c r="N1205" s="2" t="s">
        <v>635</v>
      </c>
      <c r="O1205" s="3"/>
      <c r="P1205" s="3" t="s">
        <v>118</v>
      </c>
      <c r="Q1205" s="3" t="s">
        <v>187</v>
      </c>
      <c r="R1205" s="4"/>
      <c r="S1205" s="3" t="s">
        <v>69</v>
      </c>
      <c r="T1205" s="3" t="s">
        <v>299</v>
      </c>
      <c r="U1205" s="3" t="s">
        <v>71</v>
      </c>
      <c r="V1205" s="3" t="s">
        <v>72</v>
      </c>
      <c r="W1205" s="3">
        <v>2932.6578</v>
      </c>
      <c r="X1205" s="4">
        <f t="shared" si="79"/>
        <v>887.59620000000007</v>
      </c>
      <c r="Y1205" s="3">
        <v>295.86540000000002</v>
      </c>
      <c r="Z1205" s="4"/>
      <c r="AA1205" s="3">
        <v>9</v>
      </c>
      <c r="AB1205" s="3">
        <v>623.53200000000004</v>
      </c>
      <c r="AC1205" s="4">
        <f t="shared" si="83"/>
        <v>218.20650000000001</v>
      </c>
      <c r="AD1205" s="3">
        <v>72.735500000000002</v>
      </c>
      <c r="AE1205" s="3">
        <v>9</v>
      </c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3" t="s">
        <v>177</v>
      </c>
      <c r="AV1205" s="3" t="s">
        <v>178</v>
      </c>
      <c r="AW1205" s="3" t="s">
        <v>127</v>
      </c>
      <c r="AX1205" s="4"/>
      <c r="AY1205" s="2" t="s">
        <v>122</v>
      </c>
      <c r="AZ1205" s="3" t="s">
        <v>76</v>
      </c>
      <c r="BA1205" s="3" t="s">
        <v>77</v>
      </c>
      <c r="BB1205" s="3">
        <f t="shared" si="113"/>
        <v>33.652083335</v>
      </c>
      <c r="BC1205" s="3">
        <f t="shared" si="114"/>
        <v>120.59958333</v>
      </c>
      <c r="BD1205" s="3">
        <v>10</v>
      </c>
      <c r="BE1205" s="4"/>
    </row>
    <row r="1206" spans="1:57" ht="12.75">
      <c r="A1206" s="3" t="s">
        <v>108</v>
      </c>
      <c r="B1206" s="4"/>
      <c r="C1206" s="3" t="s">
        <v>628</v>
      </c>
      <c r="D1206" s="2" t="s">
        <v>629</v>
      </c>
      <c r="E1206" s="3" t="s">
        <v>630</v>
      </c>
      <c r="F1206" s="3">
        <v>2016</v>
      </c>
      <c r="G1206" s="2" t="s">
        <v>61</v>
      </c>
      <c r="H1206" s="3" t="s">
        <v>112</v>
      </c>
      <c r="I1206" s="3" t="s">
        <v>631</v>
      </c>
      <c r="J1206" s="3" t="s">
        <v>114</v>
      </c>
      <c r="K1206" s="3" t="s">
        <v>320</v>
      </c>
      <c r="L1206" s="3">
        <v>2012</v>
      </c>
      <c r="M1206" s="3" t="s">
        <v>659</v>
      </c>
      <c r="N1206" s="2" t="s">
        <v>635</v>
      </c>
      <c r="O1206" s="3"/>
      <c r="P1206" s="3" t="s">
        <v>118</v>
      </c>
      <c r="Q1206" s="3" t="s">
        <v>187</v>
      </c>
      <c r="R1206" s="4"/>
      <c r="S1206" s="3" t="s">
        <v>69</v>
      </c>
      <c r="T1206" s="3" t="s">
        <v>299</v>
      </c>
      <c r="U1206" s="3" t="s">
        <v>71</v>
      </c>
      <c r="V1206" s="3" t="s">
        <v>72</v>
      </c>
      <c r="W1206" s="3">
        <v>2378.1032</v>
      </c>
      <c r="X1206" s="4">
        <f t="shared" si="79"/>
        <v>720.4097999999999</v>
      </c>
      <c r="Y1206" s="3">
        <v>240.13659999999999</v>
      </c>
      <c r="Z1206" s="4"/>
      <c r="AA1206" s="3">
        <v>9</v>
      </c>
      <c r="AB1206" s="3">
        <v>623.53200000000004</v>
      </c>
      <c r="AC1206" s="4">
        <f t="shared" si="83"/>
        <v>218.20650000000001</v>
      </c>
      <c r="AD1206" s="3">
        <v>72.735500000000002</v>
      </c>
      <c r="AE1206" s="3">
        <v>9</v>
      </c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3" t="s">
        <v>177</v>
      </c>
      <c r="AV1206" s="3" t="s">
        <v>178</v>
      </c>
      <c r="AW1206" s="3" t="s">
        <v>127</v>
      </c>
      <c r="AX1206" s="4"/>
      <c r="AY1206" s="2" t="s">
        <v>122</v>
      </c>
      <c r="AZ1206" s="3" t="s">
        <v>76</v>
      </c>
      <c r="BA1206" s="3" t="s">
        <v>77</v>
      </c>
      <c r="BB1206" s="3">
        <f t="shared" si="113"/>
        <v>33.652083335</v>
      </c>
      <c r="BC1206" s="3">
        <f t="shared" si="114"/>
        <v>120.59958333</v>
      </c>
      <c r="BD1206" s="3">
        <v>17</v>
      </c>
      <c r="BE1206" s="4"/>
    </row>
    <row r="1207" spans="1:57" ht="12.75">
      <c r="A1207" s="3" t="s">
        <v>108</v>
      </c>
      <c r="B1207" s="4"/>
      <c r="C1207" s="3" t="s">
        <v>628</v>
      </c>
      <c r="D1207" s="2" t="s">
        <v>629</v>
      </c>
      <c r="E1207" s="3" t="s">
        <v>630</v>
      </c>
      <c r="F1207" s="3">
        <v>2016</v>
      </c>
      <c r="G1207" s="2" t="s">
        <v>61</v>
      </c>
      <c r="H1207" s="3" t="s">
        <v>112</v>
      </c>
      <c r="I1207" s="3" t="s">
        <v>631</v>
      </c>
      <c r="J1207" s="3" t="s">
        <v>114</v>
      </c>
      <c r="K1207" s="3" t="s">
        <v>320</v>
      </c>
      <c r="L1207" s="3">
        <v>2012</v>
      </c>
      <c r="M1207" s="3" t="s">
        <v>659</v>
      </c>
      <c r="N1207" s="2" t="s">
        <v>635</v>
      </c>
      <c r="O1207" s="3"/>
      <c r="P1207" s="3" t="s">
        <v>118</v>
      </c>
      <c r="Q1207" s="3" t="s">
        <v>187</v>
      </c>
      <c r="R1207" s="4"/>
      <c r="S1207" s="3" t="s">
        <v>69</v>
      </c>
      <c r="T1207" s="3" t="s">
        <v>299</v>
      </c>
      <c r="U1207" s="3" t="s">
        <v>71</v>
      </c>
      <c r="V1207" s="3" t="s">
        <v>72</v>
      </c>
      <c r="W1207" s="3">
        <v>1887.1742999999999</v>
      </c>
      <c r="X1207" s="4">
        <f t="shared" si="79"/>
        <v>496.12889999999993</v>
      </c>
      <c r="Y1207" s="3">
        <v>165.37629999999999</v>
      </c>
      <c r="Z1207" s="4"/>
      <c r="AA1207" s="3">
        <v>9</v>
      </c>
      <c r="AB1207" s="3">
        <v>623.53200000000004</v>
      </c>
      <c r="AC1207" s="4">
        <f t="shared" si="83"/>
        <v>218.20650000000001</v>
      </c>
      <c r="AD1207" s="3">
        <v>72.735500000000002</v>
      </c>
      <c r="AE1207" s="3">
        <v>9</v>
      </c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3" t="s">
        <v>177</v>
      </c>
      <c r="AV1207" s="3" t="s">
        <v>178</v>
      </c>
      <c r="AW1207" s="3" t="s">
        <v>127</v>
      </c>
      <c r="AX1207" s="4"/>
      <c r="AY1207" s="2" t="s">
        <v>122</v>
      </c>
      <c r="AZ1207" s="3" t="s">
        <v>76</v>
      </c>
      <c r="BA1207" s="3" t="s">
        <v>77</v>
      </c>
      <c r="BB1207" s="3">
        <f t="shared" si="113"/>
        <v>33.652083335</v>
      </c>
      <c r="BC1207" s="3">
        <f t="shared" si="114"/>
        <v>120.59958333</v>
      </c>
      <c r="BD1207" s="3">
        <v>20</v>
      </c>
      <c r="BE1207" s="4"/>
    </row>
    <row r="1208" spans="1:57" ht="12.75">
      <c r="A1208" s="3" t="s">
        <v>108</v>
      </c>
      <c r="B1208" s="4"/>
      <c r="C1208" s="3" t="s">
        <v>632</v>
      </c>
      <c r="D1208" s="3" t="s">
        <v>633</v>
      </c>
      <c r="E1208" s="3" t="s">
        <v>630</v>
      </c>
      <c r="F1208" s="3">
        <v>2016</v>
      </c>
      <c r="G1208" s="2" t="s">
        <v>61</v>
      </c>
      <c r="H1208" s="3" t="s">
        <v>112</v>
      </c>
      <c r="I1208" s="3" t="s">
        <v>631</v>
      </c>
      <c r="J1208" s="3" t="s">
        <v>114</v>
      </c>
      <c r="K1208" s="3" t="s">
        <v>320</v>
      </c>
      <c r="L1208" s="3">
        <v>2012</v>
      </c>
      <c r="M1208" s="3" t="s">
        <v>660</v>
      </c>
      <c r="N1208" s="3" t="s">
        <v>226</v>
      </c>
      <c r="O1208" s="3"/>
      <c r="P1208" s="3" t="s">
        <v>118</v>
      </c>
      <c r="Q1208" s="3" t="s">
        <v>652</v>
      </c>
      <c r="R1208" s="4"/>
      <c r="S1208" s="3" t="s">
        <v>69</v>
      </c>
      <c r="T1208" s="3" t="s">
        <v>299</v>
      </c>
      <c r="U1208" s="3" t="s">
        <v>71</v>
      </c>
      <c r="V1208" s="3" t="s">
        <v>72</v>
      </c>
      <c r="W1208" s="3">
        <v>1.3723000000000001</v>
      </c>
      <c r="X1208" s="4">
        <f t="shared" si="79"/>
        <v>0.15539999999999998</v>
      </c>
      <c r="Y1208" s="3">
        <v>5.1799999999999999E-2</v>
      </c>
      <c r="Z1208" s="4"/>
      <c r="AA1208" s="3">
        <v>9</v>
      </c>
      <c r="AB1208" s="3">
        <v>1.1969000000000001</v>
      </c>
      <c r="AC1208" s="4">
        <f t="shared" si="83"/>
        <v>0.22499999999999998</v>
      </c>
      <c r="AD1208" s="3">
        <v>7.4999999999999997E-2</v>
      </c>
      <c r="AE1208" s="3">
        <v>9</v>
      </c>
      <c r="AF1208" s="3">
        <v>1.5434000000000001</v>
      </c>
      <c r="AG1208" s="5">
        <f>ABS(AH1208)*(SQRT(AI1208))</f>
        <v>0.31230000000000002</v>
      </c>
      <c r="AH1208" s="3">
        <v>0.1041</v>
      </c>
      <c r="AI1208" s="3">
        <v>9</v>
      </c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3" t="s">
        <v>177</v>
      </c>
      <c r="AV1208" s="3" t="s">
        <v>178</v>
      </c>
      <c r="AW1208" s="3" t="s">
        <v>127</v>
      </c>
      <c r="AX1208" s="4"/>
      <c r="AY1208" s="2" t="s">
        <v>122</v>
      </c>
      <c r="AZ1208" s="3" t="s">
        <v>76</v>
      </c>
      <c r="BA1208" s="3" t="s">
        <v>77</v>
      </c>
      <c r="BB1208" s="3">
        <v>32.614166670000003</v>
      </c>
      <c r="BC1208" s="3">
        <v>119.85694444000001</v>
      </c>
      <c r="BD1208" s="3">
        <v>10</v>
      </c>
      <c r="BE1208" s="3" t="s">
        <v>636</v>
      </c>
    </row>
    <row r="1209" spans="1:57" ht="12.75">
      <c r="A1209" s="3" t="s">
        <v>108</v>
      </c>
      <c r="B1209" s="4"/>
      <c r="C1209" s="3" t="s">
        <v>628</v>
      </c>
      <c r="D1209" s="2" t="s">
        <v>629</v>
      </c>
      <c r="E1209" s="3" t="s">
        <v>630</v>
      </c>
      <c r="F1209" s="3">
        <v>2016</v>
      </c>
      <c r="G1209" s="2" t="s">
        <v>61</v>
      </c>
      <c r="H1209" s="3" t="s">
        <v>112</v>
      </c>
      <c r="I1209" s="3" t="s">
        <v>631</v>
      </c>
      <c r="J1209" s="3" t="s">
        <v>114</v>
      </c>
      <c r="K1209" s="3" t="s">
        <v>320</v>
      </c>
      <c r="L1209" s="3">
        <v>2012</v>
      </c>
      <c r="M1209" s="3" t="s">
        <v>660</v>
      </c>
      <c r="N1209" s="3" t="s">
        <v>226</v>
      </c>
      <c r="O1209" s="3"/>
      <c r="P1209" s="3" t="s">
        <v>118</v>
      </c>
      <c r="Q1209" s="3" t="s">
        <v>652</v>
      </c>
      <c r="R1209" s="4"/>
      <c r="S1209" s="3" t="s">
        <v>69</v>
      </c>
      <c r="T1209" s="3" t="s">
        <v>299</v>
      </c>
      <c r="U1209" s="3" t="s">
        <v>71</v>
      </c>
      <c r="V1209" s="3" t="s">
        <v>72</v>
      </c>
      <c r="W1209" s="3">
        <v>1.4571000000000001</v>
      </c>
      <c r="X1209" s="4">
        <f t="shared" si="79"/>
        <v>0.22919999999999999</v>
      </c>
      <c r="Y1209" s="3">
        <v>7.6399999999999996E-2</v>
      </c>
      <c r="Z1209" s="4"/>
      <c r="AA1209" s="3">
        <v>9</v>
      </c>
      <c r="AB1209" s="3">
        <v>1.7057</v>
      </c>
      <c r="AC1209" s="4">
        <f t="shared" si="83"/>
        <v>0.2472</v>
      </c>
      <c r="AD1209" s="3">
        <v>8.2400000000000001E-2</v>
      </c>
      <c r="AE1209" s="3">
        <v>9</v>
      </c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3" t="s">
        <v>177</v>
      </c>
      <c r="AV1209" s="3" t="s">
        <v>178</v>
      </c>
      <c r="AW1209" s="3" t="s">
        <v>127</v>
      </c>
      <c r="AX1209" s="4"/>
      <c r="AY1209" s="2" t="s">
        <v>122</v>
      </c>
      <c r="AZ1209" s="3" t="s">
        <v>76</v>
      </c>
      <c r="BA1209" s="3" t="s">
        <v>77</v>
      </c>
      <c r="BB1209" s="3">
        <f t="shared" ref="BB1209:BB1212" si="115">AVERAGE(32.81305556, 34.49111111)</f>
        <v>33.652083335</v>
      </c>
      <c r="BC1209" s="3">
        <f t="shared" ref="BC1209:BC1212" si="116">AVERAGE(119.89583333,121.30333333)</f>
        <v>120.59958333</v>
      </c>
      <c r="BD1209" s="3">
        <v>6</v>
      </c>
      <c r="BE1209" s="4"/>
    </row>
    <row r="1210" spans="1:57" ht="12.75">
      <c r="A1210" s="3" t="s">
        <v>108</v>
      </c>
      <c r="B1210" s="4"/>
      <c r="C1210" s="3" t="s">
        <v>628</v>
      </c>
      <c r="D1210" s="2" t="s">
        <v>629</v>
      </c>
      <c r="E1210" s="3" t="s">
        <v>630</v>
      </c>
      <c r="F1210" s="3">
        <v>2016</v>
      </c>
      <c r="G1210" s="2" t="s">
        <v>61</v>
      </c>
      <c r="H1210" s="3" t="s">
        <v>112</v>
      </c>
      <c r="I1210" s="3" t="s">
        <v>631</v>
      </c>
      <c r="J1210" s="3" t="s">
        <v>114</v>
      </c>
      <c r="K1210" s="3" t="s">
        <v>320</v>
      </c>
      <c r="L1210" s="3">
        <v>2012</v>
      </c>
      <c r="M1210" s="3" t="s">
        <v>660</v>
      </c>
      <c r="N1210" s="3" t="s">
        <v>226</v>
      </c>
      <c r="O1210" s="3"/>
      <c r="P1210" s="3" t="s">
        <v>118</v>
      </c>
      <c r="Q1210" s="3" t="s">
        <v>652</v>
      </c>
      <c r="R1210" s="4"/>
      <c r="S1210" s="3" t="s">
        <v>69</v>
      </c>
      <c r="T1210" s="3" t="s">
        <v>299</v>
      </c>
      <c r="U1210" s="3" t="s">
        <v>71</v>
      </c>
      <c r="V1210" s="3" t="s">
        <v>72</v>
      </c>
      <c r="W1210" s="3">
        <v>1.3660000000000001</v>
      </c>
      <c r="X1210" s="4">
        <f t="shared" si="79"/>
        <v>0.19469999999999998</v>
      </c>
      <c r="Y1210" s="3">
        <v>6.4899999999999999E-2</v>
      </c>
      <c r="Z1210" s="4"/>
      <c r="AA1210" s="3">
        <v>9</v>
      </c>
      <c r="AB1210" s="3">
        <v>1.7057</v>
      </c>
      <c r="AC1210" s="4">
        <f t="shared" si="83"/>
        <v>0.2472</v>
      </c>
      <c r="AD1210" s="3">
        <v>8.2400000000000001E-2</v>
      </c>
      <c r="AE1210" s="3">
        <v>9</v>
      </c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3" t="s">
        <v>177</v>
      </c>
      <c r="AV1210" s="3" t="s">
        <v>178</v>
      </c>
      <c r="AW1210" s="3" t="s">
        <v>127</v>
      </c>
      <c r="AX1210" s="4"/>
      <c r="AY1210" s="2" t="s">
        <v>122</v>
      </c>
      <c r="AZ1210" s="3" t="s">
        <v>76</v>
      </c>
      <c r="BA1210" s="3" t="s">
        <v>77</v>
      </c>
      <c r="BB1210" s="3">
        <f t="shared" si="115"/>
        <v>33.652083335</v>
      </c>
      <c r="BC1210" s="3">
        <f t="shared" si="116"/>
        <v>120.59958333</v>
      </c>
      <c r="BD1210" s="3">
        <v>10</v>
      </c>
      <c r="BE1210" s="4"/>
    </row>
    <row r="1211" spans="1:57" ht="12.75">
      <c r="A1211" s="3" t="s">
        <v>108</v>
      </c>
      <c r="B1211" s="4"/>
      <c r="C1211" s="3" t="s">
        <v>628</v>
      </c>
      <c r="D1211" s="2" t="s">
        <v>629</v>
      </c>
      <c r="E1211" s="3" t="s">
        <v>630</v>
      </c>
      <c r="F1211" s="3">
        <v>2016</v>
      </c>
      <c r="G1211" s="2" t="s">
        <v>61</v>
      </c>
      <c r="H1211" s="3" t="s">
        <v>112</v>
      </c>
      <c r="I1211" s="3" t="s">
        <v>631</v>
      </c>
      <c r="J1211" s="3" t="s">
        <v>114</v>
      </c>
      <c r="K1211" s="3" t="s">
        <v>320</v>
      </c>
      <c r="L1211" s="3">
        <v>2012</v>
      </c>
      <c r="M1211" s="3" t="s">
        <v>660</v>
      </c>
      <c r="N1211" s="3" t="s">
        <v>226</v>
      </c>
      <c r="O1211" s="3"/>
      <c r="P1211" s="3" t="s">
        <v>118</v>
      </c>
      <c r="Q1211" s="3" t="s">
        <v>652</v>
      </c>
      <c r="R1211" s="4"/>
      <c r="S1211" s="3" t="s">
        <v>69</v>
      </c>
      <c r="T1211" s="3" t="s">
        <v>299</v>
      </c>
      <c r="U1211" s="3" t="s">
        <v>71</v>
      </c>
      <c r="V1211" s="3" t="s">
        <v>72</v>
      </c>
      <c r="W1211" s="3">
        <v>1.0299</v>
      </c>
      <c r="X1211" s="4">
        <f t="shared" si="79"/>
        <v>0.14130000000000001</v>
      </c>
      <c r="Y1211" s="3">
        <v>4.7100000000000003E-2</v>
      </c>
      <c r="Z1211" s="4"/>
      <c r="AA1211" s="3">
        <v>9</v>
      </c>
      <c r="AB1211" s="3">
        <v>1.7057</v>
      </c>
      <c r="AC1211" s="4">
        <f t="shared" si="83"/>
        <v>0.2472</v>
      </c>
      <c r="AD1211" s="3">
        <v>8.2400000000000001E-2</v>
      </c>
      <c r="AE1211" s="3">
        <v>9</v>
      </c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3" t="s">
        <v>177</v>
      </c>
      <c r="AV1211" s="3" t="s">
        <v>178</v>
      </c>
      <c r="AW1211" s="3" t="s">
        <v>127</v>
      </c>
      <c r="AX1211" s="4"/>
      <c r="AY1211" s="2" t="s">
        <v>122</v>
      </c>
      <c r="AZ1211" s="3" t="s">
        <v>76</v>
      </c>
      <c r="BA1211" s="3" t="s">
        <v>77</v>
      </c>
      <c r="BB1211" s="3">
        <f t="shared" si="115"/>
        <v>33.652083335</v>
      </c>
      <c r="BC1211" s="3">
        <f t="shared" si="116"/>
        <v>120.59958333</v>
      </c>
      <c r="BD1211" s="3">
        <v>17</v>
      </c>
      <c r="BE1211" s="4"/>
    </row>
    <row r="1212" spans="1:57" ht="12.75">
      <c r="A1212" s="3" t="s">
        <v>108</v>
      </c>
      <c r="B1212" s="4"/>
      <c r="C1212" s="3" t="s">
        <v>628</v>
      </c>
      <c r="D1212" s="2" t="s">
        <v>629</v>
      </c>
      <c r="E1212" s="3" t="s">
        <v>630</v>
      </c>
      <c r="F1212" s="3">
        <v>2016</v>
      </c>
      <c r="G1212" s="2" t="s">
        <v>61</v>
      </c>
      <c r="H1212" s="3" t="s">
        <v>112</v>
      </c>
      <c r="I1212" s="3" t="s">
        <v>631</v>
      </c>
      <c r="J1212" s="3" t="s">
        <v>114</v>
      </c>
      <c r="K1212" s="3" t="s">
        <v>320</v>
      </c>
      <c r="L1212" s="3">
        <v>2012</v>
      </c>
      <c r="M1212" s="3" t="s">
        <v>660</v>
      </c>
      <c r="N1212" s="3" t="s">
        <v>226</v>
      </c>
      <c r="O1212" s="3"/>
      <c r="P1212" s="3" t="s">
        <v>118</v>
      </c>
      <c r="Q1212" s="3" t="s">
        <v>652</v>
      </c>
      <c r="R1212" s="4"/>
      <c r="S1212" s="3" t="s">
        <v>69</v>
      </c>
      <c r="T1212" s="3" t="s">
        <v>299</v>
      </c>
      <c r="U1212" s="3" t="s">
        <v>71</v>
      </c>
      <c r="V1212" s="3" t="s">
        <v>72</v>
      </c>
      <c r="W1212" s="3">
        <v>1.1722999999999999</v>
      </c>
      <c r="X1212" s="4">
        <f t="shared" si="79"/>
        <v>0.19439999999999999</v>
      </c>
      <c r="Y1212" s="3">
        <v>6.4799999999999996E-2</v>
      </c>
      <c r="Z1212" s="4"/>
      <c r="AA1212" s="3">
        <v>9</v>
      </c>
      <c r="AB1212" s="3">
        <v>1.7057</v>
      </c>
      <c r="AC1212" s="4">
        <f t="shared" si="83"/>
        <v>0.2472</v>
      </c>
      <c r="AD1212" s="3">
        <v>8.2400000000000001E-2</v>
      </c>
      <c r="AE1212" s="3">
        <v>9</v>
      </c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3" t="s">
        <v>177</v>
      </c>
      <c r="AV1212" s="3" t="s">
        <v>178</v>
      </c>
      <c r="AW1212" s="3" t="s">
        <v>127</v>
      </c>
      <c r="AX1212" s="4"/>
      <c r="AY1212" s="2" t="s">
        <v>122</v>
      </c>
      <c r="AZ1212" s="3" t="s">
        <v>76</v>
      </c>
      <c r="BA1212" s="3" t="s">
        <v>77</v>
      </c>
      <c r="BB1212" s="3">
        <f t="shared" si="115"/>
        <v>33.652083335</v>
      </c>
      <c r="BC1212" s="3">
        <f t="shared" si="116"/>
        <v>120.59958333</v>
      </c>
      <c r="BD1212" s="3">
        <v>20</v>
      </c>
      <c r="BE1212" s="4"/>
    </row>
    <row r="1213" spans="1:57" ht="12.75">
      <c r="A1213" s="3" t="s">
        <v>260</v>
      </c>
      <c r="B1213" s="4"/>
      <c r="C1213" s="3" t="s">
        <v>642</v>
      </c>
      <c r="D1213" s="6" t="s">
        <v>643</v>
      </c>
      <c r="E1213" s="3" t="s">
        <v>630</v>
      </c>
      <c r="F1213" s="3">
        <v>2017</v>
      </c>
      <c r="G1213" s="2" t="s">
        <v>61</v>
      </c>
      <c r="H1213" s="3" t="s">
        <v>112</v>
      </c>
      <c r="I1213" s="3" t="s">
        <v>631</v>
      </c>
      <c r="J1213" s="3" t="s">
        <v>114</v>
      </c>
      <c r="K1213" s="3" t="s">
        <v>320</v>
      </c>
      <c r="L1213" s="3">
        <v>2012</v>
      </c>
      <c r="M1213" s="3" t="s">
        <v>661</v>
      </c>
      <c r="N1213" s="3" t="s">
        <v>182</v>
      </c>
      <c r="O1213" s="3"/>
      <c r="P1213" s="3" t="s">
        <v>86</v>
      </c>
      <c r="Q1213" s="3" t="s">
        <v>87</v>
      </c>
      <c r="R1213" s="4"/>
      <c r="S1213" s="3" t="s">
        <v>134</v>
      </c>
      <c r="T1213" s="3" t="s">
        <v>135</v>
      </c>
      <c r="U1213" s="3" t="s">
        <v>84</v>
      </c>
      <c r="V1213" s="3" t="s">
        <v>72</v>
      </c>
      <c r="W1213" s="3">
        <v>6.8</v>
      </c>
      <c r="X1213" s="4">
        <f t="shared" si="79"/>
        <v>6.5840716885526085</v>
      </c>
      <c r="Y1213" s="3">
        <v>1.7</v>
      </c>
      <c r="Z1213" s="5"/>
      <c r="AA1213" s="3">
        <v>15</v>
      </c>
      <c r="AB1213" s="3">
        <v>1</v>
      </c>
      <c r="AC1213" s="4">
        <f t="shared" si="83"/>
        <v>0.7745966692414834</v>
      </c>
      <c r="AD1213" s="3">
        <v>0.2</v>
      </c>
      <c r="AE1213" s="2">
        <v>15</v>
      </c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3" t="s">
        <v>177</v>
      </c>
      <c r="AV1213" s="3" t="s">
        <v>178</v>
      </c>
      <c r="AW1213" s="3" t="s">
        <v>127</v>
      </c>
      <c r="AX1213" s="4"/>
      <c r="AY1213" s="3" t="s">
        <v>122</v>
      </c>
      <c r="AZ1213" s="3" t="s">
        <v>76</v>
      </c>
      <c r="BA1213" s="3" t="s">
        <v>77</v>
      </c>
      <c r="BB1213" s="2">
        <f t="shared" ref="BB1213:BB1228" si="117">AVERAGE(32.61416667,34.47555556)</f>
        <v>33.544861115000003</v>
      </c>
      <c r="BC1213" s="2">
        <f t="shared" ref="BC1213:BC1228" si="118">AVERAGE(119.85694444, 121.09638889)</f>
        <v>120.47666666500001</v>
      </c>
      <c r="BD1213" s="3">
        <v>6</v>
      </c>
      <c r="BE1213" s="4"/>
    </row>
    <row r="1214" spans="1:57" ht="12.75">
      <c r="A1214" s="3" t="s">
        <v>260</v>
      </c>
      <c r="B1214" s="4"/>
      <c r="C1214" s="3" t="s">
        <v>642</v>
      </c>
      <c r="D1214" s="6" t="s">
        <v>643</v>
      </c>
      <c r="E1214" s="3" t="s">
        <v>630</v>
      </c>
      <c r="F1214" s="3">
        <v>2017</v>
      </c>
      <c r="G1214" s="2" t="s">
        <v>61</v>
      </c>
      <c r="H1214" s="3" t="s">
        <v>112</v>
      </c>
      <c r="I1214" s="3" t="s">
        <v>631</v>
      </c>
      <c r="J1214" s="3" t="s">
        <v>114</v>
      </c>
      <c r="K1214" s="3" t="s">
        <v>320</v>
      </c>
      <c r="L1214" s="3">
        <v>2012</v>
      </c>
      <c r="M1214" s="3" t="s">
        <v>661</v>
      </c>
      <c r="N1214" s="3" t="s">
        <v>182</v>
      </c>
      <c r="O1214" s="3"/>
      <c r="P1214" s="3" t="s">
        <v>86</v>
      </c>
      <c r="Q1214" s="3" t="s">
        <v>87</v>
      </c>
      <c r="R1214" s="4"/>
      <c r="S1214" s="3" t="s">
        <v>134</v>
      </c>
      <c r="T1214" s="3" t="s">
        <v>135</v>
      </c>
      <c r="U1214" s="3" t="s">
        <v>84</v>
      </c>
      <c r="V1214" s="3" t="s">
        <v>72</v>
      </c>
      <c r="W1214" s="3">
        <v>4</v>
      </c>
      <c r="X1214" s="4">
        <f t="shared" si="79"/>
        <v>1.1618950038622251</v>
      </c>
      <c r="Y1214" s="3">
        <v>0.3</v>
      </c>
      <c r="Z1214" s="5"/>
      <c r="AA1214" s="3">
        <v>15</v>
      </c>
      <c r="AB1214" s="3">
        <v>1</v>
      </c>
      <c r="AC1214" s="4">
        <f t="shared" si="83"/>
        <v>0.7745966692414834</v>
      </c>
      <c r="AD1214" s="3">
        <v>0.2</v>
      </c>
      <c r="AE1214" s="2">
        <v>15</v>
      </c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3" t="s">
        <v>177</v>
      </c>
      <c r="AV1214" s="3" t="s">
        <v>178</v>
      </c>
      <c r="AW1214" s="3" t="s">
        <v>127</v>
      </c>
      <c r="AX1214" s="4"/>
      <c r="AY1214" s="3" t="s">
        <v>122</v>
      </c>
      <c r="AZ1214" s="3" t="s">
        <v>76</v>
      </c>
      <c r="BA1214" s="3" t="s">
        <v>77</v>
      </c>
      <c r="BB1214" s="2">
        <f t="shared" si="117"/>
        <v>33.544861115000003</v>
      </c>
      <c r="BC1214" s="2">
        <f t="shared" si="118"/>
        <v>120.47666666500001</v>
      </c>
      <c r="BD1214" s="3">
        <v>10</v>
      </c>
      <c r="BE1214" s="4"/>
    </row>
    <row r="1215" spans="1:57" ht="12.75">
      <c r="A1215" s="3" t="s">
        <v>260</v>
      </c>
      <c r="B1215" s="4"/>
      <c r="C1215" s="3" t="s">
        <v>642</v>
      </c>
      <c r="D1215" s="6" t="s">
        <v>643</v>
      </c>
      <c r="E1215" s="3" t="s">
        <v>630</v>
      </c>
      <c r="F1215" s="3">
        <v>2017</v>
      </c>
      <c r="G1215" s="2" t="s">
        <v>61</v>
      </c>
      <c r="H1215" s="3" t="s">
        <v>112</v>
      </c>
      <c r="I1215" s="3" t="s">
        <v>631</v>
      </c>
      <c r="J1215" s="3" t="s">
        <v>114</v>
      </c>
      <c r="K1215" s="3" t="s">
        <v>320</v>
      </c>
      <c r="L1215" s="3">
        <v>2012</v>
      </c>
      <c r="M1215" s="3" t="s">
        <v>661</v>
      </c>
      <c r="N1215" s="3" t="s">
        <v>182</v>
      </c>
      <c r="O1215" s="3"/>
      <c r="P1215" s="3" t="s">
        <v>86</v>
      </c>
      <c r="Q1215" s="3" t="s">
        <v>87</v>
      </c>
      <c r="R1215" s="4"/>
      <c r="S1215" s="3" t="s">
        <v>134</v>
      </c>
      <c r="T1215" s="3" t="s">
        <v>135</v>
      </c>
      <c r="U1215" s="3" t="s">
        <v>84</v>
      </c>
      <c r="V1215" s="3" t="s">
        <v>72</v>
      </c>
      <c r="W1215" s="3">
        <v>8.1</v>
      </c>
      <c r="X1215" s="4">
        <f t="shared" si="79"/>
        <v>1.9364916731037085</v>
      </c>
      <c r="Y1215" s="3">
        <v>0.5</v>
      </c>
      <c r="Z1215" s="5"/>
      <c r="AA1215" s="3">
        <v>15</v>
      </c>
      <c r="AB1215" s="3">
        <v>1</v>
      </c>
      <c r="AC1215" s="4">
        <f t="shared" si="83"/>
        <v>0.7745966692414834</v>
      </c>
      <c r="AD1215" s="3">
        <v>0.2</v>
      </c>
      <c r="AE1215" s="2">
        <v>15</v>
      </c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3" t="s">
        <v>177</v>
      </c>
      <c r="AV1215" s="3" t="s">
        <v>178</v>
      </c>
      <c r="AW1215" s="3" t="s">
        <v>127</v>
      </c>
      <c r="AX1215" s="4"/>
      <c r="AY1215" s="3" t="s">
        <v>122</v>
      </c>
      <c r="AZ1215" s="3" t="s">
        <v>76</v>
      </c>
      <c r="BA1215" s="3" t="s">
        <v>77</v>
      </c>
      <c r="BB1215" s="2">
        <f t="shared" si="117"/>
        <v>33.544861115000003</v>
      </c>
      <c r="BC1215" s="2">
        <f t="shared" si="118"/>
        <v>120.47666666500001</v>
      </c>
      <c r="BD1215" s="3">
        <v>17</v>
      </c>
      <c r="BE1215" s="4"/>
    </row>
    <row r="1216" spans="1:57" ht="12.75">
      <c r="A1216" s="3" t="s">
        <v>260</v>
      </c>
      <c r="B1216" s="4"/>
      <c r="C1216" s="3" t="s">
        <v>642</v>
      </c>
      <c r="D1216" s="6" t="s">
        <v>643</v>
      </c>
      <c r="E1216" s="3" t="s">
        <v>630</v>
      </c>
      <c r="F1216" s="3">
        <v>2017</v>
      </c>
      <c r="G1216" s="2" t="s">
        <v>61</v>
      </c>
      <c r="H1216" s="3" t="s">
        <v>112</v>
      </c>
      <c r="I1216" s="3" t="s">
        <v>631</v>
      </c>
      <c r="J1216" s="3" t="s">
        <v>114</v>
      </c>
      <c r="K1216" s="3" t="s">
        <v>320</v>
      </c>
      <c r="L1216" s="3">
        <v>2012</v>
      </c>
      <c r="M1216" s="3" t="s">
        <v>661</v>
      </c>
      <c r="N1216" s="3" t="s">
        <v>182</v>
      </c>
      <c r="O1216" s="3"/>
      <c r="P1216" s="3" t="s">
        <v>86</v>
      </c>
      <c r="Q1216" s="3" t="s">
        <v>87</v>
      </c>
      <c r="R1216" s="4"/>
      <c r="S1216" s="3" t="s">
        <v>134</v>
      </c>
      <c r="T1216" s="3" t="s">
        <v>135</v>
      </c>
      <c r="U1216" s="3" t="s">
        <v>84</v>
      </c>
      <c r="V1216" s="3" t="s">
        <v>72</v>
      </c>
      <c r="W1216" s="3">
        <v>9</v>
      </c>
      <c r="X1216" s="4">
        <f t="shared" si="79"/>
        <v>2.7110883423451919</v>
      </c>
      <c r="Y1216" s="3">
        <v>0.7</v>
      </c>
      <c r="Z1216" s="5"/>
      <c r="AA1216" s="3">
        <v>15</v>
      </c>
      <c r="AB1216" s="3">
        <v>1</v>
      </c>
      <c r="AC1216" s="4">
        <f t="shared" si="83"/>
        <v>0.7745966692414834</v>
      </c>
      <c r="AD1216" s="3">
        <v>0.2</v>
      </c>
      <c r="AE1216" s="2">
        <v>15</v>
      </c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3" t="s">
        <v>177</v>
      </c>
      <c r="AV1216" s="3" t="s">
        <v>178</v>
      </c>
      <c r="AW1216" s="3" t="s">
        <v>127</v>
      </c>
      <c r="AX1216" s="4"/>
      <c r="AY1216" s="3" t="s">
        <v>122</v>
      </c>
      <c r="AZ1216" s="3" t="s">
        <v>76</v>
      </c>
      <c r="BA1216" s="3" t="s">
        <v>77</v>
      </c>
      <c r="BB1216" s="2">
        <f t="shared" si="117"/>
        <v>33.544861115000003</v>
      </c>
      <c r="BC1216" s="2">
        <f t="shared" si="118"/>
        <v>120.47666666500001</v>
      </c>
      <c r="BD1216" s="3">
        <v>20</v>
      </c>
      <c r="BE1216" s="4"/>
    </row>
    <row r="1217" spans="1:57" ht="12.75">
      <c r="A1217" s="3" t="s">
        <v>260</v>
      </c>
      <c r="B1217" s="4"/>
      <c r="C1217" s="3" t="s">
        <v>642</v>
      </c>
      <c r="D1217" s="3" t="s">
        <v>643</v>
      </c>
      <c r="E1217" s="3" t="s">
        <v>630</v>
      </c>
      <c r="F1217" s="3">
        <v>2017</v>
      </c>
      <c r="G1217" s="2" t="s">
        <v>61</v>
      </c>
      <c r="H1217" s="3" t="s">
        <v>112</v>
      </c>
      <c r="I1217" s="3" t="s">
        <v>631</v>
      </c>
      <c r="J1217" s="3" t="s">
        <v>114</v>
      </c>
      <c r="K1217" s="3" t="s">
        <v>320</v>
      </c>
      <c r="L1217" s="3">
        <v>2012</v>
      </c>
      <c r="M1217" s="3" t="s">
        <v>662</v>
      </c>
      <c r="N1217" s="3" t="s">
        <v>182</v>
      </c>
      <c r="O1217" s="3"/>
      <c r="P1217" s="3" t="s">
        <v>86</v>
      </c>
      <c r="Q1217" s="3" t="s">
        <v>87</v>
      </c>
      <c r="R1217" s="4"/>
      <c r="S1217" s="3" t="s">
        <v>134</v>
      </c>
      <c r="T1217" s="3" t="s">
        <v>135</v>
      </c>
      <c r="U1217" s="3" t="s">
        <v>84</v>
      </c>
      <c r="V1217" s="3" t="s">
        <v>72</v>
      </c>
      <c r="W1217" s="3">
        <v>79.099999999999994</v>
      </c>
      <c r="X1217" s="4">
        <f t="shared" si="79"/>
        <v>64.678821881663865</v>
      </c>
      <c r="Y1217" s="3">
        <v>16.7</v>
      </c>
      <c r="Z1217" s="5"/>
      <c r="AA1217" s="3">
        <v>15</v>
      </c>
      <c r="AB1217" s="3">
        <v>51.8</v>
      </c>
      <c r="AC1217" s="4">
        <f t="shared" si="83"/>
        <v>13.168143377105217</v>
      </c>
      <c r="AD1217" s="3">
        <v>3.4</v>
      </c>
      <c r="AE1217" s="2">
        <v>15</v>
      </c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3" t="s">
        <v>177</v>
      </c>
      <c r="AV1217" s="3" t="s">
        <v>178</v>
      </c>
      <c r="AW1217" s="3" t="s">
        <v>127</v>
      </c>
      <c r="AX1217" s="4"/>
      <c r="AY1217" s="3" t="s">
        <v>122</v>
      </c>
      <c r="AZ1217" s="3" t="s">
        <v>76</v>
      </c>
      <c r="BA1217" s="3" t="s">
        <v>77</v>
      </c>
      <c r="BB1217" s="2">
        <f t="shared" si="117"/>
        <v>33.544861115000003</v>
      </c>
      <c r="BC1217" s="2">
        <f t="shared" si="118"/>
        <v>120.47666666500001</v>
      </c>
      <c r="BD1217" s="3">
        <v>6</v>
      </c>
      <c r="BE1217" s="4"/>
    </row>
    <row r="1218" spans="1:57" ht="12.75">
      <c r="A1218" s="3" t="s">
        <v>260</v>
      </c>
      <c r="B1218" s="4"/>
      <c r="C1218" s="3" t="s">
        <v>642</v>
      </c>
      <c r="D1218" s="3" t="s">
        <v>643</v>
      </c>
      <c r="E1218" s="3" t="s">
        <v>630</v>
      </c>
      <c r="F1218" s="3">
        <v>2017</v>
      </c>
      <c r="G1218" s="2" t="s">
        <v>61</v>
      </c>
      <c r="H1218" s="3" t="s">
        <v>112</v>
      </c>
      <c r="I1218" s="3" t="s">
        <v>631</v>
      </c>
      <c r="J1218" s="3" t="s">
        <v>114</v>
      </c>
      <c r="K1218" s="3" t="s">
        <v>320</v>
      </c>
      <c r="L1218" s="3">
        <v>2012</v>
      </c>
      <c r="M1218" s="3" t="s">
        <v>662</v>
      </c>
      <c r="N1218" s="3" t="s">
        <v>182</v>
      </c>
      <c r="O1218" s="3"/>
      <c r="P1218" s="3" t="s">
        <v>86</v>
      </c>
      <c r="Q1218" s="3" t="s">
        <v>87</v>
      </c>
      <c r="R1218" s="4"/>
      <c r="S1218" s="3" t="s">
        <v>134</v>
      </c>
      <c r="T1218" s="3" t="s">
        <v>135</v>
      </c>
      <c r="U1218" s="3" t="s">
        <v>84</v>
      </c>
      <c r="V1218" s="3" t="s">
        <v>72</v>
      </c>
      <c r="W1218" s="3">
        <v>105.7</v>
      </c>
      <c r="X1218" s="4">
        <f t="shared" si="79"/>
        <v>17.815723392554116</v>
      </c>
      <c r="Y1218" s="3">
        <v>4.5999999999999996</v>
      </c>
      <c r="Z1218" s="5"/>
      <c r="AA1218" s="3">
        <v>15</v>
      </c>
      <c r="AB1218" s="3">
        <v>51.8</v>
      </c>
      <c r="AC1218" s="4">
        <f t="shared" si="83"/>
        <v>13.168143377105217</v>
      </c>
      <c r="AD1218" s="3">
        <v>3.4</v>
      </c>
      <c r="AE1218" s="2">
        <v>15</v>
      </c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3" t="s">
        <v>177</v>
      </c>
      <c r="AV1218" s="3" t="s">
        <v>178</v>
      </c>
      <c r="AW1218" s="3" t="s">
        <v>127</v>
      </c>
      <c r="AX1218" s="4"/>
      <c r="AY1218" s="3" t="s">
        <v>122</v>
      </c>
      <c r="AZ1218" s="3" t="s">
        <v>76</v>
      </c>
      <c r="BA1218" s="3" t="s">
        <v>77</v>
      </c>
      <c r="BB1218" s="2">
        <f t="shared" si="117"/>
        <v>33.544861115000003</v>
      </c>
      <c r="BC1218" s="2">
        <f t="shared" si="118"/>
        <v>120.47666666500001</v>
      </c>
      <c r="BD1218" s="3">
        <v>10</v>
      </c>
      <c r="BE1218" s="4"/>
    </row>
    <row r="1219" spans="1:57" ht="12.75">
      <c r="A1219" s="3" t="s">
        <v>260</v>
      </c>
      <c r="B1219" s="4"/>
      <c r="C1219" s="3" t="s">
        <v>642</v>
      </c>
      <c r="D1219" s="3" t="s">
        <v>643</v>
      </c>
      <c r="E1219" s="3" t="s">
        <v>630</v>
      </c>
      <c r="F1219" s="3">
        <v>2017</v>
      </c>
      <c r="G1219" s="2" t="s">
        <v>61</v>
      </c>
      <c r="H1219" s="3" t="s">
        <v>112</v>
      </c>
      <c r="I1219" s="3" t="s">
        <v>631</v>
      </c>
      <c r="J1219" s="3" t="s">
        <v>114</v>
      </c>
      <c r="K1219" s="3" t="s">
        <v>320</v>
      </c>
      <c r="L1219" s="3">
        <v>2012</v>
      </c>
      <c r="M1219" s="3" t="s">
        <v>662</v>
      </c>
      <c r="N1219" s="3" t="s">
        <v>182</v>
      </c>
      <c r="O1219" s="3"/>
      <c r="P1219" s="3" t="s">
        <v>86</v>
      </c>
      <c r="Q1219" s="3" t="s">
        <v>87</v>
      </c>
      <c r="R1219" s="4"/>
      <c r="S1219" s="3" t="s">
        <v>134</v>
      </c>
      <c r="T1219" s="3" t="s">
        <v>135</v>
      </c>
      <c r="U1219" s="3" t="s">
        <v>84</v>
      </c>
      <c r="V1219" s="3" t="s">
        <v>72</v>
      </c>
      <c r="W1219" s="3">
        <v>153.5</v>
      </c>
      <c r="X1219" s="4">
        <f t="shared" si="79"/>
        <v>18.977618396416347</v>
      </c>
      <c r="Y1219" s="3">
        <v>4.9000000000000004</v>
      </c>
      <c r="Z1219" s="5"/>
      <c r="AA1219" s="3">
        <v>15</v>
      </c>
      <c r="AB1219" s="3">
        <v>51.8</v>
      </c>
      <c r="AC1219" s="4">
        <f t="shared" si="83"/>
        <v>13.168143377105217</v>
      </c>
      <c r="AD1219" s="3">
        <v>3.4</v>
      </c>
      <c r="AE1219" s="2">
        <v>15</v>
      </c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3" t="s">
        <v>177</v>
      </c>
      <c r="AV1219" s="3" t="s">
        <v>178</v>
      </c>
      <c r="AW1219" s="3" t="s">
        <v>127</v>
      </c>
      <c r="AX1219" s="4"/>
      <c r="AY1219" s="3" t="s">
        <v>122</v>
      </c>
      <c r="AZ1219" s="3" t="s">
        <v>76</v>
      </c>
      <c r="BA1219" s="3" t="s">
        <v>77</v>
      </c>
      <c r="BB1219" s="2">
        <f t="shared" si="117"/>
        <v>33.544861115000003</v>
      </c>
      <c r="BC1219" s="2">
        <f t="shared" si="118"/>
        <v>120.47666666500001</v>
      </c>
      <c r="BD1219" s="3">
        <v>17</v>
      </c>
      <c r="BE1219" s="4"/>
    </row>
    <row r="1220" spans="1:57" ht="12.75">
      <c r="A1220" s="3" t="s">
        <v>260</v>
      </c>
      <c r="B1220" s="4"/>
      <c r="C1220" s="3" t="s">
        <v>642</v>
      </c>
      <c r="D1220" s="3" t="s">
        <v>643</v>
      </c>
      <c r="E1220" s="3" t="s">
        <v>630</v>
      </c>
      <c r="F1220" s="3">
        <v>2017</v>
      </c>
      <c r="G1220" s="2" t="s">
        <v>61</v>
      </c>
      <c r="H1220" s="3" t="s">
        <v>112</v>
      </c>
      <c r="I1220" s="3" t="s">
        <v>631</v>
      </c>
      <c r="J1220" s="3" t="s">
        <v>114</v>
      </c>
      <c r="K1220" s="3" t="s">
        <v>320</v>
      </c>
      <c r="L1220" s="3">
        <v>2012</v>
      </c>
      <c r="M1220" s="3" t="s">
        <v>662</v>
      </c>
      <c r="N1220" s="3" t="s">
        <v>182</v>
      </c>
      <c r="O1220" s="3"/>
      <c r="P1220" s="3" t="s">
        <v>86</v>
      </c>
      <c r="Q1220" s="3" t="s">
        <v>87</v>
      </c>
      <c r="R1220" s="4"/>
      <c r="S1220" s="3" t="s">
        <v>134</v>
      </c>
      <c r="T1220" s="3" t="s">
        <v>135</v>
      </c>
      <c r="U1220" s="3" t="s">
        <v>84</v>
      </c>
      <c r="V1220" s="3" t="s">
        <v>72</v>
      </c>
      <c r="W1220" s="3">
        <v>122.2</v>
      </c>
      <c r="X1220" s="4">
        <f t="shared" si="79"/>
        <v>51.123380169937903</v>
      </c>
      <c r="Y1220" s="3">
        <v>13.2</v>
      </c>
      <c r="Z1220" s="5"/>
      <c r="AA1220" s="3">
        <v>15</v>
      </c>
      <c r="AB1220" s="3">
        <v>51.8</v>
      </c>
      <c r="AC1220" s="4">
        <f t="shared" si="83"/>
        <v>13.168143377105217</v>
      </c>
      <c r="AD1220" s="3">
        <v>3.4</v>
      </c>
      <c r="AE1220" s="2">
        <v>15</v>
      </c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3" t="s">
        <v>177</v>
      </c>
      <c r="AV1220" s="3" t="s">
        <v>178</v>
      </c>
      <c r="AW1220" s="3" t="s">
        <v>127</v>
      </c>
      <c r="AX1220" s="4"/>
      <c r="AY1220" s="3" t="s">
        <v>122</v>
      </c>
      <c r="AZ1220" s="3" t="s">
        <v>76</v>
      </c>
      <c r="BA1220" s="3" t="s">
        <v>77</v>
      </c>
      <c r="BB1220" s="2">
        <f t="shared" si="117"/>
        <v>33.544861115000003</v>
      </c>
      <c r="BC1220" s="2">
        <f t="shared" si="118"/>
        <v>120.47666666500001</v>
      </c>
      <c r="BD1220" s="3">
        <v>20</v>
      </c>
      <c r="BE1220" s="4"/>
    </row>
    <row r="1221" spans="1:57" ht="12.75">
      <c r="A1221" s="3" t="s">
        <v>260</v>
      </c>
      <c r="B1221" s="4"/>
      <c r="C1221" s="3" t="s">
        <v>642</v>
      </c>
      <c r="D1221" s="6" t="s">
        <v>643</v>
      </c>
      <c r="E1221" s="3" t="s">
        <v>630</v>
      </c>
      <c r="F1221" s="3">
        <v>2017</v>
      </c>
      <c r="G1221" s="2" t="s">
        <v>61</v>
      </c>
      <c r="H1221" s="3" t="s">
        <v>112</v>
      </c>
      <c r="I1221" s="3" t="s">
        <v>631</v>
      </c>
      <c r="J1221" s="3" t="s">
        <v>114</v>
      </c>
      <c r="K1221" s="3" t="s">
        <v>320</v>
      </c>
      <c r="L1221" s="3">
        <v>2012</v>
      </c>
      <c r="M1221" s="3" t="s">
        <v>663</v>
      </c>
      <c r="N1221" s="3" t="s">
        <v>182</v>
      </c>
      <c r="O1221" s="3"/>
      <c r="P1221" s="3" t="s">
        <v>86</v>
      </c>
      <c r="Q1221" s="3" t="s">
        <v>87</v>
      </c>
      <c r="R1221" s="4"/>
      <c r="S1221" s="3" t="s">
        <v>134</v>
      </c>
      <c r="T1221" s="3" t="s">
        <v>135</v>
      </c>
      <c r="U1221" s="3" t="s">
        <v>84</v>
      </c>
      <c r="V1221" s="3" t="s">
        <v>72</v>
      </c>
      <c r="W1221" s="3">
        <v>251.8</v>
      </c>
      <c r="X1221" s="4">
        <f t="shared" si="79"/>
        <v>197.90944899119901</v>
      </c>
      <c r="Y1221" s="3">
        <v>51.1</v>
      </c>
      <c r="Z1221" s="5"/>
      <c r="AA1221" s="3">
        <v>15</v>
      </c>
      <c r="AB1221" s="3">
        <v>41.8</v>
      </c>
      <c r="AC1221" s="4">
        <f t="shared" si="83"/>
        <v>13.55544171172596</v>
      </c>
      <c r="AD1221" s="3">
        <v>3.5</v>
      </c>
      <c r="AE1221" s="2">
        <v>15</v>
      </c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3" t="s">
        <v>177</v>
      </c>
      <c r="AV1221" s="3" t="s">
        <v>178</v>
      </c>
      <c r="AW1221" s="3" t="s">
        <v>127</v>
      </c>
      <c r="AX1221" s="4"/>
      <c r="AY1221" s="3" t="s">
        <v>122</v>
      </c>
      <c r="AZ1221" s="3" t="s">
        <v>76</v>
      </c>
      <c r="BA1221" s="3" t="s">
        <v>77</v>
      </c>
      <c r="BB1221" s="2">
        <f t="shared" si="117"/>
        <v>33.544861115000003</v>
      </c>
      <c r="BC1221" s="2">
        <f t="shared" si="118"/>
        <v>120.47666666500001</v>
      </c>
      <c r="BD1221" s="3">
        <v>6</v>
      </c>
      <c r="BE1221" s="4"/>
    </row>
    <row r="1222" spans="1:57" ht="12.75">
      <c r="A1222" s="3" t="s">
        <v>260</v>
      </c>
      <c r="B1222" s="4"/>
      <c r="C1222" s="3" t="s">
        <v>642</v>
      </c>
      <c r="D1222" s="6" t="s">
        <v>643</v>
      </c>
      <c r="E1222" s="3" t="s">
        <v>630</v>
      </c>
      <c r="F1222" s="3">
        <v>2017</v>
      </c>
      <c r="G1222" s="2" t="s">
        <v>61</v>
      </c>
      <c r="H1222" s="3" t="s">
        <v>112</v>
      </c>
      <c r="I1222" s="3" t="s">
        <v>631</v>
      </c>
      <c r="J1222" s="3" t="s">
        <v>114</v>
      </c>
      <c r="K1222" s="3" t="s">
        <v>320</v>
      </c>
      <c r="L1222" s="3">
        <v>2012</v>
      </c>
      <c r="M1222" s="3" t="s">
        <v>663</v>
      </c>
      <c r="N1222" s="3" t="s">
        <v>182</v>
      </c>
      <c r="O1222" s="3"/>
      <c r="P1222" s="3" t="s">
        <v>86</v>
      </c>
      <c r="Q1222" s="3" t="s">
        <v>87</v>
      </c>
      <c r="R1222" s="4"/>
      <c r="S1222" s="3" t="s">
        <v>134</v>
      </c>
      <c r="T1222" s="3" t="s">
        <v>135</v>
      </c>
      <c r="U1222" s="3" t="s">
        <v>84</v>
      </c>
      <c r="V1222" s="3" t="s">
        <v>72</v>
      </c>
      <c r="W1222" s="3">
        <v>256.60000000000002</v>
      </c>
      <c r="X1222" s="4">
        <f t="shared" si="79"/>
        <v>109.99272703229063</v>
      </c>
      <c r="Y1222" s="3">
        <v>28.4</v>
      </c>
      <c r="Z1222" s="5"/>
      <c r="AA1222" s="3">
        <v>15</v>
      </c>
      <c r="AB1222" s="3">
        <v>41.8</v>
      </c>
      <c r="AC1222" s="4">
        <f t="shared" si="83"/>
        <v>13.55544171172596</v>
      </c>
      <c r="AD1222" s="3">
        <v>3.5</v>
      </c>
      <c r="AE1222" s="2">
        <v>15</v>
      </c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3" t="s">
        <v>177</v>
      </c>
      <c r="AV1222" s="3" t="s">
        <v>178</v>
      </c>
      <c r="AW1222" s="3" t="s">
        <v>127</v>
      </c>
      <c r="AX1222" s="4"/>
      <c r="AY1222" s="3" t="s">
        <v>122</v>
      </c>
      <c r="AZ1222" s="3" t="s">
        <v>76</v>
      </c>
      <c r="BA1222" s="3" t="s">
        <v>77</v>
      </c>
      <c r="BB1222" s="2">
        <f t="shared" si="117"/>
        <v>33.544861115000003</v>
      </c>
      <c r="BC1222" s="2">
        <f t="shared" si="118"/>
        <v>120.47666666500001</v>
      </c>
      <c r="BD1222" s="3">
        <v>10</v>
      </c>
      <c r="BE1222" s="4"/>
    </row>
    <row r="1223" spans="1:57" ht="12.75">
      <c r="A1223" s="3" t="s">
        <v>260</v>
      </c>
      <c r="B1223" s="4"/>
      <c r="C1223" s="3" t="s">
        <v>642</v>
      </c>
      <c r="D1223" s="6" t="s">
        <v>643</v>
      </c>
      <c r="E1223" s="3" t="s">
        <v>630</v>
      </c>
      <c r="F1223" s="3">
        <v>2017</v>
      </c>
      <c r="G1223" s="2" t="s">
        <v>61</v>
      </c>
      <c r="H1223" s="3" t="s">
        <v>112</v>
      </c>
      <c r="I1223" s="3" t="s">
        <v>631</v>
      </c>
      <c r="J1223" s="3" t="s">
        <v>114</v>
      </c>
      <c r="K1223" s="3" t="s">
        <v>320</v>
      </c>
      <c r="L1223" s="3">
        <v>2012</v>
      </c>
      <c r="M1223" s="3" t="s">
        <v>663</v>
      </c>
      <c r="N1223" s="3" t="s">
        <v>182</v>
      </c>
      <c r="O1223" s="3"/>
      <c r="P1223" s="3" t="s">
        <v>86</v>
      </c>
      <c r="Q1223" s="3" t="s">
        <v>87</v>
      </c>
      <c r="R1223" s="4"/>
      <c r="S1223" s="3" t="s">
        <v>134</v>
      </c>
      <c r="T1223" s="3" t="s">
        <v>135</v>
      </c>
      <c r="U1223" s="3" t="s">
        <v>84</v>
      </c>
      <c r="V1223" s="3" t="s">
        <v>72</v>
      </c>
      <c r="W1223" s="3">
        <v>280</v>
      </c>
      <c r="X1223" s="4">
        <f t="shared" si="79"/>
        <v>7.745966692414834</v>
      </c>
      <c r="Y1223" s="3">
        <v>2</v>
      </c>
      <c r="Z1223" s="5"/>
      <c r="AA1223" s="3">
        <v>15</v>
      </c>
      <c r="AB1223" s="3">
        <v>41.8</v>
      </c>
      <c r="AC1223" s="4">
        <f t="shared" si="83"/>
        <v>13.55544171172596</v>
      </c>
      <c r="AD1223" s="3">
        <v>3.5</v>
      </c>
      <c r="AE1223" s="2">
        <v>15</v>
      </c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3" t="s">
        <v>177</v>
      </c>
      <c r="AV1223" s="3" t="s">
        <v>178</v>
      </c>
      <c r="AW1223" s="3" t="s">
        <v>127</v>
      </c>
      <c r="AX1223" s="4"/>
      <c r="AY1223" s="3" t="s">
        <v>122</v>
      </c>
      <c r="AZ1223" s="3" t="s">
        <v>76</v>
      </c>
      <c r="BA1223" s="3" t="s">
        <v>77</v>
      </c>
      <c r="BB1223" s="2">
        <f t="shared" si="117"/>
        <v>33.544861115000003</v>
      </c>
      <c r="BC1223" s="2">
        <f t="shared" si="118"/>
        <v>120.47666666500001</v>
      </c>
      <c r="BD1223" s="3">
        <v>17</v>
      </c>
      <c r="BE1223" s="4"/>
    </row>
    <row r="1224" spans="1:57" ht="12.75">
      <c r="A1224" s="3" t="s">
        <v>260</v>
      </c>
      <c r="B1224" s="4"/>
      <c r="C1224" s="3" t="s">
        <v>642</v>
      </c>
      <c r="D1224" s="6" t="s">
        <v>643</v>
      </c>
      <c r="E1224" s="3" t="s">
        <v>630</v>
      </c>
      <c r="F1224" s="3">
        <v>2017</v>
      </c>
      <c r="G1224" s="2" t="s">
        <v>61</v>
      </c>
      <c r="H1224" s="3" t="s">
        <v>112</v>
      </c>
      <c r="I1224" s="3" t="s">
        <v>631</v>
      </c>
      <c r="J1224" s="3" t="s">
        <v>114</v>
      </c>
      <c r="K1224" s="3" t="s">
        <v>320</v>
      </c>
      <c r="L1224" s="3">
        <v>2012</v>
      </c>
      <c r="M1224" s="3" t="s">
        <v>663</v>
      </c>
      <c r="N1224" s="3" t="s">
        <v>182</v>
      </c>
      <c r="O1224" s="3"/>
      <c r="P1224" s="3" t="s">
        <v>86</v>
      </c>
      <c r="Q1224" s="3" t="s">
        <v>87</v>
      </c>
      <c r="R1224" s="4"/>
      <c r="S1224" s="3" t="s">
        <v>134</v>
      </c>
      <c r="T1224" s="3" t="s">
        <v>135</v>
      </c>
      <c r="U1224" s="3" t="s">
        <v>84</v>
      </c>
      <c r="V1224" s="3" t="s">
        <v>72</v>
      </c>
      <c r="W1224" s="3">
        <v>275.3</v>
      </c>
      <c r="X1224" s="4">
        <f t="shared" si="79"/>
        <v>32.533060108142301</v>
      </c>
      <c r="Y1224" s="3">
        <v>8.4</v>
      </c>
      <c r="Z1224" s="5"/>
      <c r="AA1224" s="3">
        <v>15</v>
      </c>
      <c r="AB1224" s="3">
        <v>41.8</v>
      </c>
      <c r="AC1224" s="4">
        <f t="shared" si="83"/>
        <v>13.55544171172596</v>
      </c>
      <c r="AD1224" s="3">
        <v>3.5</v>
      </c>
      <c r="AE1224" s="2">
        <v>15</v>
      </c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3" t="s">
        <v>177</v>
      </c>
      <c r="AV1224" s="3" t="s">
        <v>178</v>
      </c>
      <c r="AW1224" s="3" t="s">
        <v>127</v>
      </c>
      <c r="AX1224" s="4"/>
      <c r="AY1224" s="3" t="s">
        <v>122</v>
      </c>
      <c r="AZ1224" s="3" t="s">
        <v>76</v>
      </c>
      <c r="BA1224" s="3" t="s">
        <v>77</v>
      </c>
      <c r="BB1224" s="2">
        <f t="shared" si="117"/>
        <v>33.544861115000003</v>
      </c>
      <c r="BC1224" s="2">
        <f t="shared" si="118"/>
        <v>120.47666666500001</v>
      </c>
      <c r="BD1224" s="3">
        <v>20</v>
      </c>
      <c r="BE1224" s="4"/>
    </row>
    <row r="1225" spans="1:57" ht="12.75">
      <c r="A1225" s="3" t="s">
        <v>260</v>
      </c>
      <c r="B1225" s="4"/>
      <c r="C1225" s="3" t="s">
        <v>642</v>
      </c>
      <c r="D1225" s="3" t="s">
        <v>643</v>
      </c>
      <c r="E1225" s="3" t="s">
        <v>630</v>
      </c>
      <c r="F1225" s="3">
        <v>2017</v>
      </c>
      <c r="G1225" s="2" t="s">
        <v>61</v>
      </c>
      <c r="H1225" s="3" t="s">
        <v>112</v>
      </c>
      <c r="I1225" s="3" t="s">
        <v>631</v>
      </c>
      <c r="J1225" s="3" t="s">
        <v>114</v>
      </c>
      <c r="K1225" s="3" t="s">
        <v>320</v>
      </c>
      <c r="L1225" s="3">
        <v>2012</v>
      </c>
      <c r="M1225" s="3" t="s">
        <v>664</v>
      </c>
      <c r="N1225" s="3" t="s">
        <v>182</v>
      </c>
      <c r="O1225" s="3"/>
      <c r="P1225" s="3" t="s">
        <v>86</v>
      </c>
      <c r="Q1225" s="3" t="s">
        <v>87</v>
      </c>
      <c r="R1225" s="4"/>
      <c r="S1225" s="3" t="s">
        <v>134</v>
      </c>
      <c r="T1225" s="3" t="s">
        <v>135</v>
      </c>
      <c r="U1225" s="3" t="s">
        <v>84</v>
      </c>
      <c r="V1225" s="3" t="s">
        <v>72</v>
      </c>
      <c r="W1225" s="3">
        <v>339</v>
      </c>
      <c r="X1225" s="4">
        <f t="shared" si="79"/>
        <v>320.68302106597412</v>
      </c>
      <c r="Y1225" s="3">
        <v>82.8</v>
      </c>
      <c r="Z1225" s="5"/>
      <c r="AA1225" s="3">
        <v>15</v>
      </c>
      <c r="AB1225" s="3">
        <v>102.9</v>
      </c>
      <c r="AC1225" s="4">
        <f t="shared" si="83"/>
        <v>57.707451858490515</v>
      </c>
      <c r="AD1225" s="3">
        <v>14.9</v>
      </c>
      <c r="AE1225" s="2">
        <v>15</v>
      </c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3" t="s">
        <v>177</v>
      </c>
      <c r="AV1225" s="3" t="s">
        <v>178</v>
      </c>
      <c r="AW1225" s="3" t="s">
        <v>127</v>
      </c>
      <c r="AX1225" s="4"/>
      <c r="AY1225" s="3" t="s">
        <v>122</v>
      </c>
      <c r="AZ1225" s="3" t="s">
        <v>76</v>
      </c>
      <c r="BA1225" s="3" t="s">
        <v>77</v>
      </c>
      <c r="BB1225" s="2">
        <f t="shared" si="117"/>
        <v>33.544861115000003</v>
      </c>
      <c r="BC1225" s="2">
        <f t="shared" si="118"/>
        <v>120.47666666500001</v>
      </c>
      <c r="BD1225" s="3">
        <v>6</v>
      </c>
      <c r="BE1225" s="4"/>
    </row>
    <row r="1226" spans="1:57" ht="12.75">
      <c r="A1226" s="3" t="s">
        <v>260</v>
      </c>
      <c r="B1226" s="4"/>
      <c r="C1226" s="3" t="s">
        <v>642</v>
      </c>
      <c r="D1226" s="3" t="s">
        <v>643</v>
      </c>
      <c r="E1226" s="3" t="s">
        <v>630</v>
      </c>
      <c r="F1226" s="3">
        <v>2017</v>
      </c>
      <c r="G1226" s="2" t="s">
        <v>61</v>
      </c>
      <c r="H1226" s="3" t="s">
        <v>112</v>
      </c>
      <c r="I1226" s="3" t="s">
        <v>631</v>
      </c>
      <c r="J1226" s="3" t="s">
        <v>114</v>
      </c>
      <c r="K1226" s="3" t="s">
        <v>320</v>
      </c>
      <c r="L1226" s="3">
        <v>2012</v>
      </c>
      <c r="M1226" s="3" t="s">
        <v>664</v>
      </c>
      <c r="N1226" s="3" t="s">
        <v>182</v>
      </c>
      <c r="O1226" s="3"/>
      <c r="P1226" s="3" t="s">
        <v>86</v>
      </c>
      <c r="Q1226" s="3" t="s">
        <v>87</v>
      </c>
      <c r="R1226" s="4"/>
      <c r="S1226" s="3" t="s">
        <v>134</v>
      </c>
      <c r="T1226" s="3" t="s">
        <v>135</v>
      </c>
      <c r="U1226" s="3" t="s">
        <v>84</v>
      </c>
      <c r="V1226" s="3" t="s">
        <v>72</v>
      </c>
      <c r="W1226" s="3">
        <v>380.3</v>
      </c>
      <c r="X1226" s="4">
        <f t="shared" si="79"/>
        <v>173.50965391009228</v>
      </c>
      <c r="Y1226" s="3">
        <v>44.8</v>
      </c>
      <c r="Z1226" s="5"/>
      <c r="AA1226" s="3">
        <v>15</v>
      </c>
      <c r="AB1226" s="3">
        <v>102.9</v>
      </c>
      <c r="AC1226" s="4">
        <f t="shared" si="83"/>
        <v>57.707451858490515</v>
      </c>
      <c r="AD1226" s="3">
        <v>14.9</v>
      </c>
      <c r="AE1226" s="2">
        <v>15</v>
      </c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3" t="s">
        <v>177</v>
      </c>
      <c r="AV1226" s="3" t="s">
        <v>178</v>
      </c>
      <c r="AW1226" s="3" t="s">
        <v>127</v>
      </c>
      <c r="AX1226" s="4"/>
      <c r="AY1226" s="3" t="s">
        <v>122</v>
      </c>
      <c r="AZ1226" s="3" t="s">
        <v>76</v>
      </c>
      <c r="BA1226" s="3" t="s">
        <v>77</v>
      </c>
      <c r="BB1226" s="2">
        <f t="shared" si="117"/>
        <v>33.544861115000003</v>
      </c>
      <c r="BC1226" s="2">
        <f t="shared" si="118"/>
        <v>120.47666666500001</v>
      </c>
      <c r="BD1226" s="3">
        <v>10</v>
      </c>
      <c r="BE1226" s="4"/>
    </row>
    <row r="1227" spans="1:57" ht="12.75">
      <c r="A1227" s="3" t="s">
        <v>260</v>
      </c>
      <c r="B1227" s="4"/>
      <c r="C1227" s="3" t="s">
        <v>642</v>
      </c>
      <c r="D1227" s="3" t="s">
        <v>643</v>
      </c>
      <c r="E1227" s="3" t="s">
        <v>630</v>
      </c>
      <c r="F1227" s="3">
        <v>2017</v>
      </c>
      <c r="G1227" s="2" t="s">
        <v>61</v>
      </c>
      <c r="H1227" s="3" t="s">
        <v>112</v>
      </c>
      <c r="I1227" s="3" t="s">
        <v>631</v>
      </c>
      <c r="J1227" s="3" t="s">
        <v>114</v>
      </c>
      <c r="K1227" s="3" t="s">
        <v>320</v>
      </c>
      <c r="L1227" s="3">
        <v>2012</v>
      </c>
      <c r="M1227" s="3" t="s">
        <v>664</v>
      </c>
      <c r="N1227" s="3" t="s">
        <v>182</v>
      </c>
      <c r="O1227" s="3"/>
      <c r="P1227" s="3" t="s">
        <v>86</v>
      </c>
      <c r="Q1227" s="3" t="s">
        <v>87</v>
      </c>
      <c r="R1227" s="4"/>
      <c r="S1227" s="3" t="s">
        <v>134</v>
      </c>
      <c r="T1227" s="3" t="s">
        <v>135</v>
      </c>
      <c r="U1227" s="3" t="s">
        <v>84</v>
      </c>
      <c r="V1227" s="3" t="s">
        <v>72</v>
      </c>
      <c r="W1227" s="3">
        <v>443.4</v>
      </c>
      <c r="X1227" s="4">
        <f t="shared" si="79"/>
        <v>34.856850115866756</v>
      </c>
      <c r="Y1227" s="3">
        <v>9</v>
      </c>
      <c r="Z1227" s="5"/>
      <c r="AA1227" s="3">
        <v>15</v>
      </c>
      <c r="AB1227" s="3">
        <v>102.9</v>
      </c>
      <c r="AC1227" s="4">
        <f t="shared" si="83"/>
        <v>57.707451858490515</v>
      </c>
      <c r="AD1227" s="3">
        <v>14.9</v>
      </c>
      <c r="AE1227" s="2">
        <v>15</v>
      </c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3" t="s">
        <v>177</v>
      </c>
      <c r="AV1227" s="3" t="s">
        <v>178</v>
      </c>
      <c r="AW1227" s="3" t="s">
        <v>127</v>
      </c>
      <c r="AX1227" s="4"/>
      <c r="AY1227" s="3" t="s">
        <v>122</v>
      </c>
      <c r="AZ1227" s="3" t="s">
        <v>76</v>
      </c>
      <c r="BA1227" s="3" t="s">
        <v>77</v>
      </c>
      <c r="BB1227" s="2">
        <f t="shared" si="117"/>
        <v>33.544861115000003</v>
      </c>
      <c r="BC1227" s="2">
        <f t="shared" si="118"/>
        <v>120.47666666500001</v>
      </c>
      <c r="BD1227" s="3">
        <v>17</v>
      </c>
      <c r="BE1227" s="4"/>
    </row>
    <row r="1228" spans="1:57" ht="12.75">
      <c r="A1228" s="3" t="s">
        <v>260</v>
      </c>
      <c r="B1228" s="4"/>
      <c r="C1228" s="3" t="s">
        <v>642</v>
      </c>
      <c r="D1228" s="3" t="s">
        <v>643</v>
      </c>
      <c r="E1228" s="3" t="s">
        <v>630</v>
      </c>
      <c r="F1228" s="3">
        <v>2017</v>
      </c>
      <c r="G1228" s="2" t="s">
        <v>61</v>
      </c>
      <c r="H1228" s="3" t="s">
        <v>112</v>
      </c>
      <c r="I1228" s="3" t="s">
        <v>631</v>
      </c>
      <c r="J1228" s="3" t="s">
        <v>114</v>
      </c>
      <c r="K1228" s="3" t="s">
        <v>320</v>
      </c>
      <c r="L1228" s="3">
        <v>2012</v>
      </c>
      <c r="M1228" s="3" t="s">
        <v>664</v>
      </c>
      <c r="N1228" s="3" t="s">
        <v>182</v>
      </c>
      <c r="O1228" s="3"/>
      <c r="P1228" s="3" t="s">
        <v>86</v>
      </c>
      <c r="Q1228" s="3" t="s">
        <v>87</v>
      </c>
      <c r="R1228" s="4"/>
      <c r="S1228" s="3" t="s">
        <v>134</v>
      </c>
      <c r="T1228" s="3" t="s">
        <v>135</v>
      </c>
      <c r="U1228" s="3" t="s">
        <v>84</v>
      </c>
      <c r="V1228" s="3" t="s">
        <v>72</v>
      </c>
      <c r="W1228" s="3">
        <v>408.4</v>
      </c>
      <c r="X1228" s="4">
        <f t="shared" si="79"/>
        <v>97.211881989806173</v>
      </c>
      <c r="Y1228" s="3">
        <v>25.1</v>
      </c>
      <c r="Z1228" s="5"/>
      <c r="AA1228" s="3">
        <v>15</v>
      </c>
      <c r="AB1228" s="3">
        <v>102.9</v>
      </c>
      <c r="AC1228" s="4">
        <f t="shared" si="83"/>
        <v>57.707451858490515</v>
      </c>
      <c r="AD1228" s="3">
        <v>14.9</v>
      </c>
      <c r="AE1228" s="2">
        <v>15</v>
      </c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3" t="s">
        <v>177</v>
      </c>
      <c r="AV1228" s="3" t="s">
        <v>178</v>
      </c>
      <c r="AW1228" s="3" t="s">
        <v>127</v>
      </c>
      <c r="AX1228" s="4"/>
      <c r="AY1228" s="3" t="s">
        <v>122</v>
      </c>
      <c r="AZ1228" s="3" t="s">
        <v>76</v>
      </c>
      <c r="BA1228" s="3" t="s">
        <v>77</v>
      </c>
      <c r="BB1228" s="2">
        <f t="shared" si="117"/>
        <v>33.544861115000003</v>
      </c>
      <c r="BC1228" s="2">
        <f t="shared" si="118"/>
        <v>120.47666666500001</v>
      </c>
      <c r="BD1228" s="3">
        <v>20</v>
      </c>
      <c r="BE1228" s="4"/>
    </row>
    <row r="1229" spans="1:57" ht="12.75">
      <c r="A1229" s="3" t="s">
        <v>108</v>
      </c>
      <c r="B1229" s="4"/>
      <c r="C1229" s="3" t="s">
        <v>628</v>
      </c>
      <c r="D1229" s="2" t="s">
        <v>629</v>
      </c>
      <c r="E1229" s="3" t="s">
        <v>630</v>
      </c>
      <c r="F1229" s="3">
        <v>2016</v>
      </c>
      <c r="G1229" s="2" t="s">
        <v>61</v>
      </c>
      <c r="H1229" s="3" t="s">
        <v>112</v>
      </c>
      <c r="I1229" s="3" t="s">
        <v>631</v>
      </c>
      <c r="J1229" s="3" t="s">
        <v>114</v>
      </c>
      <c r="K1229" s="3" t="s">
        <v>320</v>
      </c>
      <c r="L1229" s="3">
        <v>2012</v>
      </c>
      <c r="M1229" s="3" t="s">
        <v>204</v>
      </c>
      <c r="N1229" s="2" t="s">
        <v>204</v>
      </c>
      <c r="O1229" s="3"/>
      <c r="P1229" s="3" t="s">
        <v>132</v>
      </c>
      <c r="Q1229" s="3" t="s">
        <v>204</v>
      </c>
      <c r="R1229" s="4"/>
      <c r="S1229" s="3" t="s">
        <v>134</v>
      </c>
      <c r="T1229" s="3" t="s">
        <v>135</v>
      </c>
      <c r="U1229" s="3" t="s">
        <v>84</v>
      </c>
      <c r="V1229" s="3" t="s">
        <v>72</v>
      </c>
      <c r="W1229" s="3">
        <v>8.48</v>
      </c>
      <c r="X1229" s="4">
        <f t="shared" si="79"/>
        <v>0.12</v>
      </c>
      <c r="Y1229" s="3">
        <v>0.04</v>
      </c>
      <c r="Z1229" s="4"/>
      <c r="AA1229" s="3">
        <v>9</v>
      </c>
      <c r="AB1229" s="3">
        <v>8.8699999999999992</v>
      </c>
      <c r="AC1229" s="4">
        <f t="shared" si="83"/>
        <v>0.06</v>
      </c>
      <c r="AD1229" s="3">
        <v>0.02</v>
      </c>
      <c r="AE1229" s="3">
        <v>9</v>
      </c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3" t="s">
        <v>177</v>
      </c>
      <c r="AV1229" s="3" t="s">
        <v>178</v>
      </c>
      <c r="AW1229" s="3" t="s">
        <v>127</v>
      </c>
      <c r="AX1229" s="4"/>
      <c r="AY1229" s="2" t="s">
        <v>122</v>
      </c>
      <c r="AZ1229" s="3" t="s">
        <v>76</v>
      </c>
      <c r="BA1229" s="3" t="s">
        <v>77</v>
      </c>
      <c r="BB1229" s="3">
        <f t="shared" ref="BB1229:BB1232" si="119">AVERAGE(32.81305556, 34.49111111)</f>
        <v>33.652083335</v>
      </c>
      <c r="BC1229" s="3">
        <f t="shared" ref="BC1229:BC1232" si="120">AVERAGE(119.89583333,121.30333333)</f>
        <v>120.59958333</v>
      </c>
      <c r="BD1229" s="3">
        <v>6</v>
      </c>
      <c r="BE1229" s="4"/>
    </row>
    <row r="1230" spans="1:57" ht="12.75">
      <c r="A1230" s="3" t="s">
        <v>108</v>
      </c>
      <c r="B1230" s="4"/>
      <c r="C1230" s="3" t="s">
        <v>628</v>
      </c>
      <c r="D1230" s="2" t="s">
        <v>629</v>
      </c>
      <c r="E1230" s="3" t="s">
        <v>630</v>
      </c>
      <c r="F1230" s="3">
        <v>2016</v>
      </c>
      <c r="G1230" s="2" t="s">
        <v>61</v>
      </c>
      <c r="H1230" s="3" t="s">
        <v>112</v>
      </c>
      <c r="I1230" s="3" t="s">
        <v>631</v>
      </c>
      <c r="J1230" s="3" t="s">
        <v>114</v>
      </c>
      <c r="K1230" s="3" t="s">
        <v>320</v>
      </c>
      <c r="L1230" s="3">
        <v>2012</v>
      </c>
      <c r="M1230" s="3" t="s">
        <v>204</v>
      </c>
      <c r="N1230" s="2" t="s">
        <v>204</v>
      </c>
      <c r="O1230" s="3"/>
      <c r="P1230" s="3" t="s">
        <v>132</v>
      </c>
      <c r="Q1230" s="3" t="s">
        <v>204</v>
      </c>
      <c r="R1230" s="4"/>
      <c r="S1230" s="3" t="s">
        <v>134</v>
      </c>
      <c r="T1230" s="3" t="s">
        <v>135</v>
      </c>
      <c r="U1230" s="3" t="s">
        <v>84</v>
      </c>
      <c r="V1230" s="3" t="s">
        <v>72</v>
      </c>
      <c r="W1230" s="3">
        <v>8.59</v>
      </c>
      <c r="X1230" s="4">
        <f t="shared" si="79"/>
        <v>0.09</v>
      </c>
      <c r="Y1230" s="3">
        <v>0.03</v>
      </c>
      <c r="Z1230" s="4"/>
      <c r="AA1230" s="3">
        <v>9</v>
      </c>
      <c r="AB1230" s="3">
        <v>8.8699999999999992</v>
      </c>
      <c r="AC1230" s="4">
        <f t="shared" si="83"/>
        <v>0.06</v>
      </c>
      <c r="AD1230" s="3">
        <v>0.02</v>
      </c>
      <c r="AE1230" s="3">
        <v>9</v>
      </c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3" t="s">
        <v>177</v>
      </c>
      <c r="AV1230" s="3" t="s">
        <v>178</v>
      </c>
      <c r="AW1230" s="3" t="s">
        <v>127</v>
      </c>
      <c r="AX1230" s="4"/>
      <c r="AY1230" s="2" t="s">
        <v>122</v>
      </c>
      <c r="AZ1230" s="3" t="s">
        <v>76</v>
      </c>
      <c r="BA1230" s="3" t="s">
        <v>77</v>
      </c>
      <c r="BB1230" s="3">
        <f t="shared" si="119"/>
        <v>33.652083335</v>
      </c>
      <c r="BC1230" s="3">
        <f t="shared" si="120"/>
        <v>120.59958333</v>
      </c>
      <c r="BD1230" s="3">
        <v>10</v>
      </c>
      <c r="BE1230" s="4"/>
    </row>
    <row r="1231" spans="1:57" ht="12.75">
      <c r="A1231" s="3" t="s">
        <v>108</v>
      </c>
      <c r="B1231" s="4"/>
      <c r="C1231" s="3" t="s">
        <v>628</v>
      </c>
      <c r="D1231" s="2" t="s">
        <v>629</v>
      </c>
      <c r="E1231" s="3" t="s">
        <v>630</v>
      </c>
      <c r="F1231" s="3">
        <v>2016</v>
      </c>
      <c r="G1231" s="2" t="s">
        <v>61</v>
      </c>
      <c r="H1231" s="3" t="s">
        <v>112</v>
      </c>
      <c r="I1231" s="3" t="s">
        <v>631</v>
      </c>
      <c r="J1231" s="3" t="s">
        <v>114</v>
      </c>
      <c r="K1231" s="3" t="s">
        <v>320</v>
      </c>
      <c r="L1231" s="3">
        <v>2012</v>
      </c>
      <c r="M1231" s="3" t="s">
        <v>204</v>
      </c>
      <c r="N1231" s="2" t="s">
        <v>204</v>
      </c>
      <c r="O1231" s="3"/>
      <c r="P1231" s="3" t="s">
        <v>132</v>
      </c>
      <c r="Q1231" s="3" t="s">
        <v>204</v>
      </c>
      <c r="R1231" s="4"/>
      <c r="S1231" s="3" t="s">
        <v>134</v>
      </c>
      <c r="T1231" s="3" t="s">
        <v>135</v>
      </c>
      <c r="U1231" s="3" t="s">
        <v>84</v>
      </c>
      <c r="V1231" s="3" t="s">
        <v>72</v>
      </c>
      <c r="W1231" s="3">
        <v>8.4600000000000009</v>
      </c>
      <c r="X1231" s="4">
        <f t="shared" si="79"/>
        <v>0.09</v>
      </c>
      <c r="Y1231" s="3">
        <v>0.03</v>
      </c>
      <c r="Z1231" s="4"/>
      <c r="AA1231" s="3">
        <v>9</v>
      </c>
      <c r="AB1231" s="3">
        <v>8.8699999999999992</v>
      </c>
      <c r="AC1231" s="4">
        <f t="shared" si="83"/>
        <v>0.06</v>
      </c>
      <c r="AD1231" s="3">
        <v>0.02</v>
      </c>
      <c r="AE1231" s="3">
        <v>9</v>
      </c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3" t="s">
        <v>177</v>
      </c>
      <c r="AV1231" s="3" t="s">
        <v>178</v>
      </c>
      <c r="AW1231" s="3" t="s">
        <v>127</v>
      </c>
      <c r="AX1231" s="4"/>
      <c r="AY1231" s="2" t="s">
        <v>122</v>
      </c>
      <c r="AZ1231" s="3" t="s">
        <v>76</v>
      </c>
      <c r="BA1231" s="3" t="s">
        <v>77</v>
      </c>
      <c r="BB1231" s="3">
        <f t="shared" si="119"/>
        <v>33.652083335</v>
      </c>
      <c r="BC1231" s="3">
        <f t="shared" si="120"/>
        <v>120.59958333</v>
      </c>
      <c r="BD1231" s="3">
        <v>17</v>
      </c>
      <c r="BE1231" s="4"/>
    </row>
    <row r="1232" spans="1:57" ht="12.75">
      <c r="A1232" s="3" t="s">
        <v>108</v>
      </c>
      <c r="B1232" s="4"/>
      <c r="C1232" s="3" t="s">
        <v>628</v>
      </c>
      <c r="D1232" s="2" t="s">
        <v>629</v>
      </c>
      <c r="E1232" s="3" t="s">
        <v>630</v>
      </c>
      <c r="F1232" s="3">
        <v>2016</v>
      </c>
      <c r="G1232" s="2" t="s">
        <v>61</v>
      </c>
      <c r="H1232" s="3" t="s">
        <v>112</v>
      </c>
      <c r="I1232" s="3" t="s">
        <v>631</v>
      </c>
      <c r="J1232" s="3" t="s">
        <v>114</v>
      </c>
      <c r="K1232" s="3" t="s">
        <v>320</v>
      </c>
      <c r="L1232" s="3">
        <v>2012</v>
      </c>
      <c r="M1232" s="3" t="s">
        <v>204</v>
      </c>
      <c r="N1232" s="2" t="s">
        <v>204</v>
      </c>
      <c r="O1232" s="3"/>
      <c r="P1232" s="3" t="s">
        <v>132</v>
      </c>
      <c r="Q1232" s="3" t="s">
        <v>204</v>
      </c>
      <c r="R1232" s="4"/>
      <c r="S1232" s="3" t="s">
        <v>134</v>
      </c>
      <c r="T1232" s="3" t="s">
        <v>135</v>
      </c>
      <c r="U1232" s="3" t="s">
        <v>84</v>
      </c>
      <c r="V1232" s="3" t="s">
        <v>72</v>
      </c>
      <c r="W1232" s="3">
        <v>8.5399999999999991</v>
      </c>
      <c r="X1232" s="4">
        <f t="shared" si="79"/>
        <v>0.09</v>
      </c>
      <c r="Y1232" s="3">
        <v>0.03</v>
      </c>
      <c r="Z1232" s="4"/>
      <c r="AA1232" s="3">
        <v>9</v>
      </c>
      <c r="AB1232" s="3">
        <v>8.8699999999999992</v>
      </c>
      <c r="AC1232" s="4">
        <f t="shared" si="83"/>
        <v>0.06</v>
      </c>
      <c r="AD1232" s="3">
        <v>0.02</v>
      </c>
      <c r="AE1232" s="3">
        <v>9</v>
      </c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3" t="s">
        <v>177</v>
      </c>
      <c r="AV1232" s="3" t="s">
        <v>178</v>
      </c>
      <c r="AW1232" s="3" t="s">
        <v>127</v>
      </c>
      <c r="AX1232" s="4"/>
      <c r="AY1232" s="2" t="s">
        <v>122</v>
      </c>
      <c r="AZ1232" s="3" t="s">
        <v>76</v>
      </c>
      <c r="BA1232" s="3" t="s">
        <v>77</v>
      </c>
      <c r="BB1232" s="3">
        <f t="shared" si="119"/>
        <v>33.652083335</v>
      </c>
      <c r="BC1232" s="3">
        <f t="shared" si="120"/>
        <v>120.59958333</v>
      </c>
      <c r="BD1232" s="3">
        <v>20</v>
      </c>
      <c r="BE1232" s="4"/>
    </row>
    <row r="1233" spans="1:57" ht="12.75">
      <c r="A1233" s="3" t="s">
        <v>108</v>
      </c>
      <c r="B1233" s="4"/>
      <c r="C1233" s="3" t="s">
        <v>632</v>
      </c>
      <c r="D1233" s="3" t="s">
        <v>633</v>
      </c>
      <c r="E1233" s="3" t="s">
        <v>630</v>
      </c>
      <c r="F1233" s="3">
        <v>2016</v>
      </c>
      <c r="G1233" s="2" t="s">
        <v>61</v>
      </c>
      <c r="H1233" s="3" t="s">
        <v>112</v>
      </c>
      <c r="I1233" s="3" t="s">
        <v>631</v>
      </c>
      <c r="J1233" s="3" t="s">
        <v>114</v>
      </c>
      <c r="K1233" s="3" t="s">
        <v>320</v>
      </c>
      <c r="L1233" s="3">
        <v>2012</v>
      </c>
      <c r="M1233" s="3" t="s">
        <v>204</v>
      </c>
      <c r="N1233" s="2" t="s">
        <v>204</v>
      </c>
      <c r="O1233" s="3"/>
      <c r="P1233" s="3" t="s">
        <v>132</v>
      </c>
      <c r="Q1233" s="3" t="s">
        <v>204</v>
      </c>
      <c r="R1233" s="4"/>
      <c r="S1233" s="3" t="s">
        <v>134</v>
      </c>
      <c r="T1233" s="3" t="s">
        <v>135</v>
      </c>
      <c r="U1233" s="3" t="s">
        <v>84</v>
      </c>
      <c r="V1233" s="3" t="s">
        <v>72</v>
      </c>
      <c r="W1233" s="3">
        <v>8.59</v>
      </c>
      <c r="X1233" s="4">
        <f t="shared" si="79"/>
        <v>0.09</v>
      </c>
      <c r="Y1233" s="3">
        <v>0.03</v>
      </c>
      <c r="Z1233" s="4"/>
      <c r="AA1233" s="3">
        <v>9</v>
      </c>
      <c r="AB1233" s="3">
        <v>9.14</v>
      </c>
      <c r="AC1233" s="4">
        <f t="shared" si="83"/>
        <v>0.09</v>
      </c>
      <c r="AD1233" s="3">
        <v>0.03</v>
      </c>
      <c r="AE1233" s="3">
        <v>9</v>
      </c>
      <c r="AF1233" s="3">
        <v>9.17</v>
      </c>
      <c r="AG1233" s="5">
        <f t="shared" ref="AG1233:AG1235" si="121">ABS(AH1233)*(SQRT(AI1233))</f>
        <v>0.12</v>
      </c>
      <c r="AH1233" s="3">
        <v>0.04</v>
      </c>
      <c r="AI1233" s="3">
        <v>9</v>
      </c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3" t="s">
        <v>177</v>
      </c>
      <c r="AV1233" s="3" t="s">
        <v>178</v>
      </c>
      <c r="AW1233" s="3" t="s">
        <v>127</v>
      </c>
      <c r="AX1233" s="4"/>
      <c r="AY1233" s="2" t="s">
        <v>122</v>
      </c>
      <c r="AZ1233" s="3" t="s">
        <v>76</v>
      </c>
      <c r="BA1233" s="3" t="s">
        <v>77</v>
      </c>
      <c r="BB1233" s="3">
        <v>32.614166670000003</v>
      </c>
      <c r="BC1233" s="3">
        <v>119.85694444000001</v>
      </c>
      <c r="BD1233" s="3">
        <v>10</v>
      </c>
      <c r="BE1233" s="3" t="s">
        <v>636</v>
      </c>
    </row>
    <row r="1234" spans="1:57" ht="12.75">
      <c r="A1234" s="3" t="s">
        <v>108</v>
      </c>
      <c r="B1234" s="4"/>
      <c r="C1234" s="3" t="s">
        <v>632</v>
      </c>
      <c r="D1234" s="3" t="s">
        <v>633</v>
      </c>
      <c r="E1234" s="3" t="s">
        <v>630</v>
      </c>
      <c r="F1234" s="3">
        <v>2016</v>
      </c>
      <c r="G1234" s="2" t="s">
        <v>61</v>
      </c>
      <c r="H1234" s="3" t="s">
        <v>112</v>
      </c>
      <c r="I1234" s="3" t="s">
        <v>631</v>
      </c>
      <c r="J1234" s="3" t="s">
        <v>114</v>
      </c>
      <c r="K1234" s="3" t="s">
        <v>320</v>
      </c>
      <c r="L1234" s="3">
        <v>2012</v>
      </c>
      <c r="M1234" s="3" t="s">
        <v>665</v>
      </c>
      <c r="N1234" s="3" t="s">
        <v>206</v>
      </c>
      <c r="O1234" s="3"/>
      <c r="P1234" s="3" t="s">
        <v>82</v>
      </c>
      <c r="Q1234" s="3" t="s">
        <v>83</v>
      </c>
      <c r="R1234" s="4"/>
      <c r="S1234" s="3" t="s">
        <v>134</v>
      </c>
      <c r="T1234" s="3" t="s">
        <v>135</v>
      </c>
      <c r="U1234" s="3" t="s">
        <v>84</v>
      </c>
      <c r="V1234" s="3" t="s">
        <v>72</v>
      </c>
      <c r="W1234" s="3">
        <v>6.95</v>
      </c>
      <c r="X1234" s="4">
        <f t="shared" si="79"/>
        <v>2.16</v>
      </c>
      <c r="Y1234" s="3">
        <v>0.72</v>
      </c>
      <c r="Z1234" s="4"/>
      <c r="AA1234" s="3">
        <v>9</v>
      </c>
      <c r="AB1234" s="3">
        <v>3.1</v>
      </c>
      <c r="AC1234" s="4">
        <f t="shared" si="83"/>
        <v>0.33</v>
      </c>
      <c r="AD1234" s="3">
        <v>0.11</v>
      </c>
      <c r="AE1234" s="3">
        <v>9</v>
      </c>
      <c r="AF1234" s="3">
        <v>2.29</v>
      </c>
      <c r="AG1234" s="5">
        <f t="shared" si="121"/>
        <v>0.30000000000000004</v>
      </c>
      <c r="AH1234" s="3">
        <v>0.1</v>
      </c>
      <c r="AI1234" s="3">
        <v>9</v>
      </c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3" t="s">
        <v>177</v>
      </c>
      <c r="AV1234" s="3" t="s">
        <v>178</v>
      </c>
      <c r="AW1234" s="3" t="s">
        <v>127</v>
      </c>
      <c r="AX1234" s="4"/>
      <c r="AY1234" s="2" t="s">
        <v>122</v>
      </c>
      <c r="AZ1234" s="3" t="s">
        <v>76</v>
      </c>
      <c r="BA1234" s="3" t="s">
        <v>77</v>
      </c>
      <c r="BB1234" s="3">
        <v>32.614166670000003</v>
      </c>
      <c r="BC1234" s="3">
        <v>119.85694444000001</v>
      </c>
      <c r="BD1234" s="3">
        <v>10</v>
      </c>
      <c r="BE1234" s="3" t="s">
        <v>636</v>
      </c>
    </row>
    <row r="1235" spans="1:57" ht="12.75">
      <c r="A1235" s="3" t="s">
        <v>108</v>
      </c>
      <c r="B1235" s="4"/>
      <c r="C1235" s="3" t="s">
        <v>632</v>
      </c>
      <c r="D1235" s="3" t="s">
        <v>633</v>
      </c>
      <c r="E1235" s="3" t="s">
        <v>630</v>
      </c>
      <c r="F1235" s="3">
        <v>2016</v>
      </c>
      <c r="G1235" s="2" t="s">
        <v>61</v>
      </c>
      <c r="H1235" s="3" t="s">
        <v>112</v>
      </c>
      <c r="I1235" s="3" t="s">
        <v>631</v>
      </c>
      <c r="J1235" s="3" t="s">
        <v>114</v>
      </c>
      <c r="K1235" s="3" t="s">
        <v>320</v>
      </c>
      <c r="L1235" s="3">
        <v>2012</v>
      </c>
      <c r="M1235" s="3" t="s">
        <v>666</v>
      </c>
      <c r="N1235" s="3" t="s">
        <v>206</v>
      </c>
      <c r="O1235" s="3"/>
      <c r="P1235" s="3" t="s">
        <v>86</v>
      </c>
      <c r="Q1235" s="3" t="s">
        <v>87</v>
      </c>
      <c r="R1235" s="4"/>
      <c r="S1235" s="3" t="s">
        <v>134</v>
      </c>
      <c r="T1235" s="3" t="s">
        <v>135</v>
      </c>
      <c r="U1235" s="3" t="s">
        <v>84</v>
      </c>
      <c r="V1235" s="3" t="s">
        <v>72</v>
      </c>
      <c r="W1235" s="3">
        <v>0.46</v>
      </c>
      <c r="X1235" s="4">
        <f t="shared" si="79"/>
        <v>0.18</v>
      </c>
      <c r="Y1235" s="3">
        <v>0.06</v>
      </c>
      <c r="Z1235" s="4"/>
      <c r="AA1235" s="3">
        <v>9</v>
      </c>
      <c r="AB1235" s="3">
        <v>0.28000000000000003</v>
      </c>
      <c r="AC1235" s="4">
        <f t="shared" si="83"/>
        <v>0.03</v>
      </c>
      <c r="AD1235" s="3">
        <v>0.01</v>
      </c>
      <c r="AE1235" s="3">
        <v>9</v>
      </c>
      <c r="AF1235" s="3">
        <v>0.21</v>
      </c>
      <c r="AG1235" s="5">
        <f t="shared" si="121"/>
        <v>0.03</v>
      </c>
      <c r="AH1235" s="3">
        <v>0.01</v>
      </c>
      <c r="AI1235" s="3">
        <v>9</v>
      </c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3" t="s">
        <v>177</v>
      </c>
      <c r="AV1235" s="3" t="s">
        <v>178</v>
      </c>
      <c r="AW1235" s="3" t="s">
        <v>127</v>
      </c>
      <c r="AX1235" s="4"/>
      <c r="AY1235" s="2" t="s">
        <v>122</v>
      </c>
      <c r="AZ1235" s="3" t="s">
        <v>76</v>
      </c>
      <c r="BA1235" s="3" t="s">
        <v>77</v>
      </c>
      <c r="BB1235" s="3">
        <v>32.614166670000003</v>
      </c>
      <c r="BC1235" s="3">
        <v>119.85694444000001</v>
      </c>
      <c r="BD1235" s="3">
        <v>10</v>
      </c>
      <c r="BE1235" s="3" t="s">
        <v>636</v>
      </c>
    </row>
    <row r="1236" spans="1:57" ht="12.75">
      <c r="A1236" s="3" t="s">
        <v>108</v>
      </c>
      <c r="B1236" s="4"/>
      <c r="C1236" s="3" t="s">
        <v>628</v>
      </c>
      <c r="D1236" s="2" t="s">
        <v>629</v>
      </c>
      <c r="E1236" s="3" t="s">
        <v>630</v>
      </c>
      <c r="F1236" s="3">
        <v>2016</v>
      </c>
      <c r="G1236" s="2" t="s">
        <v>61</v>
      </c>
      <c r="H1236" s="3" t="s">
        <v>112</v>
      </c>
      <c r="I1236" s="3" t="s">
        <v>631</v>
      </c>
      <c r="J1236" s="3" t="s">
        <v>114</v>
      </c>
      <c r="K1236" s="3" t="s">
        <v>320</v>
      </c>
      <c r="L1236" s="3">
        <v>2012</v>
      </c>
      <c r="M1236" s="3" t="s">
        <v>667</v>
      </c>
      <c r="N1236" s="2" t="s">
        <v>668</v>
      </c>
      <c r="O1236" s="3"/>
      <c r="P1236" s="3" t="s">
        <v>82</v>
      </c>
      <c r="Q1236" s="3" t="s">
        <v>242</v>
      </c>
      <c r="R1236" s="4"/>
      <c r="S1236" s="3" t="s">
        <v>69</v>
      </c>
      <c r="T1236" s="3" t="s">
        <v>299</v>
      </c>
      <c r="U1236" s="4"/>
      <c r="V1236" s="3" t="s">
        <v>72</v>
      </c>
      <c r="W1236" s="3">
        <v>8.8176000000000005</v>
      </c>
      <c r="X1236" s="4">
        <f t="shared" si="79"/>
        <v>4.5747</v>
      </c>
      <c r="Y1236" s="3">
        <v>1.5248999999999999</v>
      </c>
      <c r="Z1236" s="4"/>
      <c r="AA1236" s="3">
        <v>9</v>
      </c>
      <c r="AB1236" s="3">
        <v>2.3203999999999998</v>
      </c>
      <c r="AC1236" s="4">
        <f t="shared" si="83"/>
        <v>0.29849999999999999</v>
      </c>
      <c r="AD1236" s="3">
        <v>9.9500000000000005E-2</v>
      </c>
      <c r="AE1236" s="3">
        <v>9</v>
      </c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3" t="s">
        <v>177</v>
      </c>
      <c r="AV1236" s="3" t="s">
        <v>178</v>
      </c>
      <c r="AW1236" s="3" t="s">
        <v>127</v>
      </c>
      <c r="AX1236" s="4"/>
      <c r="AY1236" s="2" t="s">
        <v>122</v>
      </c>
      <c r="AZ1236" s="3" t="s">
        <v>76</v>
      </c>
      <c r="BA1236" s="3" t="s">
        <v>77</v>
      </c>
      <c r="BB1236" s="3">
        <f t="shared" ref="BB1236:BB1251" si="122">AVERAGE(32.81305556, 34.49111111)</f>
        <v>33.652083335</v>
      </c>
      <c r="BC1236" s="3">
        <f t="shared" ref="BC1236:BC1251" si="123">AVERAGE(119.89583333,121.30333333)</f>
        <v>120.59958333</v>
      </c>
      <c r="BD1236" s="3">
        <v>6</v>
      </c>
      <c r="BE1236" s="3" t="s">
        <v>648</v>
      </c>
    </row>
    <row r="1237" spans="1:57" ht="12.75">
      <c r="A1237" s="3" t="s">
        <v>108</v>
      </c>
      <c r="B1237" s="4"/>
      <c r="C1237" s="3" t="s">
        <v>628</v>
      </c>
      <c r="D1237" s="2" t="s">
        <v>629</v>
      </c>
      <c r="E1237" s="3" t="s">
        <v>630</v>
      </c>
      <c r="F1237" s="3">
        <v>2016</v>
      </c>
      <c r="G1237" s="2" t="s">
        <v>61</v>
      </c>
      <c r="H1237" s="3" t="s">
        <v>112</v>
      </c>
      <c r="I1237" s="3" t="s">
        <v>631</v>
      </c>
      <c r="J1237" s="3" t="s">
        <v>114</v>
      </c>
      <c r="K1237" s="3" t="s">
        <v>320</v>
      </c>
      <c r="L1237" s="3">
        <v>2012</v>
      </c>
      <c r="M1237" s="3" t="s">
        <v>667</v>
      </c>
      <c r="N1237" s="2" t="s">
        <v>668</v>
      </c>
      <c r="O1237" s="3"/>
      <c r="P1237" s="3" t="s">
        <v>82</v>
      </c>
      <c r="Q1237" s="3" t="s">
        <v>242</v>
      </c>
      <c r="R1237" s="4"/>
      <c r="S1237" s="3" t="s">
        <v>69</v>
      </c>
      <c r="T1237" s="3" t="s">
        <v>299</v>
      </c>
      <c r="U1237" s="4"/>
      <c r="V1237" s="3" t="s">
        <v>72</v>
      </c>
      <c r="W1237" s="3">
        <v>4.7072000000000003</v>
      </c>
      <c r="X1237" s="4">
        <f t="shared" si="79"/>
        <v>0.89490000000000003</v>
      </c>
      <c r="Y1237" s="3">
        <v>0.29830000000000001</v>
      </c>
      <c r="Z1237" s="4"/>
      <c r="AA1237" s="3">
        <v>9</v>
      </c>
      <c r="AB1237" s="3">
        <v>2.3203999999999998</v>
      </c>
      <c r="AC1237" s="4">
        <f t="shared" si="83"/>
        <v>0.29849999999999999</v>
      </c>
      <c r="AD1237" s="3">
        <v>9.9500000000000005E-2</v>
      </c>
      <c r="AE1237" s="3">
        <v>9</v>
      </c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3" t="s">
        <v>177</v>
      </c>
      <c r="AV1237" s="3" t="s">
        <v>178</v>
      </c>
      <c r="AW1237" s="3" t="s">
        <v>127</v>
      </c>
      <c r="AX1237" s="4"/>
      <c r="AY1237" s="2" t="s">
        <v>122</v>
      </c>
      <c r="AZ1237" s="3" t="s">
        <v>76</v>
      </c>
      <c r="BA1237" s="3" t="s">
        <v>77</v>
      </c>
      <c r="BB1237" s="3">
        <f t="shared" si="122"/>
        <v>33.652083335</v>
      </c>
      <c r="BC1237" s="3">
        <f t="shared" si="123"/>
        <v>120.59958333</v>
      </c>
      <c r="BD1237" s="3">
        <v>10</v>
      </c>
      <c r="BE1237" s="3" t="s">
        <v>648</v>
      </c>
    </row>
    <row r="1238" spans="1:57" ht="12.75">
      <c r="A1238" s="3" t="s">
        <v>108</v>
      </c>
      <c r="B1238" s="4"/>
      <c r="C1238" s="3" t="s">
        <v>628</v>
      </c>
      <c r="D1238" s="2" t="s">
        <v>629</v>
      </c>
      <c r="E1238" s="3" t="s">
        <v>630</v>
      </c>
      <c r="F1238" s="3">
        <v>2016</v>
      </c>
      <c r="G1238" s="2" t="s">
        <v>61</v>
      </c>
      <c r="H1238" s="3" t="s">
        <v>112</v>
      </c>
      <c r="I1238" s="3" t="s">
        <v>631</v>
      </c>
      <c r="J1238" s="3" t="s">
        <v>114</v>
      </c>
      <c r="K1238" s="3" t="s">
        <v>320</v>
      </c>
      <c r="L1238" s="3">
        <v>2012</v>
      </c>
      <c r="M1238" s="3" t="s">
        <v>667</v>
      </c>
      <c r="N1238" s="2" t="s">
        <v>668</v>
      </c>
      <c r="O1238" s="3"/>
      <c r="P1238" s="3" t="s">
        <v>82</v>
      </c>
      <c r="Q1238" s="3" t="s">
        <v>242</v>
      </c>
      <c r="R1238" s="4"/>
      <c r="S1238" s="3" t="s">
        <v>69</v>
      </c>
      <c r="T1238" s="3" t="s">
        <v>299</v>
      </c>
      <c r="U1238" s="4"/>
      <c r="V1238" s="3" t="s">
        <v>72</v>
      </c>
      <c r="W1238" s="3">
        <v>5.9337</v>
      </c>
      <c r="X1238" s="4">
        <f t="shared" si="79"/>
        <v>1.1934</v>
      </c>
      <c r="Y1238" s="3">
        <v>0.39779999999999999</v>
      </c>
      <c r="Z1238" s="4"/>
      <c r="AA1238" s="3">
        <v>9</v>
      </c>
      <c r="AB1238" s="3">
        <v>2.3203999999999998</v>
      </c>
      <c r="AC1238" s="4">
        <f t="shared" si="83"/>
        <v>0.29849999999999999</v>
      </c>
      <c r="AD1238" s="3">
        <v>9.9500000000000005E-2</v>
      </c>
      <c r="AE1238" s="3">
        <v>9</v>
      </c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3" t="s">
        <v>177</v>
      </c>
      <c r="AV1238" s="3" t="s">
        <v>178</v>
      </c>
      <c r="AW1238" s="3" t="s">
        <v>127</v>
      </c>
      <c r="AX1238" s="4"/>
      <c r="AY1238" s="2" t="s">
        <v>122</v>
      </c>
      <c r="AZ1238" s="3" t="s">
        <v>76</v>
      </c>
      <c r="BA1238" s="3" t="s">
        <v>77</v>
      </c>
      <c r="BB1238" s="3">
        <f t="shared" si="122"/>
        <v>33.652083335</v>
      </c>
      <c r="BC1238" s="3">
        <f t="shared" si="123"/>
        <v>120.59958333</v>
      </c>
      <c r="BD1238" s="3">
        <v>17</v>
      </c>
      <c r="BE1238" s="3" t="s">
        <v>648</v>
      </c>
    </row>
    <row r="1239" spans="1:57" ht="12.75">
      <c r="A1239" s="3" t="s">
        <v>108</v>
      </c>
      <c r="B1239" s="4"/>
      <c r="C1239" s="3" t="s">
        <v>628</v>
      </c>
      <c r="D1239" s="2" t="s">
        <v>629</v>
      </c>
      <c r="E1239" s="3" t="s">
        <v>630</v>
      </c>
      <c r="F1239" s="3">
        <v>2016</v>
      </c>
      <c r="G1239" s="2" t="s">
        <v>61</v>
      </c>
      <c r="H1239" s="3" t="s">
        <v>112</v>
      </c>
      <c r="I1239" s="3" t="s">
        <v>631</v>
      </c>
      <c r="J1239" s="3" t="s">
        <v>114</v>
      </c>
      <c r="K1239" s="3" t="s">
        <v>320</v>
      </c>
      <c r="L1239" s="3">
        <v>2012</v>
      </c>
      <c r="M1239" s="3" t="s">
        <v>667</v>
      </c>
      <c r="N1239" s="2" t="s">
        <v>668</v>
      </c>
      <c r="O1239" s="3"/>
      <c r="P1239" s="3" t="s">
        <v>82</v>
      </c>
      <c r="Q1239" s="3" t="s">
        <v>242</v>
      </c>
      <c r="R1239" s="4"/>
      <c r="S1239" s="3" t="s">
        <v>69</v>
      </c>
      <c r="T1239" s="3" t="s">
        <v>299</v>
      </c>
      <c r="U1239" s="4"/>
      <c r="V1239" s="3" t="s">
        <v>72</v>
      </c>
      <c r="W1239" s="3">
        <v>7.3922999999999996</v>
      </c>
      <c r="X1239" s="4">
        <f t="shared" si="79"/>
        <v>1.1934</v>
      </c>
      <c r="Y1239" s="3">
        <v>0.39779999999999999</v>
      </c>
      <c r="Z1239" s="4"/>
      <c r="AA1239" s="3">
        <v>9</v>
      </c>
      <c r="AB1239" s="3">
        <v>2.3203999999999998</v>
      </c>
      <c r="AC1239" s="4">
        <f t="shared" si="83"/>
        <v>0.29849999999999999</v>
      </c>
      <c r="AD1239" s="3">
        <v>9.9500000000000005E-2</v>
      </c>
      <c r="AE1239" s="3">
        <v>9</v>
      </c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3" t="s">
        <v>177</v>
      </c>
      <c r="AV1239" s="3" t="s">
        <v>178</v>
      </c>
      <c r="AW1239" s="3" t="s">
        <v>127</v>
      </c>
      <c r="AX1239" s="4"/>
      <c r="AY1239" s="2" t="s">
        <v>122</v>
      </c>
      <c r="AZ1239" s="3" t="s">
        <v>76</v>
      </c>
      <c r="BA1239" s="3" t="s">
        <v>77</v>
      </c>
      <c r="BB1239" s="3">
        <f t="shared" si="122"/>
        <v>33.652083335</v>
      </c>
      <c r="BC1239" s="3">
        <f t="shared" si="123"/>
        <v>120.59958333</v>
      </c>
      <c r="BD1239" s="3">
        <v>20</v>
      </c>
      <c r="BE1239" s="3" t="s">
        <v>648</v>
      </c>
    </row>
    <row r="1240" spans="1:57" ht="12.75">
      <c r="A1240" s="3" t="s">
        <v>108</v>
      </c>
      <c r="B1240" s="4"/>
      <c r="C1240" s="3" t="s">
        <v>628</v>
      </c>
      <c r="D1240" s="2" t="s">
        <v>629</v>
      </c>
      <c r="E1240" s="3" t="s">
        <v>630</v>
      </c>
      <c r="F1240" s="3">
        <v>2016</v>
      </c>
      <c r="G1240" s="2" t="s">
        <v>61</v>
      </c>
      <c r="H1240" s="3" t="s">
        <v>112</v>
      </c>
      <c r="I1240" s="3" t="s">
        <v>631</v>
      </c>
      <c r="J1240" s="3" t="s">
        <v>114</v>
      </c>
      <c r="K1240" s="3" t="s">
        <v>320</v>
      </c>
      <c r="L1240" s="3">
        <v>2012</v>
      </c>
      <c r="M1240" s="3" t="s">
        <v>667</v>
      </c>
      <c r="N1240" s="2" t="s">
        <v>668</v>
      </c>
      <c r="O1240" s="3"/>
      <c r="P1240" s="3" t="s">
        <v>82</v>
      </c>
      <c r="Q1240" s="3" t="s">
        <v>242</v>
      </c>
      <c r="R1240" s="4"/>
      <c r="S1240" s="3" t="s">
        <v>69</v>
      </c>
      <c r="T1240" s="3" t="s">
        <v>299</v>
      </c>
      <c r="U1240" s="4"/>
      <c r="V1240" s="3" t="s">
        <v>72</v>
      </c>
      <c r="W1240" s="3">
        <v>13.0939</v>
      </c>
      <c r="X1240" s="4">
        <f t="shared" si="79"/>
        <v>6.5636999999999999</v>
      </c>
      <c r="Y1240" s="3">
        <v>2.1879</v>
      </c>
      <c r="Z1240" s="4"/>
      <c r="AA1240" s="3">
        <v>9</v>
      </c>
      <c r="AB1240" s="3">
        <v>3.4474999999999998</v>
      </c>
      <c r="AC1240" s="4">
        <f t="shared" si="83"/>
        <v>0.79559999999999997</v>
      </c>
      <c r="AD1240" s="3">
        <v>0.26519999999999999</v>
      </c>
      <c r="AE1240" s="3">
        <v>9</v>
      </c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3" t="s">
        <v>177</v>
      </c>
      <c r="AV1240" s="3" t="s">
        <v>178</v>
      </c>
      <c r="AW1240" s="3" t="s">
        <v>127</v>
      </c>
      <c r="AX1240" s="4"/>
      <c r="AY1240" s="2" t="s">
        <v>122</v>
      </c>
      <c r="AZ1240" s="3" t="s">
        <v>76</v>
      </c>
      <c r="BA1240" s="3" t="s">
        <v>77</v>
      </c>
      <c r="BB1240" s="3">
        <f t="shared" si="122"/>
        <v>33.652083335</v>
      </c>
      <c r="BC1240" s="3">
        <f t="shared" si="123"/>
        <v>120.59958333</v>
      </c>
      <c r="BD1240" s="3">
        <v>6</v>
      </c>
      <c r="BE1240" s="3" t="s">
        <v>649</v>
      </c>
    </row>
    <row r="1241" spans="1:57" ht="12.75">
      <c r="A1241" s="3" t="s">
        <v>108</v>
      </c>
      <c r="B1241" s="4"/>
      <c r="C1241" s="3" t="s">
        <v>628</v>
      </c>
      <c r="D1241" s="2" t="s">
        <v>629</v>
      </c>
      <c r="E1241" s="3" t="s">
        <v>630</v>
      </c>
      <c r="F1241" s="3">
        <v>2016</v>
      </c>
      <c r="G1241" s="2" t="s">
        <v>61</v>
      </c>
      <c r="H1241" s="3" t="s">
        <v>112</v>
      </c>
      <c r="I1241" s="3" t="s">
        <v>631</v>
      </c>
      <c r="J1241" s="3" t="s">
        <v>114</v>
      </c>
      <c r="K1241" s="3" t="s">
        <v>320</v>
      </c>
      <c r="L1241" s="3">
        <v>2012</v>
      </c>
      <c r="M1241" s="3" t="s">
        <v>667</v>
      </c>
      <c r="N1241" s="2" t="s">
        <v>668</v>
      </c>
      <c r="O1241" s="3"/>
      <c r="P1241" s="3" t="s">
        <v>82</v>
      </c>
      <c r="Q1241" s="3" t="s">
        <v>242</v>
      </c>
      <c r="R1241" s="4"/>
      <c r="S1241" s="3" t="s">
        <v>69</v>
      </c>
      <c r="T1241" s="3" t="s">
        <v>299</v>
      </c>
      <c r="U1241" s="4"/>
      <c r="V1241" s="3" t="s">
        <v>72</v>
      </c>
      <c r="W1241" s="3">
        <v>7.1271000000000004</v>
      </c>
      <c r="X1241" s="4">
        <f t="shared" si="79"/>
        <v>1.3923000000000001</v>
      </c>
      <c r="Y1241" s="3">
        <v>0.46410000000000001</v>
      </c>
      <c r="Z1241" s="4"/>
      <c r="AA1241" s="3">
        <v>9</v>
      </c>
      <c r="AB1241" s="3">
        <v>3.4474999999999998</v>
      </c>
      <c r="AC1241" s="4">
        <f t="shared" si="83"/>
        <v>0.79559999999999997</v>
      </c>
      <c r="AD1241" s="3">
        <v>0.26519999999999999</v>
      </c>
      <c r="AE1241" s="3">
        <v>9</v>
      </c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3" t="s">
        <v>177</v>
      </c>
      <c r="AV1241" s="3" t="s">
        <v>178</v>
      </c>
      <c r="AW1241" s="3" t="s">
        <v>127</v>
      </c>
      <c r="AX1241" s="4"/>
      <c r="AY1241" s="2" t="s">
        <v>122</v>
      </c>
      <c r="AZ1241" s="3" t="s">
        <v>76</v>
      </c>
      <c r="BA1241" s="3" t="s">
        <v>77</v>
      </c>
      <c r="BB1241" s="3">
        <f t="shared" si="122"/>
        <v>33.652083335</v>
      </c>
      <c r="BC1241" s="3">
        <f t="shared" si="123"/>
        <v>120.59958333</v>
      </c>
      <c r="BD1241" s="3">
        <v>10</v>
      </c>
      <c r="BE1241" s="3" t="s">
        <v>649</v>
      </c>
    </row>
    <row r="1242" spans="1:57" ht="12.75">
      <c r="A1242" s="3" t="s">
        <v>108</v>
      </c>
      <c r="B1242" s="4"/>
      <c r="C1242" s="3" t="s">
        <v>628</v>
      </c>
      <c r="D1242" s="2" t="s">
        <v>629</v>
      </c>
      <c r="E1242" s="3" t="s">
        <v>630</v>
      </c>
      <c r="F1242" s="3">
        <v>2016</v>
      </c>
      <c r="G1242" s="2" t="s">
        <v>61</v>
      </c>
      <c r="H1242" s="3" t="s">
        <v>112</v>
      </c>
      <c r="I1242" s="3" t="s">
        <v>631</v>
      </c>
      <c r="J1242" s="3" t="s">
        <v>114</v>
      </c>
      <c r="K1242" s="3" t="s">
        <v>320</v>
      </c>
      <c r="L1242" s="3">
        <v>2012</v>
      </c>
      <c r="M1242" s="3" t="s">
        <v>667</v>
      </c>
      <c r="N1242" s="2" t="s">
        <v>668</v>
      </c>
      <c r="O1242" s="3"/>
      <c r="P1242" s="3" t="s">
        <v>82</v>
      </c>
      <c r="Q1242" s="3" t="s">
        <v>242</v>
      </c>
      <c r="R1242" s="4"/>
      <c r="S1242" s="3" t="s">
        <v>69</v>
      </c>
      <c r="T1242" s="3" t="s">
        <v>299</v>
      </c>
      <c r="U1242" s="4"/>
      <c r="V1242" s="3" t="s">
        <v>72</v>
      </c>
      <c r="W1242" s="3">
        <v>9.5137999999999998</v>
      </c>
      <c r="X1242" s="4">
        <f t="shared" si="79"/>
        <v>2.2871999999999999</v>
      </c>
      <c r="Y1242" s="3">
        <v>0.76239999999999997</v>
      </c>
      <c r="Z1242" s="4"/>
      <c r="AA1242" s="3">
        <v>9</v>
      </c>
      <c r="AB1242" s="3">
        <v>3.4474999999999998</v>
      </c>
      <c r="AC1242" s="4">
        <f t="shared" si="83"/>
        <v>0.79559999999999997</v>
      </c>
      <c r="AD1242" s="3">
        <v>0.26519999999999999</v>
      </c>
      <c r="AE1242" s="3">
        <v>9</v>
      </c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3" t="s">
        <v>177</v>
      </c>
      <c r="AV1242" s="3" t="s">
        <v>178</v>
      </c>
      <c r="AW1242" s="3" t="s">
        <v>127</v>
      </c>
      <c r="AX1242" s="4"/>
      <c r="AY1242" s="2" t="s">
        <v>122</v>
      </c>
      <c r="AZ1242" s="3" t="s">
        <v>76</v>
      </c>
      <c r="BA1242" s="3" t="s">
        <v>77</v>
      </c>
      <c r="BB1242" s="3">
        <f t="shared" si="122"/>
        <v>33.652083335</v>
      </c>
      <c r="BC1242" s="3">
        <f t="shared" si="123"/>
        <v>120.59958333</v>
      </c>
      <c r="BD1242" s="3">
        <v>17</v>
      </c>
      <c r="BE1242" s="3" t="s">
        <v>649</v>
      </c>
    </row>
    <row r="1243" spans="1:57" ht="12.75">
      <c r="A1243" s="3" t="s">
        <v>108</v>
      </c>
      <c r="B1243" s="4"/>
      <c r="C1243" s="3" t="s">
        <v>628</v>
      </c>
      <c r="D1243" s="2" t="s">
        <v>629</v>
      </c>
      <c r="E1243" s="3" t="s">
        <v>630</v>
      </c>
      <c r="F1243" s="3">
        <v>2016</v>
      </c>
      <c r="G1243" s="2" t="s">
        <v>61</v>
      </c>
      <c r="H1243" s="3" t="s">
        <v>112</v>
      </c>
      <c r="I1243" s="3" t="s">
        <v>631</v>
      </c>
      <c r="J1243" s="3" t="s">
        <v>114</v>
      </c>
      <c r="K1243" s="3" t="s">
        <v>320</v>
      </c>
      <c r="L1243" s="3">
        <v>2012</v>
      </c>
      <c r="M1243" s="3" t="s">
        <v>667</v>
      </c>
      <c r="N1243" s="2" t="s">
        <v>668</v>
      </c>
      <c r="O1243" s="3"/>
      <c r="P1243" s="3" t="s">
        <v>82</v>
      </c>
      <c r="Q1243" s="3" t="s">
        <v>242</v>
      </c>
      <c r="R1243" s="4"/>
      <c r="S1243" s="3" t="s">
        <v>69</v>
      </c>
      <c r="T1243" s="3" t="s">
        <v>299</v>
      </c>
      <c r="U1243" s="4"/>
      <c r="V1243" s="3" t="s">
        <v>72</v>
      </c>
      <c r="W1243" s="3">
        <v>10.7072</v>
      </c>
      <c r="X1243" s="4">
        <f t="shared" si="79"/>
        <v>2.1848999999999998</v>
      </c>
      <c r="Y1243" s="3">
        <v>0.72829999999999995</v>
      </c>
      <c r="Z1243" s="4"/>
      <c r="AA1243" s="3">
        <v>9</v>
      </c>
      <c r="AB1243" s="3">
        <v>3.4474999999999998</v>
      </c>
      <c r="AC1243" s="4">
        <f t="shared" si="83"/>
        <v>0.79559999999999997</v>
      </c>
      <c r="AD1243" s="3">
        <v>0.26519999999999999</v>
      </c>
      <c r="AE1243" s="3">
        <v>9</v>
      </c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3" t="s">
        <v>177</v>
      </c>
      <c r="AV1243" s="3" t="s">
        <v>178</v>
      </c>
      <c r="AW1243" s="3" t="s">
        <v>127</v>
      </c>
      <c r="AX1243" s="4"/>
      <c r="AY1243" s="2" t="s">
        <v>122</v>
      </c>
      <c r="AZ1243" s="3" t="s">
        <v>76</v>
      </c>
      <c r="BA1243" s="3" t="s">
        <v>77</v>
      </c>
      <c r="BB1243" s="3">
        <f t="shared" si="122"/>
        <v>33.652083335</v>
      </c>
      <c r="BC1243" s="3">
        <f t="shared" si="123"/>
        <v>120.59958333</v>
      </c>
      <c r="BD1243" s="3">
        <v>20</v>
      </c>
      <c r="BE1243" s="3" t="s">
        <v>649</v>
      </c>
    </row>
    <row r="1244" spans="1:57" ht="12.75">
      <c r="A1244" s="3" t="s">
        <v>108</v>
      </c>
      <c r="B1244" s="4"/>
      <c r="C1244" s="3" t="s">
        <v>628</v>
      </c>
      <c r="D1244" s="2" t="s">
        <v>629</v>
      </c>
      <c r="E1244" s="3" t="s">
        <v>630</v>
      </c>
      <c r="F1244" s="3">
        <v>2016</v>
      </c>
      <c r="G1244" s="2" t="s">
        <v>61</v>
      </c>
      <c r="H1244" s="3" t="s">
        <v>112</v>
      </c>
      <c r="I1244" s="3" t="s">
        <v>631</v>
      </c>
      <c r="J1244" s="3" t="s">
        <v>114</v>
      </c>
      <c r="K1244" s="3" t="s">
        <v>320</v>
      </c>
      <c r="L1244" s="3">
        <v>2012</v>
      </c>
      <c r="M1244" s="3" t="s">
        <v>669</v>
      </c>
      <c r="N1244" s="3" t="s">
        <v>182</v>
      </c>
      <c r="O1244" s="3"/>
      <c r="P1244" s="3" t="s">
        <v>118</v>
      </c>
      <c r="Q1244" s="3" t="s">
        <v>187</v>
      </c>
      <c r="R1244" s="4"/>
      <c r="S1244" s="3" t="s">
        <v>69</v>
      </c>
      <c r="T1244" s="3" t="s">
        <v>101</v>
      </c>
      <c r="U1244" s="4"/>
      <c r="V1244" s="3" t="s">
        <v>72</v>
      </c>
      <c r="W1244" s="3">
        <v>5530</v>
      </c>
      <c r="X1244" s="4">
        <f t="shared" si="79"/>
        <v>1404</v>
      </c>
      <c r="Y1244" s="3">
        <v>468</v>
      </c>
      <c r="Z1244" s="4"/>
      <c r="AA1244" s="3">
        <v>9</v>
      </c>
      <c r="AB1244" s="3">
        <v>0</v>
      </c>
      <c r="AC1244" s="4">
        <f t="shared" si="83"/>
        <v>0</v>
      </c>
      <c r="AD1244" s="3">
        <v>0</v>
      </c>
      <c r="AE1244" s="3">
        <v>9</v>
      </c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3" t="s">
        <v>177</v>
      </c>
      <c r="AV1244" s="3" t="s">
        <v>178</v>
      </c>
      <c r="AW1244" s="3" t="s">
        <v>127</v>
      </c>
      <c r="AX1244" s="4"/>
      <c r="AY1244" s="2" t="s">
        <v>122</v>
      </c>
      <c r="AZ1244" s="3" t="s">
        <v>76</v>
      </c>
      <c r="BA1244" s="3" t="s">
        <v>77</v>
      </c>
      <c r="BB1244" s="3">
        <f t="shared" si="122"/>
        <v>33.652083335</v>
      </c>
      <c r="BC1244" s="3">
        <f t="shared" si="123"/>
        <v>120.59958333</v>
      </c>
      <c r="BD1244" s="3">
        <v>6</v>
      </c>
      <c r="BE1244" s="4"/>
    </row>
    <row r="1245" spans="1:57" ht="12.75">
      <c r="A1245" s="3" t="s">
        <v>108</v>
      </c>
      <c r="B1245" s="4"/>
      <c r="C1245" s="3" t="s">
        <v>628</v>
      </c>
      <c r="D1245" s="2" t="s">
        <v>629</v>
      </c>
      <c r="E1245" s="3" t="s">
        <v>630</v>
      </c>
      <c r="F1245" s="3">
        <v>2016</v>
      </c>
      <c r="G1245" s="2" t="s">
        <v>61</v>
      </c>
      <c r="H1245" s="3" t="s">
        <v>112</v>
      </c>
      <c r="I1245" s="3" t="s">
        <v>631</v>
      </c>
      <c r="J1245" s="3" t="s">
        <v>114</v>
      </c>
      <c r="K1245" s="3" t="s">
        <v>320</v>
      </c>
      <c r="L1245" s="3">
        <v>2012</v>
      </c>
      <c r="M1245" s="3" t="s">
        <v>669</v>
      </c>
      <c r="N1245" s="3" t="s">
        <v>182</v>
      </c>
      <c r="O1245" s="3"/>
      <c r="P1245" s="3" t="s">
        <v>118</v>
      </c>
      <c r="Q1245" s="3" t="s">
        <v>187</v>
      </c>
      <c r="R1245" s="4"/>
      <c r="S1245" s="3" t="s">
        <v>69</v>
      </c>
      <c r="T1245" s="3" t="s">
        <v>101</v>
      </c>
      <c r="U1245" s="4"/>
      <c r="V1245" s="3" t="s">
        <v>72</v>
      </c>
      <c r="W1245" s="3">
        <v>5808</v>
      </c>
      <c r="X1245" s="4">
        <f t="shared" si="79"/>
        <v>1803</v>
      </c>
      <c r="Y1245" s="3">
        <v>601</v>
      </c>
      <c r="Z1245" s="4"/>
      <c r="AA1245" s="3">
        <v>9</v>
      </c>
      <c r="AB1245" s="3">
        <v>0</v>
      </c>
      <c r="AC1245" s="4">
        <f t="shared" si="83"/>
        <v>0</v>
      </c>
      <c r="AD1245" s="3">
        <v>0</v>
      </c>
      <c r="AE1245" s="3">
        <v>9</v>
      </c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3" t="s">
        <v>177</v>
      </c>
      <c r="AV1245" s="3" t="s">
        <v>178</v>
      </c>
      <c r="AW1245" s="3" t="s">
        <v>127</v>
      </c>
      <c r="AX1245" s="4"/>
      <c r="AY1245" s="2" t="s">
        <v>122</v>
      </c>
      <c r="AZ1245" s="3" t="s">
        <v>76</v>
      </c>
      <c r="BA1245" s="3" t="s">
        <v>77</v>
      </c>
      <c r="BB1245" s="3">
        <f t="shared" si="122"/>
        <v>33.652083335</v>
      </c>
      <c r="BC1245" s="3">
        <f t="shared" si="123"/>
        <v>120.59958333</v>
      </c>
      <c r="BD1245" s="3">
        <v>10</v>
      </c>
      <c r="BE1245" s="4"/>
    </row>
    <row r="1246" spans="1:57" ht="12.75">
      <c r="A1246" s="3" t="s">
        <v>108</v>
      </c>
      <c r="B1246" s="4"/>
      <c r="C1246" s="3" t="s">
        <v>628</v>
      </c>
      <c r="D1246" s="2" t="s">
        <v>629</v>
      </c>
      <c r="E1246" s="3" t="s">
        <v>630</v>
      </c>
      <c r="F1246" s="3">
        <v>2016</v>
      </c>
      <c r="G1246" s="2" t="s">
        <v>61</v>
      </c>
      <c r="H1246" s="3" t="s">
        <v>112</v>
      </c>
      <c r="I1246" s="3" t="s">
        <v>631</v>
      </c>
      <c r="J1246" s="3" t="s">
        <v>114</v>
      </c>
      <c r="K1246" s="3" t="s">
        <v>320</v>
      </c>
      <c r="L1246" s="3">
        <v>2012</v>
      </c>
      <c r="M1246" s="3" t="s">
        <v>669</v>
      </c>
      <c r="N1246" s="3" t="s">
        <v>182</v>
      </c>
      <c r="O1246" s="3"/>
      <c r="P1246" s="3" t="s">
        <v>118</v>
      </c>
      <c r="Q1246" s="3" t="s">
        <v>187</v>
      </c>
      <c r="R1246" s="4"/>
      <c r="S1246" s="3" t="s">
        <v>69</v>
      </c>
      <c r="T1246" s="3" t="s">
        <v>101</v>
      </c>
      <c r="U1246" s="4"/>
      <c r="V1246" s="3" t="s">
        <v>72</v>
      </c>
      <c r="W1246" s="3">
        <v>5291</v>
      </c>
      <c r="X1246" s="4">
        <f t="shared" si="79"/>
        <v>807</v>
      </c>
      <c r="Y1246" s="3">
        <v>269</v>
      </c>
      <c r="Z1246" s="4"/>
      <c r="AA1246" s="3">
        <v>9</v>
      </c>
      <c r="AB1246" s="3">
        <v>0</v>
      </c>
      <c r="AC1246" s="4">
        <f t="shared" si="83"/>
        <v>0</v>
      </c>
      <c r="AD1246" s="3">
        <v>0</v>
      </c>
      <c r="AE1246" s="3">
        <v>9</v>
      </c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3" t="s">
        <v>177</v>
      </c>
      <c r="AV1246" s="3" t="s">
        <v>178</v>
      </c>
      <c r="AW1246" s="3" t="s">
        <v>127</v>
      </c>
      <c r="AX1246" s="4"/>
      <c r="AY1246" s="2" t="s">
        <v>122</v>
      </c>
      <c r="AZ1246" s="3" t="s">
        <v>76</v>
      </c>
      <c r="BA1246" s="3" t="s">
        <v>77</v>
      </c>
      <c r="BB1246" s="3">
        <f t="shared" si="122"/>
        <v>33.652083335</v>
      </c>
      <c r="BC1246" s="3">
        <f t="shared" si="123"/>
        <v>120.59958333</v>
      </c>
      <c r="BD1246" s="3">
        <v>17</v>
      </c>
      <c r="BE1246" s="4"/>
    </row>
    <row r="1247" spans="1:57" ht="12.75">
      <c r="A1247" s="3" t="s">
        <v>108</v>
      </c>
      <c r="B1247" s="4"/>
      <c r="C1247" s="3" t="s">
        <v>628</v>
      </c>
      <c r="D1247" s="2" t="s">
        <v>629</v>
      </c>
      <c r="E1247" s="3" t="s">
        <v>630</v>
      </c>
      <c r="F1247" s="3">
        <v>2016</v>
      </c>
      <c r="G1247" s="2" t="s">
        <v>61</v>
      </c>
      <c r="H1247" s="3" t="s">
        <v>112</v>
      </c>
      <c r="I1247" s="3" t="s">
        <v>631</v>
      </c>
      <c r="J1247" s="3" t="s">
        <v>114</v>
      </c>
      <c r="K1247" s="3" t="s">
        <v>320</v>
      </c>
      <c r="L1247" s="3">
        <v>2012</v>
      </c>
      <c r="M1247" s="3" t="s">
        <v>669</v>
      </c>
      <c r="N1247" s="3" t="s">
        <v>182</v>
      </c>
      <c r="O1247" s="3"/>
      <c r="P1247" s="3" t="s">
        <v>118</v>
      </c>
      <c r="Q1247" s="3" t="s">
        <v>187</v>
      </c>
      <c r="R1247" s="4"/>
      <c r="S1247" s="3" t="s">
        <v>69</v>
      </c>
      <c r="T1247" s="3" t="s">
        <v>101</v>
      </c>
      <c r="U1247" s="4"/>
      <c r="V1247" s="3" t="s">
        <v>72</v>
      </c>
      <c r="W1247" s="3">
        <v>5435</v>
      </c>
      <c r="X1247" s="4">
        <f t="shared" si="79"/>
        <v>2121</v>
      </c>
      <c r="Y1247" s="3">
        <v>707</v>
      </c>
      <c r="Z1247" s="4"/>
      <c r="AA1247" s="3">
        <v>9</v>
      </c>
      <c r="AB1247" s="3">
        <v>0</v>
      </c>
      <c r="AC1247" s="4">
        <f t="shared" si="83"/>
        <v>0</v>
      </c>
      <c r="AD1247" s="3">
        <v>0</v>
      </c>
      <c r="AE1247" s="3">
        <v>9</v>
      </c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3" t="s">
        <v>177</v>
      </c>
      <c r="AV1247" s="3" t="s">
        <v>178</v>
      </c>
      <c r="AW1247" s="3" t="s">
        <v>127</v>
      </c>
      <c r="AX1247" s="4"/>
      <c r="AY1247" s="2" t="s">
        <v>122</v>
      </c>
      <c r="AZ1247" s="3" t="s">
        <v>76</v>
      </c>
      <c r="BA1247" s="3" t="s">
        <v>77</v>
      </c>
      <c r="BB1247" s="3">
        <f t="shared" si="122"/>
        <v>33.652083335</v>
      </c>
      <c r="BC1247" s="3">
        <f t="shared" si="123"/>
        <v>120.59958333</v>
      </c>
      <c r="BD1247" s="3">
        <v>20</v>
      </c>
      <c r="BE1247" s="4"/>
    </row>
    <row r="1248" spans="1:57" ht="12.75">
      <c r="A1248" s="3" t="s">
        <v>108</v>
      </c>
      <c r="B1248" s="4"/>
      <c r="C1248" s="3" t="s">
        <v>628</v>
      </c>
      <c r="D1248" s="2" t="s">
        <v>629</v>
      </c>
      <c r="E1248" s="3" t="s">
        <v>630</v>
      </c>
      <c r="F1248" s="3">
        <v>2016</v>
      </c>
      <c r="G1248" s="2" t="s">
        <v>61</v>
      </c>
      <c r="H1248" s="3" t="s">
        <v>112</v>
      </c>
      <c r="I1248" s="3" t="s">
        <v>631</v>
      </c>
      <c r="J1248" s="3" t="s">
        <v>114</v>
      </c>
      <c r="K1248" s="3" t="s">
        <v>320</v>
      </c>
      <c r="L1248" s="3">
        <v>2012</v>
      </c>
      <c r="M1248" s="3" t="s">
        <v>207</v>
      </c>
      <c r="N1248" s="3" t="s">
        <v>131</v>
      </c>
      <c r="O1248" s="3"/>
      <c r="P1248" s="3" t="s">
        <v>132</v>
      </c>
      <c r="Q1248" s="3" t="s">
        <v>207</v>
      </c>
      <c r="R1248" s="4"/>
      <c r="S1248" s="3" t="s">
        <v>134</v>
      </c>
      <c r="T1248" s="3" t="s">
        <v>135</v>
      </c>
      <c r="U1248" s="3" t="s">
        <v>84</v>
      </c>
      <c r="V1248" s="3" t="s">
        <v>72</v>
      </c>
      <c r="W1248" s="3">
        <v>1.82</v>
      </c>
      <c r="X1248" s="4">
        <f t="shared" si="79"/>
        <v>0.60000000000000009</v>
      </c>
      <c r="Y1248" s="3">
        <v>0.2</v>
      </c>
      <c r="Z1248" s="4"/>
      <c r="AA1248" s="3">
        <v>9</v>
      </c>
      <c r="AB1248" s="3">
        <v>0.66</v>
      </c>
      <c r="AC1248" s="4">
        <f t="shared" si="83"/>
        <v>0.12</v>
      </c>
      <c r="AD1248" s="3">
        <v>0.04</v>
      </c>
      <c r="AE1248" s="3">
        <v>9</v>
      </c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3" t="s">
        <v>177</v>
      </c>
      <c r="AV1248" s="3" t="s">
        <v>178</v>
      </c>
      <c r="AW1248" s="3" t="s">
        <v>127</v>
      </c>
      <c r="AX1248" s="4"/>
      <c r="AY1248" s="2" t="s">
        <v>122</v>
      </c>
      <c r="AZ1248" s="3" t="s">
        <v>76</v>
      </c>
      <c r="BA1248" s="3" t="s">
        <v>77</v>
      </c>
      <c r="BB1248" s="3">
        <f t="shared" si="122"/>
        <v>33.652083335</v>
      </c>
      <c r="BC1248" s="3">
        <f t="shared" si="123"/>
        <v>120.59958333</v>
      </c>
      <c r="BD1248" s="3">
        <v>6</v>
      </c>
      <c r="BE1248" s="4"/>
    </row>
    <row r="1249" spans="1:57" ht="12.75">
      <c r="A1249" s="3" t="s">
        <v>108</v>
      </c>
      <c r="B1249" s="4"/>
      <c r="C1249" s="3" t="s">
        <v>628</v>
      </c>
      <c r="D1249" s="2" t="s">
        <v>629</v>
      </c>
      <c r="E1249" s="3" t="s">
        <v>630</v>
      </c>
      <c r="F1249" s="3">
        <v>2016</v>
      </c>
      <c r="G1249" s="2" t="s">
        <v>61</v>
      </c>
      <c r="H1249" s="3" t="s">
        <v>112</v>
      </c>
      <c r="I1249" s="3" t="s">
        <v>631</v>
      </c>
      <c r="J1249" s="3" t="s">
        <v>114</v>
      </c>
      <c r="K1249" s="3" t="s">
        <v>320</v>
      </c>
      <c r="L1249" s="3">
        <v>2012</v>
      </c>
      <c r="M1249" s="3" t="s">
        <v>207</v>
      </c>
      <c r="N1249" s="3" t="s">
        <v>131</v>
      </c>
      <c r="O1249" s="3"/>
      <c r="P1249" s="3" t="s">
        <v>132</v>
      </c>
      <c r="Q1249" s="3" t="s">
        <v>207</v>
      </c>
      <c r="R1249" s="4"/>
      <c r="S1249" s="3" t="s">
        <v>134</v>
      </c>
      <c r="T1249" s="3" t="s">
        <v>135</v>
      </c>
      <c r="U1249" s="3" t="s">
        <v>84</v>
      </c>
      <c r="V1249" s="3" t="s">
        <v>72</v>
      </c>
      <c r="W1249" s="3">
        <v>1.85</v>
      </c>
      <c r="X1249" s="4">
        <f t="shared" si="79"/>
        <v>0.51</v>
      </c>
      <c r="Y1249" s="3">
        <v>0.17</v>
      </c>
      <c r="Z1249" s="4"/>
      <c r="AA1249" s="3">
        <v>9</v>
      </c>
      <c r="AB1249" s="3">
        <v>0.66</v>
      </c>
      <c r="AC1249" s="4">
        <f t="shared" si="83"/>
        <v>0.12</v>
      </c>
      <c r="AD1249" s="3">
        <v>0.04</v>
      </c>
      <c r="AE1249" s="3">
        <v>9</v>
      </c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3" t="s">
        <v>177</v>
      </c>
      <c r="AV1249" s="3" t="s">
        <v>178</v>
      </c>
      <c r="AW1249" s="3" t="s">
        <v>127</v>
      </c>
      <c r="AX1249" s="4"/>
      <c r="AY1249" s="2" t="s">
        <v>122</v>
      </c>
      <c r="AZ1249" s="3" t="s">
        <v>76</v>
      </c>
      <c r="BA1249" s="3" t="s">
        <v>77</v>
      </c>
      <c r="BB1249" s="3">
        <f t="shared" si="122"/>
        <v>33.652083335</v>
      </c>
      <c r="BC1249" s="3">
        <f t="shared" si="123"/>
        <v>120.59958333</v>
      </c>
      <c r="BD1249" s="3">
        <v>10</v>
      </c>
      <c r="BE1249" s="4"/>
    </row>
    <row r="1250" spans="1:57" ht="12.75">
      <c r="A1250" s="3" t="s">
        <v>108</v>
      </c>
      <c r="B1250" s="4"/>
      <c r="C1250" s="3" t="s">
        <v>628</v>
      </c>
      <c r="D1250" s="2" t="s">
        <v>629</v>
      </c>
      <c r="E1250" s="3" t="s">
        <v>630</v>
      </c>
      <c r="F1250" s="3">
        <v>2016</v>
      </c>
      <c r="G1250" s="2" t="s">
        <v>61</v>
      </c>
      <c r="H1250" s="3" t="s">
        <v>112</v>
      </c>
      <c r="I1250" s="3" t="s">
        <v>631</v>
      </c>
      <c r="J1250" s="3" t="s">
        <v>114</v>
      </c>
      <c r="K1250" s="3" t="s">
        <v>320</v>
      </c>
      <c r="L1250" s="3">
        <v>2012</v>
      </c>
      <c r="M1250" s="3" t="s">
        <v>207</v>
      </c>
      <c r="N1250" s="3" t="s">
        <v>131</v>
      </c>
      <c r="O1250" s="3"/>
      <c r="P1250" s="3" t="s">
        <v>132</v>
      </c>
      <c r="Q1250" s="3" t="s">
        <v>207</v>
      </c>
      <c r="R1250" s="4"/>
      <c r="S1250" s="3" t="s">
        <v>134</v>
      </c>
      <c r="T1250" s="3" t="s">
        <v>135</v>
      </c>
      <c r="U1250" s="3" t="s">
        <v>84</v>
      </c>
      <c r="V1250" s="3" t="s">
        <v>72</v>
      </c>
      <c r="W1250" s="3">
        <v>1.78</v>
      </c>
      <c r="X1250" s="4">
        <f t="shared" si="79"/>
        <v>0.30000000000000004</v>
      </c>
      <c r="Y1250" s="3">
        <v>0.1</v>
      </c>
      <c r="Z1250" s="4"/>
      <c r="AA1250" s="3">
        <v>9</v>
      </c>
      <c r="AB1250" s="3">
        <v>0.66</v>
      </c>
      <c r="AC1250" s="4">
        <f t="shared" si="83"/>
        <v>0.12</v>
      </c>
      <c r="AD1250" s="3">
        <v>0.04</v>
      </c>
      <c r="AE1250" s="3">
        <v>9</v>
      </c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3" t="s">
        <v>177</v>
      </c>
      <c r="AV1250" s="3" t="s">
        <v>178</v>
      </c>
      <c r="AW1250" s="3" t="s">
        <v>127</v>
      </c>
      <c r="AX1250" s="4"/>
      <c r="AY1250" s="2" t="s">
        <v>122</v>
      </c>
      <c r="AZ1250" s="3" t="s">
        <v>76</v>
      </c>
      <c r="BA1250" s="3" t="s">
        <v>77</v>
      </c>
      <c r="BB1250" s="3">
        <f t="shared" si="122"/>
        <v>33.652083335</v>
      </c>
      <c r="BC1250" s="3">
        <f t="shared" si="123"/>
        <v>120.59958333</v>
      </c>
      <c r="BD1250" s="3">
        <v>17</v>
      </c>
      <c r="BE1250" s="4"/>
    </row>
    <row r="1251" spans="1:57" ht="12.75">
      <c r="A1251" s="3" t="s">
        <v>108</v>
      </c>
      <c r="B1251" s="4"/>
      <c r="C1251" s="3" t="s">
        <v>628</v>
      </c>
      <c r="D1251" s="2" t="s">
        <v>629</v>
      </c>
      <c r="E1251" s="3" t="s">
        <v>630</v>
      </c>
      <c r="F1251" s="3">
        <v>2016</v>
      </c>
      <c r="G1251" s="2" t="s">
        <v>61</v>
      </c>
      <c r="H1251" s="3" t="s">
        <v>112</v>
      </c>
      <c r="I1251" s="3" t="s">
        <v>631</v>
      </c>
      <c r="J1251" s="3" t="s">
        <v>114</v>
      </c>
      <c r="K1251" s="3" t="s">
        <v>320</v>
      </c>
      <c r="L1251" s="3">
        <v>2012</v>
      </c>
      <c r="M1251" s="3" t="s">
        <v>207</v>
      </c>
      <c r="N1251" s="3" t="s">
        <v>131</v>
      </c>
      <c r="O1251" s="3"/>
      <c r="P1251" s="3" t="s">
        <v>132</v>
      </c>
      <c r="Q1251" s="3" t="s">
        <v>207</v>
      </c>
      <c r="R1251" s="4"/>
      <c r="S1251" s="3" t="s">
        <v>134</v>
      </c>
      <c r="T1251" s="3" t="s">
        <v>135</v>
      </c>
      <c r="U1251" s="3" t="s">
        <v>84</v>
      </c>
      <c r="V1251" s="3" t="s">
        <v>72</v>
      </c>
      <c r="W1251" s="3">
        <v>2.23</v>
      </c>
      <c r="X1251" s="4">
        <f t="shared" si="79"/>
        <v>0.21000000000000002</v>
      </c>
      <c r="Y1251" s="3">
        <v>7.0000000000000007E-2</v>
      </c>
      <c r="Z1251" s="4"/>
      <c r="AA1251" s="3">
        <v>9</v>
      </c>
      <c r="AB1251" s="3">
        <v>0.66</v>
      </c>
      <c r="AC1251" s="4">
        <f t="shared" si="83"/>
        <v>0.12</v>
      </c>
      <c r="AD1251" s="3">
        <v>0.04</v>
      </c>
      <c r="AE1251" s="3">
        <v>9</v>
      </c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3" t="s">
        <v>177</v>
      </c>
      <c r="AV1251" s="3" t="s">
        <v>178</v>
      </c>
      <c r="AW1251" s="3" t="s">
        <v>127</v>
      </c>
      <c r="AX1251" s="4"/>
      <c r="AY1251" s="2" t="s">
        <v>122</v>
      </c>
      <c r="AZ1251" s="3" t="s">
        <v>76</v>
      </c>
      <c r="BA1251" s="3" t="s">
        <v>77</v>
      </c>
      <c r="BB1251" s="3">
        <f t="shared" si="122"/>
        <v>33.652083335</v>
      </c>
      <c r="BC1251" s="3">
        <f t="shared" si="123"/>
        <v>120.59958333</v>
      </c>
      <c r="BD1251" s="3">
        <v>20</v>
      </c>
      <c r="BE1251" s="4"/>
    </row>
    <row r="1252" spans="1:57" ht="12.75">
      <c r="A1252" s="3" t="s">
        <v>108</v>
      </c>
      <c r="B1252" s="4"/>
      <c r="C1252" s="3" t="s">
        <v>632</v>
      </c>
      <c r="D1252" s="3" t="s">
        <v>633</v>
      </c>
      <c r="E1252" s="3" t="s">
        <v>630</v>
      </c>
      <c r="F1252" s="3">
        <v>2016</v>
      </c>
      <c r="G1252" s="2" t="s">
        <v>61</v>
      </c>
      <c r="H1252" s="3" t="s">
        <v>112</v>
      </c>
      <c r="I1252" s="3" t="s">
        <v>631</v>
      </c>
      <c r="J1252" s="3" t="s">
        <v>114</v>
      </c>
      <c r="K1252" s="3" t="s">
        <v>320</v>
      </c>
      <c r="L1252" s="3">
        <v>2012</v>
      </c>
      <c r="M1252" s="3" t="s">
        <v>670</v>
      </c>
      <c r="N1252" s="2" t="s">
        <v>635</v>
      </c>
      <c r="O1252" s="3"/>
      <c r="P1252" s="3" t="s">
        <v>118</v>
      </c>
      <c r="Q1252" s="3" t="s">
        <v>187</v>
      </c>
      <c r="R1252" s="4"/>
      <c r="S1252" s="3" t="s">
        <v>69</v>
      </c>
      <c r="T1252" s="3" t="s">
        <v>299</v>
      </c>
      <c r="U1252" s="3" t="s">
        <v>84</v>
      </c>
      <c r="V1252" s="3" t="s">
        <v>72</v>
      </c>
      <c r="W1252" s="3">
        <v>2198.4126999999999</v>
      </c>
      <c r="X1252" s="4">
        <f t="shared" si="79"/>
        <v>619.04759999999999</v>
      </c>
      <c r="Y1252" s="3">
        <v>206.3492</v>
      </c>
      <c r="Z1252" s="4"/>
      <c r="AA1252" s="3">
        <v>9</v>
      </c>
      <c r="AB1252" s="3">
        <v>1246.0317</v>
      </c>
      <c r="AC1252" s="4">
        <f t="shared" si="83"/>
        <v>380.95260000000002</v>
      </c>
      <c r="AD1252" s="3">
        <v>126.9842</v>
      </c>
      <c r="AE1252" s="3">
        <v>9</v>
      </c>
      <c r="AF1252" s="3">
        <v>1452.3810000000001</v>
      </c>
      <c r="AG1252" s="5">
        <f>ABS(AH1252)*(SQRT(AI1252))</f>
        <v>738.0951</v>
      </c>
      <c r="AH1252" s="3">
        <v>246.0317</v>
      </c>
      <c r="AI1252" s="3">
        <v>9</v>
      </c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3" t="s">
        <v>177</v>
      </c>
      <c r="AV1252" s="3" t="s">
        <v>178</v>
      </c>
      <c r="AW1252" s="3" t="s">
        <v>127</v>
      </c>
      <c r="AX1252" s="4"/>
      <c r="AY1252" s="2" t="s">
        <v>122</v>
      </c>
      <c r="AZ1252" s="3" t="s">
        <v>76</v>
      </c>
      <c r="BA1252" s="3" t="s">
        <v>77</v>
      </c>
      <c r="BB1252" s="3">
        <v>32.614166670000003</v>
      </c>
      <c r="BC1252" s="3">
        <v>119.85694444000001</v>
      </c>
      <c r="BD1252" s="3">
        <v>10</v>
      </c>
      <c r="BE1252" s="3" t="s">
        <v>636</v>
      </c>
    </row>
    <row r="1253" spans="1:57" ht="12.75">
      <c r="A1253" s="3" t="s">
        <v>108</v>
      </c>
      <c r="B1253" s="4"/>
      <c r="C1253" s="3" t="s">
        <v>628</v>
      </c>
      <c r="D1253" s="2" t="s">
        <v>629</v>
      </c>
      <c r="E1253" s="3" t="s">
        <v>630</v>
      </c>
      <c r="F1253" s="3">
        <v>2016</v>
      </c>
      <c r="G1253" s="2" t="s">
        <v>61</v>
      </c>
      <c r="H1253" s="3" t="s">
        <v>112</v>
      </c>
      <c r="I1253" s="3" t="s">
        <v>631</v>
      </c>
      <c r="J1253" s="3" t="s">
        <v>114</v>
      </c>
      <c r="K1253" s="3" t="s">
        <v>320</v>
      </c>
      <c r="L1253" s="3">
        <v>2012</v>
      </c>
      <c r="M1253" s="3" t="s">
        <v>670</v>
      </c>
      <c r="N1253" s="2" t="s">
        <v>635</v>
      </c>
      <c r="O1253" s="3"/>
      <c r="P1253" s="3" t="s">
        <v>118</v>
      </c>
      <c r="Q1253" s="3" t="s">
        <v>187</v>
      </c>
      <c r="R1253" s="4"/>
      <c r="S1253" s="3" t="s">
        <v>69</v>
      </c>
      <c r="T1253" s="3" t="s">
        <v>299</v>
      </c>
      <c r="U1253" s="3" t="s">
        <v>71</v>
      </c>
      <c r="V1253" s="3" t="s">
        <v>72</v>
      </c>
      <c r="W1253" s="3">
        <v>1950.2868000000001</v>
      </c>
      <c r="X1253" s="4">
        <f t="shared" si="79"/>
        <v>573.61919999999998</v>
      </c>
      <c r="Y1253" s="3">
        <v>191.2064</v>
      </c>
      <c r="Z1253" s="4"/>
      <c r="AA1253" s="3">
        <v>9</v>
      </c>
      <c r="AB1253" s="3">
        <v>634.79920000000004</v>
      </c>
      <c r="AC1253" s="4">
        <f t="shared" si="83"/>
        <v>183.5565</v>
      </c>
      <c r="AD1253" s="3">
        <v>61.185499999999998</v>
      </c>
      <c r="AE1253" s="3">
        <v>9</v>
      </c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3" t="s">
        <v>177</v>
      </c>
      <c r="AV1253" s="3" t="s">
        <v>178</v>
      </c>
      <c r="AW1253" s="3" t="s">
        <v>127</v>
      </c>
      <c r="AX1253" s="4"/>
      <c r="AY1253" s="2" t="s">
        <v>122</v>
      </c>
      <c r="AZ1253" s="3" t="s">
        <v>76</v>
      </c>
      <c r="BA1253" s="3" t="s">
        <v>77</v>
      </c>
      <c r="BB1253" s="3">
        <f t="shared" ref="BB1253:BB1260" si="124">AVERAGE(32.81305556, 34.49111111)</f>
        <v>33.652083335</v>
      </c>
      <c r="BC1253" s="3">
        <f t="shared" ref="BC1253:BC1260" si="125">AVERAGE(119.89583333,121.30333333)</f>
        <v>120.59958333</v>
      </c>
      <c r="BD1253" s="3">
        <v>6</v>
      </c>
      <c r="BE1253" s="4"/>
    </row>
    <row r="1254" spans="1:57" ht="12.75">
      <c r="A1254" s="3" t="s">
        <v>108</v>
      </c>
      <c r="B1254" s="4"/>
      <c r="C1254" s="3" t="s">
        <v>628</v>
      </c>
      <c r="D1254" s="2" t="s">
        <v>629</v>
      </c>
      <c r="E1254" s="3" t="s">
        <v>630</v>
      </c>
      <c r="F1254" s="3">
        <v>2016</v>
      </c>
      <c r="G1254" s="2" t="s">
        <v>61</v>
      </c>
      <c r="H1254" s="3" t="s">
        <v>112</v>
      </c>
      <c r="I1254" s="3" t="s">
        <v>631</v>
      </c>
      <c r="J1254" s="3" t="s">
        <v>114</v>
      </c>
      <c r="K1254" s="3" t="s">
        <v>320</v>
      </c>
      <c r="L1254" s="3">
        <v>2012</v>
      </c>
      <c r="M1254" s="3" t="s">
        <v>670</v>
      </c>
      <c r="N1254" s="2" t="s">
        <v>635</v>
      </c>
      <c r="O1254" s="3"/>
      <c r="P1254" s="3" t="s">
        <v>118</v>
      </c>
      <c r="Q1254" s="3" t="s">
        <v>187</v>
      </c>
      <c r="R1254" s="4"/>
      <c r="S1254" s="3" t="s">
        <v>69</v>
      </c>
      <c r="T1254" s="3" t="s">
        <v>299</v>
      </c>
      <c r="U1254" s="3" t="s">
        <v>71</v>
      </c>
      <c r="V1254" s="3" t="s">
        <v>72</v>
      </c>
      <c r="W1254" s="3">
        <v>2195.0286999999998</v>
      </c>
      <c r="X1254" s="4">
        <f t="shared" si="79"/>
        <v>642.44730000000004</v>
      </c>
      <c r="Y1254" s="3">
        <v>214.1491</v>
      </c>
      <c r="Z1254" s="4"/>
      <c r="AA1254" s="3">
        <v>9</v>
      </c>
      <c r="AB1254" s="3">
        <v>634.79920000000004</v>
      </c>
      <c r="AC1254" s="4">
        <f t="shared" si="83"/>
        <v>183.5565</v>
      </c>
      <c r="AD1254" s="3">
        <v>61.185499999999998</v>
      </c>
      <c r="AE1254" s="3">
        <v>9</v>
      </c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3" t="s">
        <v>177</v>
      </c>
      <c r="AV1254" s="3" t="s">
        <v>178</v>
      </c>
      <c r="AW1254" s="3" t="s">
        <v>127</v>
      </c>
      <c r="AX1254" s="4"/>
      <c r="AY1254" s="2" t="s">
        <v>122</v>
      </c>
      <c r="AZ1254" s="3" t="s">
        <v>76</v>
      </c>
      <c r="BA1254" s="3" t="s">
        <v>77</v>
      </c>
      <c r="BB1254" s="3">
        <f t="shared" si="124"/>
        <v>33.652083335</v>
      </c>
      <c r="BC1254" s="3">
        <f t="shared" si="125"/>
        <v>120.59958333</v>
      </c>
      <c r="BD1254" s="3">
        <v>10</v>
      </c>
      <c r="BE1254" s="4"/>
    </row>
    <row r="1255" spans="1:57" ht="12.75">
      <c r="A1255" s="3" t="s">
        <v>108</v>
      </c>
      <c r="B1255" s="4"/>
      <c r="C1255" s="3" t="s">
        <v>628</v>
      </c>
      <c r="D1255" s="2" t="s">
        <v>629</v>
      </c>
      <c r="E1255" s="3" t="s">
        <v>630</v>
      </c>
      <c r="F1255" s="3">
        <v>2016</v>
      </c>
      <c r="G1255" s="2" t="s">
        <v>61</v>
      </c>
      <c r="H1255" s="3" t="s">
        <v>112</v>
      </c>
      <c r="I1255" s="3" t="s">
        <v>631</v>
      </c>
      <c r="J1255" s="3" t="s">
        <v>114</v>
      </c>
      <c r="K1255" s="3" t="s">
        <v>320</v>
      </c>
      <c r="L1255" s="3">
        <v>2012</v>
      </c>
      <c r="M1255" s="3" t="s">
        <v>670</v>
      </c>
      <c r="N1255" s="2" t="s">
        <v>635</v>
      </c>
      <c r="O1255" s="3"/>
      <c r="P1255" s="3" t="s">
        <v>118</v>
      </c>
      <c r="Q1255" s="3" t="s">
        <v>187</v>
      </c>
      <c r="R1255" s="4"/>
      <c r="S1255" s="3" t="s">
        <v>69</v>
      </c>
      <c r="T1255" s="3" t="s">
        <v>299</v>
      </c>
      <c r="U1255" s="3" t="s">
        <v>71</v>
      </c>
      <c r="V1255" s="3" t="s">
        <v>72</v>
      </c>
      <c r="W1255" s="3">
        <v>1889.1013</v>
      </c>
      <c r="X1255" s="4">
        <f t="shared" si="79"/>
        <v>367.113</v>
      </c>
      <c r="Y1255" s="3">
        <v>122.371</v>
      </c>
      <c r="Z1255" s="4"/>
      <c r="AA1255" s="3">
        <v>9</v>
      </c>
      <c r="AB1255" s="3">
        <v>634.79920000000004</v>
      </c>
      <c r="AC1255" s="4">
        <f t="shared" si="83"/>
        <v>183.5565</v>
      </c>
      <c r="AD1255" s="3">
        <v>61.185499999999998</v>
      </c>
      <c r="AE1255" s="3">
        <v>9</v>
      </c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3" t="s">
        <v>177</v>
      </c>
      <c r="AV1255" s="3" t="s">
        <v>178</v>
      </c>
      <c r="AW1255" s="3" t="s">
        <v>127</v>
      </c>
      <c r="AX1255" s="4"/>
      <c r="AY1255" s="2" t="s">
        <v>122</v>
      </c>
      <c r="AZ1255" s="3" t="s">
        <v>76</v>
      </c>
      <c r="BA1255" s="3" t="s">
        <v>77</v>
      </c>
      <c r="BB1255" s="3">
        <f t="shared" si="124"/>
        <v>33.652083335</v>
      </c>
      <c r="BC1255" s="3">
        <f t="shared" si="125"/>
        <v>120.59958333</v>
      </c>
      <c r="BD1255" s="3">
        <v>17</v>
      </c>
      <c r="BE1255" s="4"/>
    </row>
    <row r="1256" spans="1:57" ht="12.75">
      <c r="A1256" s="3" t="s">
        <v>108</v>
      </c>
      <c r="B1256" s="4"/>
      <c r="C1256" s="3" t="s">
        <v>628</v>
      </c>
      <c r="D1256" s="2" t="s">
        <v>629</v>
      </c>
      <c r="E1256" s="3" t="s">
        <v>630</v>
      </c>
      <c r="F1256" s="3">
        <v>2016</v>
      </c>
      <c r="G1256" s="2" t="s">
        <v>61</v>
      </c>
      <c r="H1256" s="3" t="s">
        <v>112</v>
      </c>
      <c r="I1256" s="3" t="s">
        <v>631</v>
      </c>
      <c r="J1256" s="3" t="s">
        <v>114</v>
      </c>
      <c r="K1256" s="3" t="s">
        <v>320</v>
      </c>
      <c r="L1256" s="3">
        <v>2012</v>
      </c>
      <c r="M1256" s="3" t="s">
        <v>670</v>
      </c>
      <c r="N1256" s="2" t="s">
        <v>635</v>
      </c>
      <c r="O1256" s="3"/>
      <c r="P1256" s="3" t="s">
        <v>118</v>
      </c>
      <c r="Q1256" s="3" t="s">
        <v>187</v>
      </c>
      <c r="R1256" s="4"/>
      <c r="S1256" s="3" t="s">
        <v>69</v>
      </c>
      <c r="T1256" s="3" t="s">
        <v>299</v>
      </c>
      <c r="U1256" s="3" t="s">
        <v>71</v>
      </c>
      <c r="V1256" s="3" t="s">
        <v>72</v>
      </c>
      <c r="W1256" s="3">
        <v>1613.7666999999999</v>
      </c>
      <c r="X1256" s="4">
        <f t="shared" si="79"/>
        <v>367.113</v>
      </c>
      <c r="Y1256" s="3">
        <v>122.371</v>
      </c>
      <c r="Z1256" s="4"/>
      <c r="AA1256" s="3">
        <v>9</v>
      </c>
      <c r="AB1256" s="3">
        <v>634.79920000000004</v>
      </c>
      <c r="AC1256" s="4">
        <f t="shared" si="83"/>
        <v>183.5565</v>
      </c>
      <c r="AD1256" s="3">
        <v>61.185499999999998</v>
      </c>
      <c r="AE1256" s="3">
        <v>9</v>
      </c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3" t="s">
        <v>177</v>
      </c>
      <c r="AV1256" s="3" t="s">
        <v>178</v>
      </c>
      <c r="AW1256" s="3" t="s">
        <v>127</v>
      </c>
      <c r="AX1256" s="4"/>
      <c r="AY1256" s="2" t="s">
        <v>122</v>
      </c>
      <c r="AZ1256" s="3" t="s">
        <v>76</v>
      </c>
      <c r="BA1256" s="3" t="s">
        <v>77</v>
      </c>
      <c r="BB1256" s="3">
        <f t="shared" si="124"/>
        <v>33.652083335</v>
      </c>
      <c r="BC1256" s="3">
        <f t="shared" si="125"/>
        <v>120.59958333</v>
      </c>
      <c r="BD1256" s="3">
        <v>20</v>
      </c>
      <c r="BE1256" s="4"/>
    </row>
    <row r="1257" spans="1:57" ht="12.75">
      <c r="A1257" s="3" t="s">
        <v>108</v>
      </c>
      <c r="B1257" s="4"/>
      <c r="C1257" s="3" t="s">
        <v>628</v>
      </c>
      <c r="D1257" s="2" t="s">
        <v>629</v>
      </c>
      <c r="E1257" s="3" t="s">
        <v>630</v>
      </c>
      <c r="F1257" s="3">
        <v>2016</v>
      </c>
      <c r="G1257" s="2" t="s">
        <v>61</v>
      </c>
      <c r="H1257" s="3" t="s">
        <v>112</v>
      </c>
      <c r="I1257" s="3" t="s">
        <v>631</v>
      </c>
      <c r="J1257" s="3" t="s">
        <v>114</v>
      </c>
      <c r="K1257" s="3" t="s">
        <v>320</v>
      </c>
      <c r="L1257" s="3">
        <v>2012</v>
      </c>
      <c r="M1257" s="3" t="s">
        <v>337</v>
      </c>
      <c r="N1257" s="3" t="s">
        <v>206</v>
      </c>
      <c r="O1257" s="3"/>
      <c r="P1257" s="3" t="s">
        <v>82</v>
      </c>
      <c r="Q1257" s="3" t="s">
        <v>83</v>
      </c>
      <c r="R1257" s="4"/>
      <c r="S1257" s="3" t="s">
        <v>134</v>
      </c>
      <c r="T1257" s="3" t="s">
        <v>135</v>
      </c>
      <c r="U1257" s="3" t="s">
        <v>84</v>
      </c>
      <c r="V1257" s="3" t="s">
        <v>72</v>
      </c>
      <c r="W1257" s="3">
        <v>10.07</v>
      </c>
      <c r="X1257" s="4">
        <f t="shared" si="79"/>
        <v>3.0300000000000002</v>
      </c>
      <c r="Y1257" s="3">
        <v>1.01</v>
      </c>
      <c r="Z1257" s="4"/>
      <c r="AA1257" s="3">
        <v>9</v>
      </c>
      <c r="AB1257" s="3">
        <v>0.95</v>
      </c>
      <c r="AC1257" s="4">
        <f t="shared" si="83"/>
        <v>0.06</v>
      </c>
      <c r="AD1257" s="3">
        <v>0.02</v>
      </c>
      <c r="AE1257" s="3">
        <v>9</v>
      </c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3" t="s">
        <v>177</v>
      </c>
      <c r="AV1257" s="3" t="s">
        <v>178</v>
      </c>
      <c r="AW1257" s="3" t="s">
        <v>127</v>
      </c>
      <c r="AX1257" s="4"/>
      <c r="AY1257" s="2" t="s">
        <v>122</v>
      </c>
      <c r="AZ1257" s="3" t="s">
        <v>76</v>
      </c>
      <c r="BA1257" s="3" t="s">
        <v>77</v>
      </c>
      <c r="BB1257" s="3">
        <f t="shared" si="124"/>
        <v>33.652083335</v>
      </c>
      <c r="BC1257" s="3">
        <f t="shared" si="125"/>
        <v>120.59958333</v>
      </c>
      <c r="BD1257" s="3">
        <v>6</v>
      </c>
      <c r="BE1257" s="4"/>
    </row>
    <row r="1258" spans="1:57" ht="12.75">
      <c r="A1258" s="3" t="s">
        <v>108</v>
      </c>
      <c r="B1258" s="4"/>
      <c r="C1258" s="3" t="s">
        <v>628</v>
      </c>
      <c r="D1258" s="2" t="s">
        <v>629</v>
      </c>
      <c r="E1258" s="3" t="s">
        <v>630</v>
      </c>
      <c r="F1258" s="3">
        <v>2016</v>
      </c>
      <c r="G1258" s="2" t="s">
        <v>61</v>
      </c>
      <c r="H1258" s="3" t="s">
        <v>112</v>
      </c>
      <c r="I1258" s="3" t="s">
        <v>631</v>
      </c>
      <c r="J1258" s="3" t="s">
        <v>114</v>
      </c>
      <c r="K1258" s="3" t="s">
        <v>320</v>
      </c>
      <c r="L1258" s="3">
        <v>2012</v>
      </c>
      <c r="M1258" s="3" t="s">
        <v>337</v>
      </c>
      <c r="N1258" s="3" t="s">
        <v>206</v>
      </c>
      <c r="O1258" s="3"/>
      <c r="P1258" s="3" t="s">
        <v>82</v>
      </c>
      <c r="Q1258" s="3" t="s">
        <v>83</v>
      </c>
      <c r="R1258" s="4"/>
      <c r="S1258" s="3" t="s">
        <v>134</v>
      </c>
      <c r="T1258" s="3" t="s">
        <v>135</v>
      </c>
      <c r="U1258" s="3" t="s">
        <v>84</v>
      </c>
      <c r="V1258" s="3" t="s">
        <v>72</v>
      </c>
      <c r="W1258" s="3">
        <v>10.25</v>
      </c>
      <c r="X1258" s="4">
        <f t="shared" si="79"/>
        <v>5.76</v>
      </c>
      <c r="Y1258" s="3">
        <v>1.92</v>
      </c>
      <c r="Z1258" s="4"/>
      <c r="AA1258" s="3">
        <v>9</v>
      </c>
      <c r="AB1258" s="3">
        <v>0.95</v>
      </c>
      <c r="AC1258" s="4">
        <f t="shared" si="83"/>
        <v>0.06</v>
      </c>
      <c r="AD1258" s="3">
        <v>0.02</v>
      </c>
      <c r="AE1258" s="3">
        <v>9</v>
      </c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3" t="s">
        <v>177</v>
      </c>
      <c r="AV1258" s="3" t="s">
        <v>178</v>
      </c>
      <c r="AW1258" s="3" t="s">
        <v>127</v>
      </c>
      <c r="AX1258" s="4"/>
      <c r="AY1258" s="2" t="s">
        <v>122</v>
      </c>
      <c r="AZ1258" s="3" t="s">
        <v>76</v>
      </c>
      <c r="BA1258" s="3" t="s">
        <v>77</v>
      </c>
      <c r="BB1258" s="3">
        <f t="shared" si="124"/>
        <v>33.652083335</v>
      </c>
      <c r="BC1258" s="3">
        <f t="shared" si="125"/>
        <v>120.59958333</v>
      </c>
      <c r="BD1258" s="3">
        <v>10</v>
      </c>
      <c r="BE1258" s="4"/>
    </row>
    <row r="1259" spans="1:57" ht="12.75">
      <c r="A1259" s="3" t="s">
        <v>108</v>
      </c>
      <c r="B1259" s="4"/>
      <c r="C1259" s="3" t="s">
        <v>628</v>
      </c>
      <c r="D1259" s="2" t="s">
        <v>629</v>
      </c>
      <c r="E1259" s="3" t="s">
        <v>630</v>
      </c>
      <c r="F1259" s="3">
        <v>2016</v>
      </c>
      <c r="G1259" s="2" t="s">
        <v>61</v>
      </c>
      <c r="H1259" s="3" t="s">
        <v>112</v>
      </c>
      <c r="I1259" s="3" t="s">
        <v>631</v>
      </c>
      <c r="J1259" s="3" t="s">
        <v>114</v>
      </c>
      <c r="K1259" s="3" t="s">
        <v>320</v>
      </c>
      <c r="L1259" s="3">
        <v>2012</v>
      </c>
      <c r="M1259" s="3" t="s">
        <v>337</v>
      </c>
      <c r="N1259" s="3" t="s">
        <v>206</v>
      </c>
      <c r="O1259" s="3"/>
      <c r="P1259" s="3" t="s">
        <v>82</v>
      </c>
      <c r="Q1259" s="3" t="s">
        <v>83</v>
      </c>
      <c r="R1259" s="4"/>
      <c r="S1259" s="3" t="s">
        <v>134</v>
      </c>
      <c r="T1259" s="3" t="s">
        <v>135</v>
      </c>
      <c r="U1259" s="3" t="s">
        <v>84</v>
      </c>
      <c r="V1259" s="3" t="s">
        <v>72</v>
      </c>
      <c r="W1259" s="3">
        <v>15.56</v>
      </c>
      <c r="X1259" s="4">
        <f t="shared" si="79"/>
        <v>1.5</v>
      </c>
      <c r="Y1259" s="3">
        <v>0.5</v>
      </c>
      <c r="Z1259" s="4"/>
      <c r="AA1259" s="3">
        <v>9</v>
      </c>
      <c r="AB1259" s="3">
        <v>0.95</v>
      </c>
      <c r="AC1259" s="4">
        <f t="shared" si="83"/>
        <v>0.06</v>
      </c>
      <c r="AD1259" s="3">
        <v>0.02</v>
      </c>
      <c r="AE1259" s="3">
        <v>9</v>
      </c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3" t="s">
        <v>177</v>
      </c>
      <c r="AV1259" s="3" t="s">
        <v>178</v>
      </c>
      <c r="AW1259" s="3" t="s">
        <v>127</v>
      </c>
      <c r="AX1259" s="4"/>
      <c r="AY1259" s="2" t="s">
        <v>122</v>
      </c>
      <c r="AZ1259" s="3" t="s">
        <v>76</v>
      </c>
      <c r="BA1259" s="3" t="s">
        <v>77</v>
      </c>
      <c r="BB1259" s="3">
        <f t="shared" si="124"/>
        <v>33.652083335</v>
      </c>
      <c r="BC1259" s="3">
        <f t="shared" si="125"/>
        <v>120.59958333</v>
      </c>
      <c r="BD1259" s="3">
        <v>17</v>
      </c>
      <c r="BE1259" s="4"/>
    </row>
    <row r="1260" spans="1:57" ht="12.75">
      <c r="A1260" s="3" t="s">
        <v>108</v>
      </c>
      <c r="B1260" s="4"/>
      <c r="C1260" s="3" t="s">
        <v>628</v>
      </c>
      <c r="D1260" s="2" t="s">
        <v>629</v>
      </c>
      <c r="E1260" s="3" t="s">
        <v>630</v>
      </c>
      <c r="F1260" s="3">
        <v>2016</v>
      </c>
      <c r="G1260" s="2" t="s">
        <v>61</v>
      </c>
      <c r="H1260" s="3" t="s">
        <v>112</v>
      </c>
      <c r="I1260" s="3" t="s">
        <v>631</v>
      </c>
      <c r="J1260" s="3" t="s">
        <v>114</v>
      </c>
      <c r="K1260" s="3" t="s">
        <v>320</v>
      </c>
      <c r="L1260" s="3">
        <v>2012</v>
      </c>
      <c r="M1260" s="3" t="s">
        <v>337</v>
      </c>
      <c r="N1260" s="3" t="s">
        <v>206</v>
      </c>
      <c r="O1260" s="3"/>
      <c r="P1260" s="3" t="s">
        <v>82</v>
      </c>
      <c r="Q1260" s="3" t="s">
        <v>83</v>
      </c>
      <c r="R1260" s="4"/>
      <c r="S1260" s="3" t="s">
        <v>134</v>
      </c>
      <c r="T1260" s="3" t="s">
        <v>135</v>
      </c>
      <c r="U1260" s="3" t="s">
        <v>84</v>
      </c>
      <c r="V1260" s="3" t="s">
        <v>72</v>
      </c>
      <c r="W1260" s="3">
        <v>11.92</v>
      </c>
      <c r="X1260" s="4">
        <f t="shared" si="79"/>
        <v>1.92</v>
      </c>
      <c r="Y1260" s="3">
        <v>0.64</v>
      </c>
      <c r="Z1260" s="4"/>
      <c r="AA1260" s="3">
        <v>9</v>
      </c>
      <c r="AB1260" s="3">
        <v>0.95</v>
      </c>
      <c r="AC1260" s="4">
        <f t="shared" si="83"/>
        <v>0.06</v>
      </c>
      <c r="AD1260" s="3">
        <v>0.02</v>
      </c>
      <c r="AE1260" s="3">
        <v>9</v>
      </c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3" t="s">
        <v>177</v>
      </c>
      <c r="AV1260" s="3" t="s">
        <v>178</v>
      </c>
      <c r="AW1260" s="3" t="s">
        <v>127</v>
      </c>
      <c r="AX1260" s="4"/>
      <c r="AY1260" s="2" t="s">
        <v>122</v>
      </c>
      <c r="AZ1260" s="3" t="s">
        <v>76</v>
      </c>
      <c r="BA1260" s="3" t="s">
        <v>77</v>
      </c>
      <c r="BB1260" s="3">
        <f t="shared" si="124"/>
        <v>33.652083335</v>
      </c>
      <c r="BC1260" s="3">
        <f t="shared" si="125"/>
        <v>120.59958333</v>
      </c>
      <c r="BD1260" s="3">
        <v>20</v>
      </c>
      <c r="BE1260" s="4"/>
    </row>
    <row r="1261" spans="1:57" ht="12.75">
      <c r="A1261" s="3" t="s">
        <v>108</v>
      </c>
      <c r="B1261" s="4"/>
      <c r="C1261" s="3" t="s">
        <v>632</v>
      </c>
      <c r="D1261" s="3" t="s">
        <v>633</v>
      </c>
      <c r="E1261" s="3" t="s">
        <v>630</v>
      </c>
      <c r="F1261" s="3">
        <v>2016</v>
      </c>
      <c r="G1261" s="2" t="s">
        <v>61</v>
      </c>
      <c r="H1261" s="3" t="s">
        <v>112</v>
      </c>
      <c r="I1261" s="3" t="s">
        <v>631</v>
      </c>
      <c r="J1261" s="3" t="s">
        <v>114</v>
      </c>
      <c r="K1261" s="3" t="s">
        <v>320</v>
      </c>
      <c r="L1261" s="3">
        <v>2012</v>
      </c>
      <c r="M1261" s="3" t="s">
        <v>671</v>
      </c>
      <c r="N1261" s="3" t="s">
        <v>310</v>
      </c>
      <c r="O1261" s="3"/>
      <c r="P1261" s="3" t="s">
        <v>82</v>
      </c>
      <c r="Q1261" s="3" t="s">
        <v>83</v>
      </c>
      <c r="R1261" s="4"/>
      <c r="S1261" s="3" t="s">
        <v>69</v>
      </c>
      <c r="T1261" s="3" t="s">
        <v>299</v>
      </c>
      <c r="U1261" s="3" t="s">
        <v>71</v>
      </c>
      <c r="V1261" s="3" t="s">
        <v>72</v>
      </c>
      <c r="W1261" s="3">
        <v>196.46019999999999</v>
      </c>
      <c r="X1261" s="4">
        <f t="shared" si="79"/>
        <v>63.716700000000003</v>
      </c>
      <c r="Y1261" s="3">
        <v>21.238900000000001</v>
      </c>
      <c r="Z1261" s="4"/>
      <c r="AA1261" s="3">
        <v>9</v>
      </c>
      <c r="AB1261" s="3">
        <v>71.681399999999996</v>
      </c>
      <c r="AC1261" s="4">
        <f t="shared" si="83"/>
        <v>10.619400000000001</v>
      </c>
      <c r="AD1261" s="3">
        <v>3.5398000000000001</v>
      </c>
      <c r="AE1261" s="3">
        <v>9</v>
      </c>
      <c r="AF1261" s="3">
        <v>63.716799999999999</v>
      </c>
      <c r="AG1261" s="5">
        <f>ABS(AH1261)*(SQRT(AI1261))</f>
        <v>37.168199999999999</v>
      </c>
      <c r="AH1261" s="3">
        <v>12.3894</v>
      </c>
      <c r="AI1261" s="3">
        <v>9</v>
      </c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3" t="s">
        <v>177</v>
      </c>
      <c r="AV1261" s="3" t="s">
        <v>178</v>
      </c>
      <c r="AW1261" s="3" t="s">
        <v>127</v>
      </c>
      <c r="AX1261" s="4"/>
      <c r="AY1261" s="2" t="s">
        <v>122</v>
      </c>
      <c r="AZ1261" s="3" t="s">
        <v>76</v>
      </c>
      <c r="BA1261" s="3" t="s">
        <v>77</v>
      </c>
      <c r="BB1261" s="3">
        <v>32.614166670000003</v>
      </c>
      <c r="BC1261" s="3">
        <v>119.85694444000001</v>
      </c>
      <c r="BD1261" s="3">
        <v>10</v>
      </c>
      <c r="BE1261" s="3" t="s">
        <v>636</v>
      </c>
    </row>
    <row r="1262" spans="1:57" ht="12.75">
      <c r="A1262" s="3" t="s">
        <v>108</v>
      </c>
      <c r="B1262" s="4"/>
      <c r="C1262" s="3" t="s">
        <v>628</v>
      </c>
      <c r="D1262" s="2" t="s">
        <v>629</v>
      </c>
      <c r="E1262" s="3" t="s">
        <v>630</v>
      </c>
      <c r="F1262" s="3">
        <v>2016</v>
      </c>
      <c r="G1262" s="2" t="s">
        <v>61</v>
      </c>
      <c r="H1262" s="3" t="s">
        <v>112</v>
      </c>
      <c r="I1262" s="3" t="s">
        <v>631</v>
      </c>
      <c r="J1262" s="3" t="s">
        <v>114</v>
      </c>
      <c r="K1262" s="3" t="s">
        <v>320</v>
      </c>
      <c r="L1262" s="3">
        <v>2012</v>
      </c>
      <c r="M1262" s="3" t="s">
        <v>671</v>
      </c>
      <c r="N1262" s="3" t="s">
        <v>310</v>
      </c>
      <c r="O1262" s="3"/>
      <c r="P1262" s="3" t="s">
        <v>82</v>
      </c>
      <c r="Q1262" s="3" t="s">
        <v>83</v>
      </c>
      <c r="R1262" s="4"/>
      <c r="S1262" s="3" t="s">
        <v>69</v>
      </c>
      <c r="T1262" s="3" t="s">
        <v>299</v>
      </c>
      <c r="U1262" s="3" t="s">
        <v>71</v>
      </c>
      <c r="V1262" s="3" t="s">
        <v>72</v>
      </c>
      <c r="W1262" s="3">
        <v>95.802400000000006</v>
      </c>
      <c r="X1262" s="4">
        <f t="shared" si="79"/>
        <v>57.501000000000005</v>
      </c>
      <c r="Y1262" s="3">
        <v>19.167000000000002</v>
      </c>
      <c r="Z1262" s="4"/>
      <c r="AA1262" s="3">
        <v>9</v>
      </c>
      <c r="AB1262" s="3">
        <v>56.032400000000003</v>
      </c>
      <c r="AC1262" s="4">
        <f t="shared" si="83"/>
        <v>19.125299999999999</v>
      </c>
      <c r="AD1262" s="3">
        <v>6.3750999999999998</v>
      </c>
      <c r="AE1262" s="3">
        <v>9</v>
      </c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3" t="s">
        <v>177</v>
      </c>
      <c r="AV1262" s="3" t="s">
        <v>178</v>
      </c>
      <c r="AW1262" s="3" t="s">
        <v>127</v>
      </c>
      <c r="AX1262" s="4"/>
      <c r="AY1262" s="2" t="s">
        <v>122</v>
      </c>
      <c r="AZ1262" s="3" t="s">
        <v>76</v>
      </c>
      <c r="BA1262" s="3" t="s">
        <v>77</v>
      </c>
      <c r="BB1262" s="3">
        <f t="shared" ref="BB1262:BB1281" si="126">AVERAGE(32.81305556, 34.49111111)</f>
        <v>33.652083335</v>
      </c>
      <c r="BC1262" s="3">
        <f t="shared" ref="BC1262:BC1281" si="127">AVERAGE(119.89583333,121.30333333)</f>
        <v>120.59958333</v>
      </c>
      <c r="BD1262" s="3">
        <v>6</v>
      </c>
      <c r="BE1262" s="4"/>
    </row>
    <row r="1263" spans="1:57" ht="12.75">
      <c r="A1263" s="3" t="s">
        <v>108</v>
      </c>
      <c r="B1263" s="4"/>
      <c r="C1263" s="3" t="s">
        <v>628</v>
      </c>
      <c r="D1263" s="2" t="s">
        <v>629</v>
      </c>
      <c r="E1263" s="3" t="s">
        <v>630</v>
      </c>
      <c r="F1263" s="3">
        <v>2016</v>
      </c>
      <c r="G1263" s="2" t="s">
        <v>61</v>
      </c>
      <c r="H1263" s="3" t="s">
        <v>112</v>
      </c>
      <c r="I1263" s="3" t="s">
        <v>631</v>
      </c>
      <c r="J1263" s="3" t="s">
        <v>114</v>
      </c>
      <c r="K1263" s="3" t="s">
        <v>320</v>
      </c>
      <c r="L1263" s="3">
        <v>2012</v>
      </c>
      <c r="M1263" s="3" t="s">
        <v>671</v>
      </c>
      <c r="N1263" s="3" t="s">
        <v>310</v>
      </c>
      <c r="O1263" s="3"/>
      <c r="P1263" s="3" t="s">
        <v>82</v>
      </c>
      <c r="Q1263" s="3" t="s">
        <v>83</v>
      </c>
      <c r="R1263" s="4"/>
      <c r="S1263" s="3" t="s">
        <v>69</v>
      </c>
      <c r="T1263" s="3" t="s">
        <v>299</v>
      </c>
      <c r="U1263" s="3" t="s">
        <v>71</v>
      </c>
      <c r="V1263" s="3" t="s">
        <v>72</v>
      </c>
      <c r="W1263" s="3">
        <v>197.0795</v>
      </c>
      <c r="X1263" s="4">
        <f t="shared" si="79"/>
        <v>61.918199999999999</v>
      </c>
      <c r="Y1263" s="3">
        <v>20.639399999999998</v>
      </c>
      <c r="Z1263" s="4"/>
      <c r="AA1263" s="3">
        <v>9</v>
      </c>
      <c r="AB1263" s="3">
        <v>56.032400000000003</v>
      </c>
      <c r="AC1263" s="4">
        <f t="shared" si="83"/>
        <v>19.125299999999999</v>
      </c>
      <c r="AD1263" s="3">
        <v>6.3750999999999998</v>
      </c>
      <c r="AE1263" s="3">
        <v>9</v>
      </c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3" t="s">
        <v>177</v>
      </c>
      <c r="AV1263" s="3" t="s">
        <v>178</v>
      </c>
      <c r="AW1263" s="3" t="s">
        <v>127</v>
      </c>
      <c r="AX1263" s="4"/>
      <c r="AY1263" s="2" t="s">
        <v>122</v>
      </c>
      <c r="AZ1263" s="3" t="s">
        <v>76</v>
      </c>
      <c r="BA1263" s="3" t="s">
        <v>77</v>
      </c>
      <c r="BB1263" s="3">
        <f t="shared" si="126"/>
        <v>33.652083335</v>
      </c>
      <c r="BC1263" s="3">
        <f t="shared" si="127"/>
        <v>120.59958333</v>
      </c>
      <c r="BD1263" s="3">
        <v>10</v>
      </c>
      <c r="BE1263" s="4"/>
    </row>
    <row r="1264" spans="1:57" ht="12.75">
      <c r="A1264" s="3" t="s">
        <v>108</v>
      </c>
      <c r="B1264" s="4"/>
      <c r="C1264" s="3" t="s">
        <v>628</v>
      </c>
      <c r="D1264" s="2" t="s">
        <v>629</v>
      </c>
      <c r="E1264" s="3" t="s">
        <v>630</v>
      </c>
      <c r="F1264" s="3">
        <v>2016</v>
      </c>
      <c r="G1264" s="2" t="s">
        <v>61</v>
      </c>
      <c r="H1264" s="3" t="s">
        <v>112</v>
      </c>
      <c r="I1264" s="3" t="s">
        <v>631</v>
      </c>
      <c r="J1264" s="3" t="s">
        <v>114</v>
      </c>
      <c r="K1264" s="3" t="s">
        <v>320</v>
      </c>
      <c r="L1264" s="3">
        <v>2012</v>
      </c>
      <c r="M1264" s="3" t="s">
        <v>671</v>
      </c>
      <c r="N1264" s="3" t="s">
        <v>310</v>
      </c>
      <c r="O1264" s="3"/>
      <c r="P1264" s="3" t="s">
        <v>82</v>
      </c>
      <c r="Q1264" s="3" t="s">
        <v>83</v>
      </c>
      <c r="R1264" s="4"/>
      <c r="S1264" s="3" t="s">
        <v>69</v>
      </c>
      <c r="T1264" s="3" t="s">
        <v>299</v>
      </c>
      <c r="U1264" s="3" t="s">
        <v>71</v>
      </c>
      <c r="V1264" s="3" t="s">
        <v>72</v>
      </c>
      <c r="W1264" s="3">
        <v>147.77619999999999</v>
      </c>
      <c r="X1264" s="4">
        <f t="shared" si="79"/>
        <v>27.933</v>
      </c>
      <c r="Y1264" s="3">
        <v>9.3109999999999999</v>
      </c>
      <c r="Z1264" s="4"/>
      <c r="AA1264" s="3">
        <v>9</v>
      </c>
      <c r="AB1264" s="3">
        <v>56.032400000000003</v>
      </c>
      <c r="AC1264" s="4">
        <f t="shared" si="83"/>
        <v>19.125299999999999</v>
      </c>
      <c r="AD1264" s="3">
        <v>6.3750999999999998</v>
      </c>
      <c r="AE1264" s="3">
        <v>9</v>
      </c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3" t="s">
        <v>177</v>
      </c>
      <c r="AV1264" s="3" t="s">
        <v>178</v>
      </c>
      <c r="AW1264" s="3" t="s">
        <v>127</v>
      </c>
      <c r="AX1264" s="4"/>
      <c r="AY1264" s="2" t="s">
        <v>122</v>
      </c>
      <c r="AZ1264" s="3" t="s">
        <v>76</v>
      </c>
      <c r="BA1264" s="3" t="s">
        <v>77</v>
      </c>
      <c r="BB1264" s="3">
        <f t="shared" si="126"/>
        <v>33.652083335</v>
      </c>
      <c r="BC1264" s="3">
        <f t="shared" si="127"/>
        <v>120.59958333</v>
      </c>
      <c r="BD1264" s="3">
        <v>17</v>
      </c>
      <c r="BE1264" s="4"/>
    </row>
    <row r="1265" spans="1:57" ht="12.75">
      <c r="A1265" s="3" t="s">
        <v>108</v>
      </c>
      <c r="B1265" s="4"/>
      <c r="C1265" s="3" t="s">
        <v>628</v>
      </c>
      <c r="D1265" s="2" t="s">
        <v>629</v>
      </c>
      <c r="E1265" s="3" t="s">
        <v>630</v>
      </c>
      <c r="F1265" s="3">
        <v>2016</v>
      </c>
      <c r="G1265" s="2" t="s">
        <v>61</v>
      </c>
      <c r="H1265" s="3" t="s">
        <v>112</v>
      </c>
      <c r="I1265" s="3" t="s">
        <v>631</v>
      </c>
      <c r="J1265" s="3" t="s">
        <v>114</v>
      </c>
      <c r="K1265" s="3" t="s">
        <v>320</v>
      </c>
      <c r="L1265" s="3">
        <v>2012</v>
      </c>
      <c r="M1265" s="3" t="s">
        <v>671</v>
      </c>
      <c r="N1265" s="3" t="s">
        <v>310</v>
      </c>
      <c r="O1265" s="3"/>
      <c r="P1265" s="3" t="s">
        <v>82</v>
      </c>
      <c r="Q1265" s="3" t="s">
        <v>83</v>
      </c>
      <c r="R1265" s="4"/>
      <c r="S1265" s="3" t="s">
        <v>69</v>
      </c>
      <c r="T1265" s="3" t="s">
        <v>299</v>
      </c>
      <c r="U1265" s="3" t="s">
        <v>71</v>
      </c>
      <c r="V1265" s="3" t="s">
        <v>72</v>
      </c>
      <c r="W1265" s="3">
        <v>118.13979999999999</v>
      </c>
      <c r="X1265" s="4">
        <f t="shared" si="79"/>
        <v>26.487300000000001</v>
      </c>
      <c r="Y1265" s="3">
        <v>8.8291000000000004</v>
      </c>
      <c r="Z1265" s="4"/>
      <c r="AA1265" s="3">
        <v>9</v>
      </c>
      <c r="AB1265" s="3">
        <v>56.032400000000003</v>
      </c>
      <c r="AC1265" s="4">
        <f t="shared" si="83"/>
        <v>19.125299999999999</v>
      </c>
      <c r="AD1265" s="3">
        <v>6.3750999999999998</v>
      </c>
      <c r="AE1265" s="3">
        <v>9</v>
      </c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3" t="s">
        <v>177</v>
      </c>
      <c r="AV1265" s="3" t="s">
        <v>178</v>
      </c>
      <c r="AW1265" s="3" t="s">
        <v>127</v>
      </c>
      <c r="AX1265" s="4"/>
      <c r="AY1265" s="2" t="s">
        <v>122</v>
      </c>
      <c r="AZ1265" s="3" t="s">
        <v>76</v>
      </c>
      <c r="BA1265" s="3" t="s">
        <v>77</v>
      </c>
      <c r="BB1265" s="3">
        <f t="shared" si="126"/>
        <v>33.652083335</v>
      </c>
      <c r="BC1265" s="3">
        <f t="shared" si="127"/>
        <v>120.59958333</v>
      </c>
      <c r="BD1265" s="3">
        <v>20</v>
      </c>
      <c r="BE1265" s="4"/>
    </row>
    <row r="1266" spans="1:57" ht="12.75">
      <c r="A1266" s="3" t="s">
        <v>108</v>
      </c>
      <c r="B1266" s="4"/>
      <c r="C1266" s="3" t="s">
        <v>628</v>
      </c>
      <c r="D1266" s="2" t="s">
        <v>629</v>
      </c>
      <c r="E1266" s="3" t="s">
        <v>630</v>
      </c>
      <c r="F1266" s="3">
        <v>2016</v>
      </c>
      <c r="G1266" s="2" t="s">
        <v>61</v>
      </c>
      <c r="H1266" s="3" t="s">
        <v>112</v>
      </c>
      <c r="I1266" s="3" t="s">
        <v>631</v>
      </c>
      <c r="J1266" s="3" t="s">
        <v>114</v>
      </c>
      <c r="K1266" s="3" t="s">
        <v>320</v>
      </c>
      <c r="L1266" s="3">
        <v>2012</v>
      </c>
      <c r="M1266" s="3" t="s">
        <v>672</v>
      </c>
      <c r="N1266" s="3" t="s">
        <v>226</v>
      </c>
      <c r="O1266" s="3"/>
      <c r="P1266" s="3" t="s">
        <v>82</v>
      </c>
      <c r="Q1266" s="3" t="s">
        <v>83</v>
      </c>
      <c r="R1266" s="4"/>
      <c r="S1266" s="3" t="s">
        <v>69</v>
      </c>
      <c r="T1266" s="3" t="s">
        <v>299</v>
      </c>
      <c r="U1266" s="3" t="s">
        <v>71</v>
      </c>
      <c r="V1266" s="3" t="s">
        <v>72</v>
      </c>
      <c r="W1266" s="3">
        <v>1.1900000000000001E-2</v>
      </c>
      <c r="X1266" s="4">
        <f t="shared" si="79"/>
        <v>3.0000000000000001E-3</v>
      </c>
      <c r="Y1266" s="3">
        <v>1E-3</v>
      </c>
      <c r="Z1266" s="4"/>
      <c r="AA1266" s="3">
        <v>9</v>
      </c>
      <c r="AB1266" s="3">
        <v>5.8500000000000003E-2</v>
      </c>
      <c r="AC1266" s="4">
        <f t="shared" si="83"/>
        <v>1.95E-2</v>
      </c>
      <c r="AD1266" s="3">
        <v>6.4999999999999997E-3</v>
      </c>
      <c r="AE1266" s="3">
        <v>9</v>
      </c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3" t="s">
        <v>177</v>
      </c>
      <c r="AV1266" s="3" t="s">
        <v>178</v>
      </c>
      <c r="AW1266" s="3" t="s">
        <v>127</v>
      </c>
      <c r="AX1266" s="4"/>
      <c r="AY1266" s="2" t="s">
        <v>122</v>
      </c>
      <c r="AZ1266" s="3" t="s">
        <v>76</v>
      </c>
      <c r="BA1266" s="3" t="s">
        <v>77</v>
      </c>
      <c r="BB1266" s="3">
        <f t="shared" si="126"/>
        <v>33.652083335</v>
      </c>
      <c r="BC1266" s="3">
        <f t="shared" si="127"/>
        <v>120.59958333</v>
      </c>
      <c r="BD1266" s="3">
        <v>6</v>
      </c>
      <c r="BE1266" s="4"/>
    </row>
    <row r="1267" spans="1:57" ht="12.75">
      <c r="A1267" s="3" t="s">
        <v>108</v>
      </c>
      <c r="B1267" s="4"/>
      <c r="C1267" s="3" t="s">
        <v>628</v>
      </c>
      <c r="D1267" s="2" t="s">
        <v>629</v>
      </c>
      <c r="E1267" s="3" t="s">
        <v>630</v>
      </c>
      <c r="F1267" s="3">
        <v>2016</v>
      </c>
      <c r="G1267" s="2" t="s">
        <v>61</v>
      </c>
      <c r="H1267" s="3" t="s">
        <v>112</v>
      </c>
      <c r="I1267" s="3" t="s">
        <v>631</v>
      </c>
      <c r="J1267" s="3" t="s">
        <v>114</v>
      </c>
      <c r="K1267" s="3" t="s">
        <v>320</v>
      </c>
      <c r="L1267" s="3">
        <v>2012</v>
      </c>
      <c r="M1267" s="3" t="s">
        <v>672</v>
      </c>
      <c r="N1267" s="3" t="s">
        <v>226</v>
      </c>
      <c r="O1267" s="3"/>
      <c r="P1267" s="3" t="s">
        <v>82</v>
      </c>
      <c r="Q1267" s="3" t="s">
        <v>83</v>
      </c>
      <c r="R1267" s="4"/>
      <c r="S1267" s="3" t="s">
        <v>69</v>
      </c>
      <c r="T1267" s="3" t="s">
        <v>299</v>
      </c>
      <c r="U1267" s="3" t="s">
        <v>71</v>
      </c>
      <c r="V1267" s="3" t="s">
        <v>72</v>
      </c>
      <c r="W1267" s="3">
        <v>2.3300000000000001E-2</v>
      </c>
      <c r="X1267" s="4">
        <f t="shared" si="79"/>
        <v>1.0199999999999999E-2</v>
      </c>
      <c r="Y1267" s="3">
        <v>3.3999999999999998E-3</v>
      </c>
      <c r="Z1267" s="4"/>
      <c r="AA1267" s="3">
        <v>9</v>
      </c>
      <c r="AB1267" s="3">
        <v>5.8500000000000003E-2</v>
      </c>
      <c r="AC1267" s="4">
        <f t="shared" si="83"/>
        <v>1.95E-2</v>
      </c>
      <c r="AD1267" s="3">
        <v>6.4999999999999997E-3</v>
      </c>
      <c r="AE1267" s="3">
        <v>9</v>
      </c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3" t="s">
        <v>177</v>
      </c>
      <c r="AV1267" s="3" t="s">
        <v>178</v>
      </c>
      <c r="AW1267" s="3" t="s">
        <v>127</v>
      </c>
      <c r="AX1267" s="4"/>
      <c r="AY1267" s="2" t="s">
        <v>122</v>
      </c>
      <c r="AZ1267" s="3" t="s">
        <v>76</v>
      </c>
      <c r="BA1267" s="3" t="s">
        <v>77</v>
      </c>
      <c r="BB1267" s="3">
        <f t="shared" si="126"/>
        <v>33.652083335</v>
      </c>
      <c r="BC1267" s="3">
        <f t="shared" si="127"/>
        <v>120.59958333</v>
      </c>
      <c r="BD1267" s="3">
        <v>10</v>
      </c>
      <c r="BE1267" s="4"/>
    </row>
    <row r="1268" spans="1:57" ht="12.75">
      <c r="A1268" s="3" t="s">
        <v>108</v>
      </c>
      <c r="B1268" s="4"/>
      <c r="C1268" s="3" t="s">
        <v>628</v>
      </c>
      <c r="D1268" s="2" t="s">
        <v>629</v>
      </c>
      <c r="E1268" s="3" t="s">
        <v>630</v>
      </c>
      <c r="F1268" s="3">
        <v>2016</v>
      </c>
      <c r="G1268" s="2" t="s">
        <v>61</v>
      </c>
      <c r="H1268" s="3" t="s">
        <v>112</v>
      </c>
      <c r="I1268" s="3" t="s">
        <v>631</v>
      </c>
      <c r="J1268" s="3" t="s">
        <v>114</v>
      </c>
      <c r="K1268" s="3" t="s">
        <v>320</v>
      </c>
      <c r="L1268" s="3">
        <v>2012</v>
      </c>
      <c r="M1268" s="3" t="s">
        <v>672</v>
      </c>
      <c r="N1268" s="3" t="s">
        <v>226</v>
      </c>
      <c r="O1268" s="3"/>
      <c r="P1268" s="3" t="s">
        <v>82</v>
      </c>
      <c r="Q1268" s="3" t="s">
        <v>83</v>
      </c>
      <c r="R1268" s="4"/>
      <c r="S1268" s="3" t="s">
        <v>69</v>
      </c>
      <c r="T1268" s="3" t="s">
        <v>299</v>
      </c>
      <c r="U1268" s="3" t="s">
        <v>71</v>
      </c>
      <c r="V1268" s="3" t="s">
        <v>72</v>
      </c>
      <c r="W1268" s="3">
        <v>9.4999999999999998E-3</v>
      </c>
      <c r="X1268" s="4">
        <f t="shared" si="79"/>
        <v>2.4000000000000002E-3</v>
      </c>
      <c r="Y1268" s="3">
        <v>8.0000000000000004E-4</v>
      </c>
      <c r="Z1268" s="4"/>
      <c r="AA1268" s="3">
        <v>9</v>
      </c>
      <c r="AB1268" s="3">
        <v>5.8500000000000003E-2</v>
      </c>
      <c r="AC1268" s="4">
        <f t="shared" si="83"/>
        <v>1.95E-2</v>
      </c>
      <c r="AD1268" s="3">
        <v>6.4999999999999997E-3</v>
      </c>
      <c r="AE1268" s="3">
        <v>9</v>
      </c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3" t="s">
        <v>177</v>
      </c>
      <c r="AV1268" s="3" t="s">
        <v>178</v>
      </c>
      <c r="AW1268" s="3" t="s">
        <v>127</v>
      </c>
      <c r="AX1268" s="4"/>
      <c r="AY1268" s="2" t="s">
        <v>122</v>
      </c>
      <c r="AZ1268" s="3" t="s">
        <v>76</v>
      </c>
      <c r="BA1268" s="3" t="s">
        <v>77</v>
      </c>
      <c r="BB1268" s="3">
        <f t="shared" si="126"/>
        <v>33.652083335</v>
      </c>
      <c r="BC1268" s="3">
        <f t="shared" si="127"/>
        <v>120.59958333</v>
      </c>
      <c r="BD1268" s="3">
        <v>17</v>
      </c>
      <c r="BE1268" s="4"/>
    </row>
    <row r="1269" spans="1:57" ht="12.75">
      <c r="A1269" s="3" t="s">
        <v>108</v>
      </c>
      <c r="B1269" s="4"/>
      <c r="C1269" s="3" t="s">
        <v>628</v>
      </c>
      <c r="D1269" s="2" t="s">
        <v>629</v>
      </c>
      <c r="E1269" s="3" t="s">
        <v>630</v>
      </c>
      <c r="F1269" s="3">
        <v>2016</v>
      </c>
      <c r="G1269" s="2" t="s">
        <v>61</v>
      </c>
      <c r="H1269" s="3" t="s">
        <v>112</v>
      </c>
      <c r="I1269" s="3" t="s">
        <v>631</v>
      </c>
      <c r="J1269" s="3" t="s">
        <v>114</v>
      </c>
      <c r="K1269" s="3" t="s">
        <v>320</v>
      </c>
      <c r="L1269" s="3">
        <v>2012</v>
      </c>
      <c r="M1269" s="3" t="s">
        <v>672</v>
      </c>
      <c r="N1269" s="3" t="s">
        <v>226</v>
      </c>
      <c r="O1269" s="3"/>
      <c r="P1269" s="3" t="s">
        <v>82</v>
      </c>
      <c r="Q1269" s="3" t="s">
        <v>83</v>
      </c>
      <c r="R1269" s="4"/>
      <c r="S1269" s="3" t="s">
        <v>69</v>
      </c>
      <c r="T1269" s="3" t="s">
        <v>299</v>
      </c>
      <c r="U1269" s="3" t="s">
        <v>71</v>
      </c>
      <c r="V1269" s="3" t="s">
        <v>72</v>
      </c>
      <c r="W1269" s="3">
        <v>9.2999999999999992E-3</v>
      </c>
      <c r="X1269" s="4">
        <f t="shared" si="79"/>
        <v>2.0999999999999999E-3</v>
      </c>
      <c r="Y1269" s="3">
        <v>6.9999999999999999E-4</v>
      </c>
      <c r="Z1269" s="4"/>
      <c r="AA1269" s="3">
        <v>9</v>
      </c>
      <c r="AB1269" s="3">
        <v>5.8500000000000003E-2</v>
      </c>
      <c r="AC1269" s="4">
        <f t="shared" si="83"/>
        <v>1.95E-2</v>
      </c>
      <c r="AD1269" s="3">
        <v>6.4999999999999997E-3</v>
      </c>
      <c r="AE1269" s="3">
        <v>9</v>
      </c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3" t="s">
        <v>177</v>
      </c>
      <c r="AV1269" s="3" t="s">
        <v>178</v>
      </c>
      <c r="AW1269" s="3" t="s">
        <v>127</v>
      </c>
      <c r="AX1269" s="4"/>
      <c r="AY1269" s="2" t="s">
        <v>122</v>
      </c>
      <c r="AZ1269" s="3" t="s">
        <v>76</v>
      </c>
      <c r="BA1269" s="3" t="s">
        <v>77</v>
      </c>
      <c r="BB1269" s="3">
        <f t="shared" si="126"/>
        <v>33.652083335</v>
      </c>
      <c r="BC1269" s="3">
        <f t="shared" si="127"/>
        <v>120.59958333</v>
      </c>
      <c r="BD1269" s="3">
        <v>20</v>
      </c>
      <c r="BE1269" s="4"/>
    </row>
    <row r="1270" spans="1:57" ht="12.75">
      <c r="A1270" s="3" t="s">
        <v>108</v>
      </c>
      <c r="B1270" s="4"/>
      <c r="C1270" s="3" t="s">
        <v>628</v>
      </c>
      <c r="D1270" s="2" t="s">
        <v>629</v>
      </c>
      <c r="E1270" s="3" t="s">
        <v>630</v>
      </c>
      <c r="F1270" s="3">
        <v>2016</v>
      </c>
      <c r="G1270" s="2" t="s">
        <v>61</v>
      </c>
      <c r="H1270" s="3" t="s">
        <v>112</v>
      </c>
      <c r="I1270" s="3" t="s">
        <v>631</v>
      </c>
      <c r="J1270" s="3" t="s">
        <v>114</v>
      </c>
      <c r="K1270" s="3" t="s">
        <v>320</v>
      </c>
      <c r="L1270" s="3">
        <v>2012</v>
      </c>
      <c r="M1270" s="3" t="s">
        <v>673</v>
      </c>
      <c r="N1270" s="3" t="s">
        <v>310</v>
      </c>
      <c r="O1270" s="3"/>
      <c r="P1270" s="3" t="s">
        <v>86</v>
      </c>
      <c r="Q1270" s="3" t="s">
        <v>87</v>
      </c>
      <c r="R1270" s="4"/>
      <c r="S1270" s="3" t="s">
        <v>69</v>
      </c>
      <c r="T1270" s="3" t="s">
        <v>299</v>
      </c>
      <c r="U1270" s="3" t="s">
        <v>71</v>
      </c>
      <c r="V1270" s="3" t="s">
        <v>72</v>
      </c>
      <c r="W1270" s="3">
        <v>4.7881999999999998</v>
      </c>
      <c r="X1270" s="4">
        <f t="shared" si="79"/>
        <v>1.6637999999999999</v>
      </c>
      <c r="Y1270" s="3">
        <v>0.55459999999999998</v>
      </c>
      <c r="Z1270" s="4"/>
      <c r="AA1270" s="3">
        <v>9</v>
      </c>
      <c r="AB1270" s="3">
        <v>3.2585000000000002</v>
      </c>
      <c r="AC1270" s="4">
        <f t="shared" si="83"/>
        <v>1.5840000000000001</v>
      </c>
      <c r="AD1270" s="3">
        <v>0.52800000000000002</v>
      </c>
      <c r="AE1270" s="3">
        <v>9</v>
      </c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3" t="s">
        <v>177</v>
      </c>
      <c r="AV1270" s="3" t="s">
        <v>178</v>
      </c>
      <c r="AW1270" s="3" t="s">
        <v>127</v>
      </c>
      <c r="AX1270" s="4"/>
      <c r="AY1270" s="2" t="s">
        <v>122</v>
      </c>
      <c r="AZ1270" s="3" t="s">
        <v>76</v>
      </c>
      <c r="BA1270" s="3" t="s">
        <v>77</v>
      </c>
      <c r="BB1270" s="3">
        <f t="shared" si="126"/>
        <v>33.652083335</v>
      </c>
      <c r="BC1270" s="3">
        <f t="shared" si="127"/>
        <v>120.59958333</v>
      </c>
      <c r="BD1270" s="3">
        <v>6</v>
      </c>
      <c r="BE1270" s="4"/>
    </row>
    <row r="1271" spans="1:57" ht="12.75">
      <c r="A1271" s="3" t="s">
        <v>108</v>
      </c>
      <c r="B1271" s="4"/>
      <c r="C1271" s="3" t="s">
        <v>628</v>
      </c>
      <c r="D1271" s="2" t="s">
        <v>629</v>
      </c>
      <c r="E1271" s="3" t="s">
        <v>630</v>
      </c>
      <c r="F1271" s="3">
        <v>2016</v>
      </c>
      <c r="G1271" s="2" t="s">
        <v>61</v>
      </c>
      <c r="H1271" s="3" t="s">
        <v>112</v>
      </c>
      <c r="I1271" s="3" t="s">
        <v>631</v>
      </c>
      <c r="J1271" s="3" t="s">
        <v>114</v>
      </c>
      <c r="K1271" s="3" t="s">
        <v>320</v>
      </c>
      <c r="L1271" s="3">
        <v>2012</v>
      </c>
      <c r="M1271" s="3" t="s">
        <v>673</v>
      </c>
      <c r="N1271" s="3" t="s">
        <v>310</v>
      </c>
      <c r="O1271" s="3"/>
      <c r="P1271" s="3" t="s">
        <v>86</v>
      </c>
      <c r="Q1271" s="3" t="s">
        <v>87</v>
      </c>
      <c r="R1271" s="4"/>
      <c r="S1271" s="3" t="s">
        <v>69</v>
      </c>
      <c r="T1271" s="3" t="s">
        <v>299</v>
      </c>
      <c r="U1271" s="3" t="s">
        <v>71</v>
      </c>
      <c r="V1271" s="3" t="s">
        <v>72</v>
      </c>
      <c r="W1271" s="3">
        <v>4.3178999999999998</v>
      </c>
      <c r="X1271" s="4">
        <f t="shared" si="79"/>
        <v>1.7049000000000001</v>
      </c>
      <c r="Y1271" s="3">
        <v>0.56830000000000003</v>
      </c>
      <c r="Z1271" s="4"/>
      <c r="AA1271" s="3">
        <v>9</v>
      </c>
      <c r="AB1271" s="3">
        <v>3.2585000000000002</v>
      </c>
      <c r="AC1271" s="4">
        <f t="shared" si="83"/>
        <v>1.5840000000000001</v>
      </c>
      <c r="AD1271" s="3">
        <v>0.52800000000000002</v>
      </c>
      <c r="AE1271" s="3">
        <v>9</v>
      </c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3" t="s">
        <v>177</v>
      </c>
      <c r="AV1271" s="3" t="s">
        <v>178</v>
      </c>
      <c r="AW1271" s="3" t="s">
        <v>127</v>
      </c>
      <c r="AX1271" s="4"/>
      <c r="AY1271" s="2" t="s">
        <v>122</v>
      </c>
      <c r="AZ1271" s="3" t="s">
        <v>76</v>
      </c>
      <c r="BA1271" s="3" t="s">
        <v>77</v>
      </c>
      <c r="BB1271" s="3">
        <f t="shared" si="126"/>
        <v>33.652083335</v>
      </c>
      <c r="BC1271" s="3">
        <f t="shared" si="127"/>
        <v>120.59958333</v>
      </c>
      <c r="BD1271" s="3">
        <v>10</v>
      </c>
      <c r="BE1271" s="4"/>
    </row>
    <row r="1272" spans="1:57" ht="12.75">
      <c r="A1272" s="3" t="s">
        <v>108</v>
      </c>
      <c r="B1272" s="4"/>
      <c r="C1272" s="3" t="s">
        <v>628</v>
      </c>
      <c r="D1272" s="2" t="s">
        <v>629</v>
      </c>
      <c r="E1272" s="3" t="s">
        <v>630</v>
      </c>
      <c r="F1272" s="3">
        <v>2016</v>
      </c>
      <c r="G1272" s="2" t="s">
        <v>61</v>
      </c>
      <c r="H1272" s="3" t="s">
        <v>112</v>
      </c>
      <c r="I1272" s="3" t="s">
        <v>631</v>
      </c>
      <c r="J1272" s="3" t="s">
        <v>114</v>
      </c>
      <c r="K1272" s="3" t="s">
        <v>320</v>
      </c>
      <c r="L1272" s="3">
        <v>2012</v>
      </c>
      <c r="M1272" s="3" t="s">
        <v>673</v>
      </c>
      <c r="N1272" s="3" t="s">
        <v>310</v>
      </c>
      <c r="O1272" s="3"/>
      <c r="P1272" s="3" t="s">
        <v>86</v>
      </c>
      <c r="Q1272" s="3" t="s">
        <v>87</v>
      </c>
      <c r="R1272" s="4"/>
      <c r="S1272" s="3" t="s">
        <v>69</v>
      </c>
      <c r="T1272" s="3" t="s">
        <v>299</v>
      </c>
      <c r="U1272" s="3" t="s">
        <v>71</v>
      </c>
      <c r="V1272" s="3" t="s">
        <v>72</v>
      </c>
      <c r="W1272" s="3">
        <v>5.2125000000000004</v>
      </c>
      <c r="X1272" s="4">
        <f t="shared" si="79"/>
        <v>2.6768999999999998</v>
      </c>
      <c r="Y1272" s="3">
        <v>0.89229999999999998</v>
      </c>
      <c r="Z1272" s="4"/>
      <c r="AA1272" s="3">
        <v>9</v>
      </c>
      <c r="AB1272" s="3">
        <v>3.2585000000000002</v>
      </c>
      <c r="AC1272" s="4">
        <f t="shared" si="83"/>
        <v>1.5840000000000001</v>
      </c>
      <c r="AD1272" s="3">
        <v>0.52800000000000002</v>
      </c>
      <c r="AE1272" s="3">
        <v>9</v>
      </c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3" t="s">
        <v>177</v>
      </c>
      <c r="AV1272" s="3" t="s">
        <v>178</v>
      </c>
      <c r="AW1272" s="3" t="s">
        <v>127</v>
      </c>
      <c r="AX1272" s="4"/>
      <c r="AY1272" s="2" t="s">
        <v>122</v>
      </c>
      <c r="AZ1272" s="3" t="s">
        <v>76</v>
      </c>
      <c r="BA1272" s="3" t="s">
        <v>77</v>
      </c>
      <c r="BB1272" s="3">
        <f t="shared" si="126"/>
        <v>33.652083335</v>
      </c>
      <c r="BC1272" s="3">
        <f t="shared" si="127"/>
        <v>120.59958333</v>
      </c>
      <c r="BD1272" s="3">
        <v>17</v>
      </c>
      <c r="BE1272" s="4"/>
    </row>
    <row r="1273" spans="1:57" ht="12.75">
      <c r="A1273" s="3" t="s">
        <v>108</v>
      </c>
      <c r="B1273" s="4"/>
      <c r="C1273" s="3" t="s">
        <v>628</v>
      </c>
      <c r="D1273" s="2" t="s">
        <v>629</v>
      </c>
      <c r="E1273" s="3" t="s">
        <v>630</v>
      </c>
      <c r="F1273" s="3">
        <v>2016</v>
      </c>
      <c r="G1273" s="2" t="s">
        <v>61</v>
      </c>
      <c r="H1273" s="3" t="s">
        <v>112</v>
      </c>
      <c r="I1273" s="3" t="s">
        <v>631</v>
      </c>
      <c r="J1273" s="3" t="s">
        <v>114</v>
      </c>
      <c r="K1273" s="3" t="s">
        <v>320</v>
      </c>
      <c r="L1273" s="3">
        <v>2012</v>
      </c>
      <c r="M1273" s="3" t="s">
        <v>673</v>
      </c>
      <c r="N1273" s="3" t="s">
        <v>310</v>
      </c>
      <c r="O1273" s="3"/>
      <c r="P1273" s="3" t="s">
        <v>86</v>
      </c>
      <c r="Q1273" s="3" t="s">
        <v>87</v>
      </c>
      <c r="R1273" s="4"/>
      <c r="S1273" s="3" t="s">
        <v>69</v>
      </c>
      <c r="T1273" s="3" t="s">
        <v>299</v>
      </c>
      <c r="U1273" s="3" t="s">
        <v>71</v>
      </c>
      <c r="V1273" s="3" t="s">
        <v>72</v>
      </c>
      <c r="W1273" s="3">
        <v>4.2827000000000002</v>
      </c>
      <c r="X1273" s="4">
        <f t="shared" si="79"/>
        <v>1.4613</v>
      </c>
      <c r="Y1273" s="3">
        <v>0.48709999999999998</v>
      </c>
      <c r="Z1273" s="4"/>
      <c r="AA1273" s="3">
        <v>9</v>
      </c>
      <c r="AB1273" s="3">
        <v>3.2585000000000002</v>
      </c>
      <c r="AC1273" s="4">
        <f t="shared" si="83"/>
        <v>1.5840000000000001</v>
      </c>
      <c r="AD1273" s="3">
        <v>0.52800000000000002</v>
      </c>
      <c r="AE1273" s="3">
        <v>9</v>
      </c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3" t="s">
        <v>177</v>
      </c>
      <c r="AV1273" s="3" t="s">
        <v>178</v>
      </c>
      <c r="AW1273" s="3" t="s">
        <v>127</v>
      </c>
      <c r="AX1273" s="4"/>
      <c r="AY1273" s="2" t="s">
        <v>122</v>
      </c>
      <c r="AZ1273" s="3" t="s">
        <v>76</v>
      </c>
      <c r="BA1273" s="3" t="s">
        <v>77</v>
      </c>
      <c r="BB1273" s="3">
        <f t="shared" si="126"/>
        <v>33.652083335</v>
      </c>
      <c r="BC1273" s="3">
        <f t="shared" si="127"/>
        <v>120.59958333</v>
      </c>
      <c r="BD1273" s="3">
        <v>20</v>
      </c>
      <c r="BE1273" s="4"/>
    </row>
    <row r="1274" spans="1:57" ht="12.75">
      <c r="A1274" s="3" t="s">
        <v>108</v>
      </c>
      <c r="B1274" s="4"/>
      <c r="C1274" s="3" t="s">
        <v>628</v>
      </c>
      <c r="D1274" s="2" t="s">
        <v>629</v>
      </c>
      <c r="E1274" s="3" t="s">
        <v>630</v>
      </c>
      <c r="F1274" s="3">
        <v>2016</v>
      </c>
      <c r="G1274" s="2" t="s">
        <v>61</v>
      </c>
      <c r="H1274" s="3" t="s">
        <v>112</v>
      </c>
      <c r="I1274" s="3" t="s">
        <v>631</v>
      </c>
      <c r="J1274" s="3" t="s">
        <v>114</v>
      </c>
      <c r="K1274" s="3" t="s">
        <v>320</v>
      </c>
      <c r="L1274" s="3">
        <v>2012</v>
      </c>
      <c r="M1274" s="3" t="s">
        <v>674</v>
      </c>
      <c r="N1274" s="3" t="s">
        <v>226</v>
      </c>
      <c r="O1274" s="3"/>
      <c r="P1274" s="3" t="s">
        <v>227</v>
      </c>
      <c r="Q1274" s="3" t="s">
        <v>225</v>
      </c>
      <c r="R1274" s="4"/>
      <c r="S1274" s="3" t="s">
        <v>69</v>
      </c>
      <c r="T1274" s="3" t="s">
        <v>299</v>
      </c>
      <c r="U1274" s="3" t="s">
        <v>71</v>
      </c>
      <c r="V1274" s="3" t="s">
        <v>72</v>
      </c>
      <c r="W1274" s="3">
        <v>24.509799999999998</v>
      </c>
      <c r="X1274" s="4">
        <f t="shared" si="79"/>
        <v>23.173500000000001</v>
      </c>
      <c r="Y1274" s="3">
        <v>7.7244999999999999</v>
      </c>
      <c r="Z1274" s="4"/>
      <c r="AA1274" s="3">
        <v>9</v>
      </c>
      <c r="AB1274" s="3">
        <v>21.0839</v>
      </c>
      <c r="AC1274" s="4">
        <f t="shared" si="83"/>
        <v>13.745699999999999</v>
      </c>
      <c r="AD1274" s="3">
        <v>4.5819000000000001</v>
      </c>
      <c r="AE1274" s="3">
        <v>9</v>
      </c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3" t="s">
        <v>177</v>
      </c>
      <c r="AV1274" s="3" t="s">
        <v>178</v>
      </c>
      <c r="AW1274" s="3" t="s">
        <v>127</v>
      </c>
      <c r="AX1274" s="4"/>
      <c r="AY1274" s="2" t="s">
        <v>122</v>
      </c>
      <c r="AZ1274" s="3" t="s">
        <v>76</v>
      </c>
      <c r="BA1274" s="3" t="s">
        <v>77</v>
      </c>
      <c r="BB1274" s="3">
        <f t="shared" si="126"/>
        <v>33.652083335</v>
      </c>
      <c r="BC1274" s="3">
        <f t="shared" si="127"/>
        <v>120.59958333</v>
      </c>
      <c r="BD1274" s="3">
        <v>6</v>
      </c>
      <c r="BE1274" s="4"/>
    </row>
    <row r="1275" spans="1:57" ht="12.75">
      <c r="A1275" s="3" t="s">
        <v>108</v>
      </c>
      <c r="B1275" s="4"/>
      <c r="C1275" s="3" t="s">
        <v>628</v>
      </c>
      <c r="D1275" s="2" t="s">
        <v>629</v>
      </c>
      <c r="E1275" s="3" t="s">
        <v>630</v>
      </c>
      <c r="F1275" s="3">
        <v>2016</v>
      </c>
      <c r="G1275" s="2" t="s">
        <v>61</v>
      </c>
      <c r="H1275" s="3" t="s">
        <v>112</v>
      </c>
      <c r="I1275" s="3" t="s">
        <v>631</v>
      </c>
      <c r="J1275" s="3" t="s">
        <v>114</v>
      </c>
      <c r="K1275" s="3" t="s">
        <v>320</v>
      </c>
      <c r="L1275" s="3">
        <v>2012</v>
      </c>
      <c r="M1275" s="3" t="s">
        <v>674</v>
      </c>
      <c r="N1275" s="3" t="s">
        <v>226</v>
      </c>
      <c r="O1275" s="3"/>
      <c r="P1275" s="3" t="s">
        <v>227</v>
      </c>
      <c r="Q1275" s="3" t="s">
        <v>225</v>
      </c>
      <c r="R1275" s="4"/>
      <c r="S1275" s="3" t="s">
        <v>69</v>
      </c>
      <c r="T1275" s="3" t="s">
        <v>299</v>
      </c>
      <c r="U1275" s="3" t="s">
        <v>71</v>
      </c>
      <c r="V1275" s="3" t="s">
        <v>72</v>
      </c>
      <c r="W1275" s="3">
        <v>49.788499999999999</v>
      </c>
      <c r="X1275" s="4">
        <f t="shared" si="79"/>
        <v>23.953499999999998</v>
      </c>
      <c r="Y1275" s="3">
        <v>7.9844999999999997</v>
      </c>
      <c r="Z1275" s="4"/>
      <c r="AA1275" s="3">
        <v>9</v>
      </c>
      <c r="AB1275" s="3">
        <v>21.0839</v>
      </c>
      <c r="AC1275" s="4">
        <f t="shared" si="83"/>
        <v>13.745699999999999</v>
      </c>
      <c r="AD1275" s="3">
        <v>4.5819000000000001</v>
      </c>
      <c r="AE1275" s="3">
        <v>9</v>
      </c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3" t="s">
        <v>177</v>
      </c>
      <c r="AV1275" s="3" t="s">
        <v>178</v>
      </c>
      <c r="AW1275" s="3" t="s">
        <v>127</v>
      </c>
      <c r="AX1275" s="4"/>
      <c r="AY1275" s="2" t="s">
        <v>122</v>
      </c>
      <c r="AZ1275" s="3" t="s">
        <v>76</v>
      </c>
      <c r="BA1275" s="3" t="s">
        <v>77</v>
      </c>
      <c r="BB1275" s="3">
        <f t="shared" si="126"/>
        <v>33.652083335</v>
      </c>
      <c r="BC1275" s="3">
        <f t="shared" si="127"/>
        <v>120.59958333</v>
      </c>
      <c r="BD1275" s="3">
        <v>10</v>
      </c>
      <c r="BE1275" s="4"/>
    </row>
    <row r="1276" spans="1:57" ht="12.75">
      <c r="A1276" s="3" t="s">
        <v>108</v>
      </c>
      <c r="B1276" s="4"/>
      <c r="C1276" s="3" t="s">
        <v>628</v>
      </c>
      <c r="D1276" s="2" t="s">
        <v>629</v>
      </c>
      <c r="E1276" s="3" t="s">
        <v>630</v>
      </c>
      <c r="F1276" s="3">
        <v>2016</v>
      </c>
      <c r="G1276" s="2" t="s">
        <v>61</v>
      </c>
      <c r="H1276" s="3" t="s">
        <v>112</v>
      </c>
      <c r="I1276" s="3" t="s">
        <v>631</v>
      </c>
      <c r="J1276" s="3" t="s">
        <v>114</v>
      </c>
      <c r="K1276" s="3" t="s">
        <v>320</v>
      </c>
      <c r="L1276" s="3">
        <v>2012</v>
      </c>
      <c r="M1276" s="3" t="s">
        <v>674</v>
      </c>
      <c r="N1276" s="3" t="s">
        <v>226</v>
      </c>
      <c r="O1276" s="3"/>
      <c r="P1276" s="3" t="s">
        <v>227</v>
      </c>
      <c r="Q1276" s="3" t="s">
        <v>225</v>
      </c>
      <c r="R1276" s="4"/>
      <c r="S1276" s="3" t="s">
        <v>69</v>
      </c>
      <c r="T1276" s="3" t="s">
        <v>299</v>
      </c>
      <c r="U1276" s="3" t="s">
        <v>71</v>
      </c>
      <c r="V1276" s="3" t="s">
        <v>72</v>
      </c>
      <c r="W1276" s="3">
        <v>41.964100000000002</v>
      </c>
      <c r="X1276" s="4">
        <f t="shared" si="79"/>
        <v>34.156199999999998</v>
      </c>
      <c r="Y1276" s="3">
        <v>11.385400000000001</v>
      </c>
      <c r="Z1276" s="4"/>
      <c r="AA1276" s="3">
        <v>9</v>
      </c>
      <c r="AB1276" s="3">
        <v>21.0839</v>
      </c>
      <c r="AC1276" s="4">
        <f t="shared" si="83"/>
        <v>13.745699999999999</v>
      </c>
      <c r="AD1276" s="3">
        <v>4.5819000000000001</v>
      </c>
      <c r="AE1276" s="3">
        <v>9</v>
      </c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3" t="s">
        <v>177</v>
      </c>
      <c r="AV1276" s="3" t="s">
        <v>178</v>
      </c>
      <c r="AW1276" s="3" t="s">
        <v>127</v>
      </c>
      <c r="AX1276" s="4"/>
      <c r="AY1276" s="2" t="s">
        <v>122</v>
      </c>
      <c r="AZ1276" s="3" t="s">
        <v>76</v>
      </c>
      <c r="BA1276" s="3" t="s">
        <v>77</v>
      </c>
      <c r="BB1276" s="3">
        <f t="shared" si="126"/>
        <v>33.652083335</v>
      </c>
      <c r="BC1276" s="3">
        <f t="shared" si="127"/>
        <v>120.59958333</v>
      </c>
      <c r="BD1276" s="3">
        <v>17</v>
      </c>
      <c r="BE1276" s="4"/>
    </row>
    <row r="1277" spans="1:57" ht="12.75">
      <c r="A1277" s="3" t="s">
        <v>108</v>
      </c>
      <c r="B1277" s="4"/>
      <c r="C1277" s="3" t="s">
        <v>628</v>
      </c>
      <c r="D1277" s="2" t="s">
        <v>629</v>
      </c>
      <c r="E1277" s="3" t="s">
        <v>630</v>
      </c>
      <c r="F1277" s="3">
        <v>2016</v>
      </c>
      <c r="G1277" s="2" t="s">
        <v>61</v>
      </c>
      <c r="H1277" s="3" t="s">
        <v>112</v>
      </c>
      <c r="I1277" s="3" t="s">
        <v>631</v>
      </c>
      <c r="J1277" s="3" t="s">
        <v>114</v>
      </c>
      <c r="K1277" s="3" t="s">
        <v>320</v>
      </c>
      <c r="L1277" s="3">
        <v>2012</v>
      </c>
      <c r="M1277" s="3" t="s">
        <v>674</v>
      </c>
      <c r="N1277" s="3" t="s">
        <v>226</v>
      </c>
      <c r="O1277" s="3"/>
      <c r="P1277" s="3" t="s">
        <v>227</v>
      </c>
      <c r="Q1277" s="3" t="s">
        <v>225</v>
      </c>
      <c r="R1277" s="4"/>
      <c r="S1277" s="3" t="s">
        <v>69</v>
      </c>
      <c r="T1277" s="3" t="s">
        <v>299</v>
      </c>
      <c r="U1277" s="3" t="s">
        <v>71</v>
      </c>
      <c r="V1277" s="3" t="s">
        <v>72</v>
      </c>
      <c r="W1277" s="3">
        <v>30.867899999999999</v>
      </c>
      <c r="X1277" s="4">
        <f t="shared" si="79"/>
        <v>9.8241000000000014</v>
      </c>
      <c r="Y1277" s="3">
        <v>3.2747000000000002</v>
      </c>
      <c r="Z1277" s="4"/>
      <c r="AA1277" s="3">
        <v>9</v>
      </c>
      <c r="AB1277" s="3">
        <v>21.0839</v>
      </c>
      <c r="AC1277" s="4">
        <f t="shared" si="83"/>
        <v>13.745699999999999</v>
      </c>
      <c r="AD1277" s="3">
        <v>4.5819000000000001</v>
      </c>
      <c r="AE1277" s="3">
        <v>9</v>
      </c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3" t="s">
        <v>177</v>
      </c>
      <c r="AV1277" s="3" t="s">
        <v>178</v>
      </c>
      <c r="AW1277" s="3" t="s">
        <v>127</v>
      </c>
      <c r="AX1277" s="4"/>
      <c r="AY1277" s="2" t="s">
        <v>122</v>
      </c>
      <c r="AZ1277" s="3" t="s">
        <v>76</v>
      </c>
      <c r="BA1277" s="3" t="s">
        <v>77</v>
      </c>
      <c r="BB1277" s="3">
        <f t="shared" si="126"/>
        <v>33.652083335</v>
      </c>
      <c r="BC1277" s="3">
        <f t="shared" si="127"/>
        <v>120.59958333</v>
      </c>
      <c r="BD1277" s="3">
        <v>20</v>
      </c>
      <c r="BE1277" s="4"/>
    </row>
    <row r="1278" spans="1:57" ht="12.75">
      <c r="A1278" s="3" t="s">
        <v>108</v>
      </c>
      <c r="B1278" s="4"/>
      <c r="C1278" s="3" t="s">
        <v>628</v>
      </c>
      <c r="D1278" s="2" t="s">
        <v>629</v>
      </c>
      <c r="E1278" s="3" t="s">
        <v>630</v>
      </c>
      <c r="F1278" s="3">
        <v>2016</v>
      </c>
      <c r="G1278" s="2" t="s">
        <v>61</v>
      </c>
      <c r="H1278" s="3" t="s">
        <v>112</v>
      </c>
      <c r="I1278" s="3" t="s">
        <v>631</v>
      </c>
      <c r="J1278" s="3" t="s">
        <v>114</v>
      </c>
      <c r="K1278" s="3" t="s">
        <v>320</v>
      </c>
      <c r="L1278" s="3">
        <v>2012</v>
      </c>
      <c r="M1278" s="3" t="s">
        <v>200</v>
      </c>
      <c r="N1278" s="3" t="s">
        <v>131</v>
      </c>
      <c r="O1278" s="3"/>
      <c r="P1278" s="3" t="s">
        <v>132</v>
      </c>
      <c r="Q1278" s="3" t="s">
        <v>169</v>
      </c>
      <c r="R1278" s="4"/>
      <c r="S1278" s="3" t="s">
        <v>134</v>
      </c>
      <c r="T1278" s="3" t="s">
        <v>135</v>
      </c>
      <c r="U1278" s="4"/>
      <c r="V1278" s="3" t="s">
        <v>72</v>
      </c>
      <c r="W1278" s="3">
        <v>45.45</v>
      </c>
      <c r="X1278" s="4">
        <f t="shared" si="79"/>
        <v>2.58</v>
      </c>
      <c r="Y1278" s="3">
        <v>0.86</v>
      </c>
      <c r="Z1278" s="4"/>
      <c r="AA1278" s="3">
        <v>9</v>
      </c>
      <c r="AB1278" s="3">
        <v>19.670000000000002</v>
      </c>
      <c r="AC1278" s="4">
        <f t="shared" si="83"/>
        <v>1.1099999999999999</v>
      </c>
      <c r="AD1278" s="3">
        <v>0.37</v>
      </c>
      <c r="AE1278" s="3">
        <v>9</v>
      </c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3" t="s">
        <v>177</v>
      </c>
      <c r="AV1278" s="3" t="s">
        <v>178</v>
      </c>
      <c r="AW1278" s="3" t="s">
        <v>127</v>
      </c>
      <c r="AX1278" s="4"/>
      <c r="AY1278" s="2" t="s">
        <v>122</v>
      </c>
      <c r="AZ1278" s="3" t="s">
        <v>76</v>
      </c>
      <c r="BA1278" s="3" t="s">
        <v>77</v>
      </c>
      <c r="BB1278" s="3">
        <f t="shared" si="126"/>
        <v>33.652083335</v>
      </c>
      <c r="BC1278" s="3">
        <f t="shared" si="127"/>
        <v>120.59958333</v>
      </c>
      <c r="BD1278" s="3">
        <v>6</v>
      </c>
      <c r="BE1278" s="4"/>
    </row>
    <row r="1279" spans="1:57" ht="12.75">
      <c r="A1279" s="3" t="s">
        <v>108</v>
      </c>
      <c r="B1279" s="4"/>
      <c r="C1279" s="3" t="s">
        <v>628</v>
      </c>
      <c r="D1279" s="2" t="s">
        <v>629</v>
      </c>
      <c r="E1279" s="3" t="s">
        <v>630</v>
      </c>
      <c r="F1279" s="3">
        <v>2016</v>
      </c>
      <c r="G1279" s="2" t="s">
        <v>61</v>
      </c>
      <c r="H1279" s="3" t="s">
        <v>112</v>
      </c>
      <c r="I1279" s="3" t="s">
        <v>631</v>
      </c>
      <c r="J1279" s="3" t="s">
        <v>114</v>
      </c>
      <c r="K1279" s="3" t="s">
        <v>320</v>
      </c>
      <c r="L1279" s="3">
        <v>2012</v>
      </c>
      <c r="M1279" s="3" t="s">
        <v>200</v>
      </c>
      <c r="N1279" s="3" t="s">
        <v>131</v>
      </c>
      <c r="O1279" s="3"/>
      <c r="P1279" s="3" t="s">
        <v>132</v>
      </c>
      <c r="Q1279" s="3" t="s">
        <v>169</v>
      </c>
      <c r="R1279" s="4"/>
      <c r="S1279" s="3" t="s">
        <v>134</v>
      </c>
      <c r="T1279" s="3" t="s">
        <v>135</v>
      </c>
      <c r="U1279" s="4"/>
      <c r="V1279" s="3" t="s">
        <v>72</v>
      </c>
      <c r="W1279" s="3">
        <v>46.57</v>
      </c>
      <c r="X1279" s="4">
        <f t="shared" si="79"/>
        <v>1.41</v>
      </c>
      <c r="Y1279" s="3">
        <v>0.47</v>
      </c>
      <c r="Z1279" s="4"/>
      <c r="AA1279" s="3">
        <v>9</v>
      </c>
      <c r="AB1279" s="3">
        <v>20.67</v>
      </c>
      <c r="AC1279" s="4">
        <f t="shared" si="83"/>
        <v>1.1099999999999999</v>
      </c>
      <c r="AD1279" s="3">
        <v>0.37</v>
      </c>
      <c r="AE1279" s="3">
        <v>9</v>
      </c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3" t="s">
        <v>177</v>
      </c>
      <c r="AV1279" s="3" t="s">
        <v>178</v>
      </c>
      <c r="AW1279" s="3" t="s">
        <v>127</v>
      </c>
      <c r="AX1279" s="4"/>
      <c r="AY1279" s="2" t="s">
        <v>122</v>
      </c>
      <c r="AZ1279" s="3" t="s">
        <v>76</v>
      </c>
      <c r="BA1279" s="3" t="s">
        <v>77</v>
      </c>
      <c r="BB1279" s="3">
        <f t="shared" si="126"/>
        <v>33.652083335</v>
      </c>
      <c r="BC1279" s="3">
        <f t="shared" si="127"/>
        <v>120.59958333</v>
      </c>
      <c r="BD1279" s="3">
        <v>10</v>
      </c>
      <c r="BE1279" s="4"/>
    </row>
    <row r="1280" spans="1:57" ht="12.75">
      <c r="A1280" s="3" t="s">
        <v>108</v>
      </c>
      <c r="B1280" s="4"/>
      <c r="C1280" s="3" t="s">
        <v>628</v>
      </c>
      <c r="D1280" s="2" t="s">
        <v>629</v>
      </c>
      <c r="E1280" s="3" t="s">
        <v>630</v>
      </c>
      <c r="F1280" s="3">
        <v>2016</v>
      </c>
      <c r="G1280" s="2" t="s">
        <v>61</v>
      </c>
      <c r="H1280" s="3" t="s">
        <v>112</v>
      </c>
      <c r="I1280" s="3" t="s">
        <v>631</v>
      </c>
      <c r="J1280" s="3" t="s">
        <v>114</v>
      </c>
      <c r="K1280" s="3" t="s">
        <v>320</v>
      </c>
      <c r="L1280" s="3">
        <v>2012</v>
      </c>
      <c r="M1280" s="3" t="s">
        <v>200</v>
      </c>
      <c r="N1280" s="3" t="s">
        <v>131</v>
      </c>
      <c r="O1280" s="3"/>
      <c r="P1280" s="3" t="s">
        <v>132</v>
      </c>
      <c r="Q1280" s="3" t="s">
        <v>169</v>
      </c>
      <c r="R1280" s="4"/>
      <c r="S1280" s="3" t="s">
        <v>134</v>
      </c>
      <c r="T1280" s="3" t="s">
        <v>135</v>
      </c>
      <c r="U1280" s="4"/>
      <c r="V1280" s="3" t="s">
        <v>72</v>
      </c>
      <c r="W1280" s="3">
        <v>52.54</v>
      </c>
      <c r="X1280" s="4">
        <f t="shared" si="79"/>
        <v>1.17</v>
      </c>
      <c r="Y1280" s="3">
        <v>0.39</v>
      </c>
      <c r="Z1280" s="4"/>
      <c r="AA1280" s="3">
        <v>9</v>
      </c>
      <c r="AB1280" s="3">
        <v>21.67</v>
      </c>
      <c r="AC1280" s="4">
        <f t="shared" si="83"/>
        <v>1.1099999999999999</v>
      </c>
      <c r="AD1280" s="3">
        <v>0.37</v>
      </c>
      <c r="AE1280" s="3">
        <v>9</v>
      </c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3" t="s">
        <v>177</v>
      </c>
      <c r="AV1280" s="3" t="s">
        <v>178</v>
      </c>
      <c r="AW1280" s="3" t="s">
        <v>127</v>
      </c>
      <c r="AX1280" s="4"/>
      <c r="AY1280" s="2" t="s">
        <v>122</v>
      </c>
      <c r="AZ1280" s="3" t="s">
        <v>76</v>
      </c>
      <c r="BA1280" s="3" t="s">
        <v>77</v>
      </c>
      <c r="BB1280" s="3">
        <f t="shared" si="126"/>
        <v>33.652083335</v>
      </c>
      <c r="BC1280" s="3">
        <f t="shared" si="127"/>
        <v>120.59958333</v>
      </c>
      <c r="BD1280" s="3">
        <v>17</v>
      </c>
      <c r="BE1280" s="4"/>
    </row>
    <row r="1281" spans="1:57" ht="12.75">
      <c r="A1281" s="3" t="s">
        <v>108</v>
      </c>
      <c r="B1281" s="4"/>
      <c r="C1281" s="3" t="s">
        <v>628</v>
      </c>
      <c r="D1281" s="2" t="s">
        <v>629</v>
      </c>
      <c r="E1281" s="3" t="s">
        <v>630</v>
      </c>
      <c r="F1281" s="3">
        <v>2016</v>
      </c>
      <c r="G1281" s="2" t="s">
        <v>61</v>
      </c>
      <c r="H1281" s="3" t="s">
        <v>112</v>
      </c>
      <c r="I1281" s="3" t="s">
        <v>631</v>
      </c>
      <c r="J1281" s="3" t="s">
        <v>114</v>
      </c>
      <c r="K1281" s="3" t="s">
        <v>320</v>
      </c>
      <c r="L1281" s="3">
        <v>2012</v>
      </c>
      <c r="M1281" s="3" t="s">
        <v>200</v>
      </c>
      <c r="N1281" s="3" t="s">
        <v>131</v>
      </c>
      <c r="O1281" s="3"/>
      <c r="P1281" s="3" t="s">
        <v>132</v>
      </c>
      <c r="Q1281" s="3" t="s">
        <v>169</v>
      </c>
      <c r="R1281" s="4"/>
      <c r="S1281" s="3" t="s">
        <v>134</v>
      </c>
      <c r="T1281" s="3" t="s">
        <v>135</v>
      </c>
      <c r="U1281" s="4"/>
      <c r="V1281" s="3" t="s">
        <v>72</v>
      </c>
      <c r="W1281" s="3">
        <v>51.17</v>
      </c>
      <c r="X1281" s="4">
        <f t="shared" si="79"/>
        <v>0.99</v>
      </c>
      <c r="Y1281" s="3">
        <v>0.33</v>
      </c>
      <c r="Z1281" s="4"/>
      <c r="AA1281" s="3">
        <v>9</v>
      </c>
      <c r="AB1281" s="3">
        <v>22.67</v>
      </c>
      <c r="AC1281" s="4">
        <f t="shared" si="83"/>
        <v>1.1099999999999999</v>
      </c>
      <c r="AD1281" s="3">
        <v>0.37</v>
      </c>
      <c r="AE1281" s="3">
        <v>9</v>
      </c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3" t="s">
        <v>177</v>
      </c>
      <c r="AV1281" s="3" t="s">
        <v>178</v>
      </c>
      <c r="AW1281" s="3" t="s">
        <v>127</v>
      </c>
      <c r="AX1281" s="4"/>
      <c r="AY1281" s="2" t="s">
        <v>122</v>
      </c>
      <c r="AZ1281" s="3" t="s">
        <v>76</v>
      </c>
      <c r="BA1281" s="3" t="s">
        <v>77</v>
      </c>
      <c r="BB1281" s="3">
        <f t="shared" si="126"/>
        <v>33.652083335</v>
      </c>
      <c r="BC1281" s="3">
        <f t="shared" si="127"/>
        <v>120.59958333</v>
      </c>
      <c r="BD1281" s="3">
        <v>20</v>
      </c>
      <c r="BE1281" s="4"/>
    </row>
    <row r="1282" spans="1:57" ht="12.75">
      <c r="A1282" s="3" t="s">
        <v>108</v>
      </c>
      <c r="B1282" s="4"/>
      <c r="C1282" s="3" t="s">
        <v>632</v>
      </c>
      <c r="D1282" s="3" t="s">
        <v>633</v>
      </c>
      <c r="E1282" s="3" t="s">
        <v>630</v>
      </c>
      <c r="F1282" s="3">
        <v>2016</v>
      </c>
      <c r="G1282" s="2" t="s">
        <v>61</v>
      </c>
      <c r="H1282" s="3" t="s">
        <v>112</v>
      </c>
      <c r="I1282" s="3" t="s">
        <v>631</v>
      </c>
      <c r="J1282" s="3" t="s">
        <v>114</v>
      </c>
      <c r="K1282" s="3" t="s">
        <v>320</v>
      </c>
      <c r="L1282" s="3">
        <v>2012</v>
      </c>
      <c r="M1282" s="3" t="s">
        <v>200</v>
      </c>
      <c r="N1282" s="3" t="s">
        <v>131</v>
      </c>
      <c r="O1282" s="3"/>
      <c r="P1282" s="3" t="s">
        <v>132</v>
      </c>
      <c r="Q1282" s="3" t="s">
        <v>169</v>
      </c>
      <c r="R1282" s="4"/>
      <c r="S1282" s="3" t="s">
        <v>134</v>
      </c>
      <c r="T1282" s="3" t="s">
        <v>135</v>
      </c>
      <c r="U1282" s="3" t="s">
        <v>84</v>
      </c>
      <c r="V1282" s="3" t="s">
        <v>72</v>
      </c>
      <c r="W1282" s="3">
        <v>40.4</v>
      </c>
      <c r="X1282" s="4">
        <f t="shared" si="79"/>
        <v>7.86</v>
      </c>
      <c r="Y1282" s="3">
        <v>2.62</v>
      </c>
      <c r="Z1282" s="4"/>
      <c r="AA1282" s="3">
        <v>9</v>
      </c>
      <c r="AB1282" s="3">
        <v>29.78</v>
      </c>
      <c r="AC1282" s="4">
        <f t="shared" si="83"/>
        <v>1.8900000000000001</v>
      </c>
      <c r="AD1282" s="3">
        <v>0.63</v>
      </c>
      <c r="AE1282" s="3">
        <v>9</v>
      </c>
      <c r="AF1282" s="3">
        <v>26.88</v>
      </c>
      <c r="AG1282" s="5">
        <f t="shared" ref="AG1282:AG1283" si="128">ABS(AH1282)*(SQRT(AI1282))</f>
        <v>1.8900000000000001</v>
      </c>
      <c r="AH1282" s="3">
        <v>0.63</v>
      </c>
      <c r="AI1282" s="3">
        <v>9</v>
      </c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3" t="s">
        <v>177</v>
      </c>
      <c r="AV1282" s="3" t="s">
        <v>178</v>
      </c>
      <c r="AW1282" s="3" t="s">
        <v>127</v>
      </c>
      <c r="AX1282" s="4"/>
      <c r="AY1282" s="2" t="s">
        <v>122</v>
      </c>
      <c r="AZ1282" s="3" t="s">
        <v>76</v>
      </c>
      <c r="BA1282" s="3" t="s">
        <v>77</v>
      </c>
      <c r="BB1282" s="3">
        <v>32.614166670000003</v>
      </c>
      <c r="BC1282" s="3">
        <v>119.85694444000001</v>
      </c>
      <c r="BD1282" s="3">
        <v>10</v>
      </c>
      <c r="BE1282" s="3" t="s">
        <v>636</v>
      </c>
    </row>
    <row r="1283" spans="1:57" ht="12.75">
      <c r="A1283" s="3" t="s">
        <v>108</v>
      </c>
      <c r="B1283" s="4"/>
      <c r="C1283" s="3" t="s">
        <v>632</v>
      </c>
      <c r="D1283" s="3" t="s">
        <v>633</v>
      </c>
      <c r="E1283" s="3" t="s">
        <v>630</v>
      </c>
      <c r="F1283" s="3">
        <v>2016</v>
      </c>
      <c r="G1283" s="2" t="s">
        <v>61</v>
      </c>
      <c r="H1283" s="3" t="s">
        <v>112</v>
      </c>
      <c r="I1283" s="3" t="s">
        <v>631</v>
      </c>
      <c r="J1283" s="3" t="s">
        <v>114</v>
      </c>
      <c r="K1283" s="3" t="s">
        <v>320</v>
      </c>
      <c r="L1283" s="3">
        <v>2012</v>
      </c>
      <c r="M1283" s="3" t="s">
        <v>337</v>
      </c>
      <c r="N1283" s="3" t="s">
        <v>206</v>
      </c>
      <c r="O1283" s="3"/>
      <c r="P1283" s="3" t="s">
        <v>82</v>
      </c>
      <c r="Q1283" s="3" t="s">
        <v>83</v>
      </c>
      <c r="R1283" s="4"/>
      <c r="S1283" s="3" t="s">
        <v>134</v>
      </c>
      <c r="T1283" s="3" t="s">
        <v>135</v>
      </c>
      <c r="U1283" s="3" t="s">
        <v>84</v>
      </c>
      <c r="V1283" s="3" t="s">
        <v>72</v>
      </c>
      <c r="W1283" s="3">
        <v>8.52</v>
      </c>
      <c r="X1283" s="4">
        <f t="shared" si="79"/>
        <v>2.4899999999999998</v>
      </c>
      <c r="Y1283" s="3">
        <v>0.83</v>
      </c>
      <c r="Z1283" s="4"/>
      <c r="AA1283" s="3">
        <v>9</v>
      </c>
      <c r="AB1283" s="3">
        <v>0.63</v>
      </c>
      <c r="AC1283" s="4">
        <f t="shared" si="83"/>
        <v>0.72</v>
      </c>
      <c r="AD1283" s="3">
        <v>0.24</v>
      </c>
      <c r="AE1283" s="3">
        <v>9</v>
      </c>
      <c r="AF1283" s="3">
        <v>2.92</v>
      </c>
      <c r="AG1283" s="5">
        <f t="shared" si="128"/>
        <v>0.48</v>
      </c>
      <c r="AH1283" s="3">
        <v>0.16</v>
      </c>
      <c r="AI1283" s="3">
        <v>9</v>
      </c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3" t="s">
        <v>177</v>
      </c>
      <c r="AV1283" s="3" t="s">
        <v>178</v>
      </c>
      <c r="AW1283" s="3" t="s">
        <v>127</v>
      </c>
      <c r="AX1283" s="4"/>
      <c r="AY1283" s="2" t="s">
        <v>122</v>
      </c>
      <c r="AZ1283" s="3" t="s">
        <v>76</v>
      </c>
      <c r="BA1283" s="3" t="s">
        <v>77</v>
      </c>
      <c r="BB1283" s="3">
        <v>32.614166670000003</v>
      </c>
      <c r="BC1283" s="3">
        <v>119.85694444000001</v>
      </c>
      <c r="BD1283" s="3">
        <v>10</v>
      </c>
      <c r="BE1283" s="3" t="s">
        <v>636</v>
      </c>
    </row>
    <row r="1284" spans="1:57" ht="12.75">
      <c r="A1284" s="3" t="s">
        <v>260</v>
      </c>
      <c r="B1284" s="4"/>
      <c r="C1284" s="3" t="s">
        <v>642</v>
      </c>
      <c r="D1284" s="3" t="s">
        <v>643</v>
      </c>
      <c r="E1284" s="3" t="s">
        <v>630</v>
      </c>
      <c r="F1284" s="3">
        <v>2017</v>
      </c>
      <c r="G1284" s="2" t="s">
        <v>61</v>
      </c>
      <c r="H1284" s="3" t="s">
        <v>112</v>
      </c>
      <c r="I1284" s="3" t="s">
        <v>631</v>
      </c>
      <c r="J1284" s="3" t="s">
        <v>114</v>
      </c>
      <c r="K1284" s="3" t="s">
        <v>320</v>
      </c>
      <c r="L1284" s="3">
        <v>2012</v>
      </c>
      <c r="M1284" s="3" t="s">
        <v>202</v>
      </c>
      <c r="N1284" s="3" t="s">
        <v>182</v>
      </c>
      <c r="O1284" s="3"/>
      <c r="P1284" s="3" t="s">
        <v>82</v>
      </c>
      <c r="Q1284" s="3" t="s">
        <v>83</v>
      </c>
      <c r="R1284" s="4"/>
      <c r="S1284" s="3" t="s">
        <v>134</v>
      </c>
      <c r="T1284" s="3" t="s">
        <v>135</v>
      </c>
      <c r="U1284" s="3" t="s">
        <v>84</v>
      </c>
      <c r="V1284" s="3" t="s">
        <v>72</v>
      </c>
      <c r="W1284" s="3">
        <v>3284</v>
      </c>
      <c r="X1284" s="4">
        <f t="shared" si="79"/>
        <v>2699.4693923065697</v>
      </c>
      <c r="Y1284" s="3">
        <v>697</v>
      </c>
      <c r="Z1284" s="5"/>
      <c r="AA1284" s="3">
        <v>15</v>
      </c>
      <c r="AB1284" s="3">
        <v>449</v>
      </c>
      <c r="AC1284" s="4">
        <f t="shared" si="83"/>
        <v>34.856850115866756</v>
      </c>
      <c r="AD1284" s="3">
        <v>9</v>
      </c>
      <c r="AE1284" s="2">
        <v>15</v>
      </c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3" t="s">
        <v>177</v>
      </c>
      <c r="AV1284" s="3" t="s">
        <v>178</v>
      </c>
      <c r="AW1284" s="3" t="s">
        <v>127</v>
      </c>
      <c r="AX1284" s="4"/>
      <c r="AY1284" s="3" t="s">
        <v>122</v>
      </c>
      <c r="AZ1284" s="3" t="s">
        <v>76</v>
      </c>
      <c r="BA1284" s="3" t="s">
        <v>77</v>
      </c>
      <c r="BB1284" s="2">
        <f t="shared" ref="BB1284:BB1287" si="129">AVERAGE(32.61416667,34.47555556)</f>
        <v>33.544861115000003</v>
      </c>
      <c r="BC1284" s="2">
        <f t="shared" ref="BC1284:BC1287" si="130">AVERAGE(119.85694444, 121.09638889)</f>
        <v>120.47666666500001</v>
      </c>
      <c r="BD1284" s="3">
        <v>6</v>
      </c>
      <c r="BE1284" s="4"/>
    </row>
    <row r="1285" spans="1:57" ht="12.75">
      <c r="A1285" s="3" t="s">
        <v>260</v>
      </c>
      <c r="B1285" s="4"/>
      <c r="C1285" s="3" t="s">
        <v>642</v>
      </c>
      <c r="D1285" s="6" t="s">
        <v>643</v>
      </c>
      <c r="E1285" s="3" t="s">
        <v>630</v>
      </c>
      <c r="F1285" s="3">
        <v>2017</v>
      </c>
      <c r="G1285" s="2" t="s">
        <v>61</v>
      </c>
      <c r="H1285" s="3" t="s">
        <v>112</v>
      </c>
      <c r="I1285" s="3" t="s">
        <v>631</v>
      </c>
      <c r="J1285" s="3" t="s">
        <v>114</v>
      </c>
      <c r="K1285" s="3" t="s">
        <v>320</v>
      </c>
      <c r="L1285" s="3">
        <v>2012</v>
      </c>
      <c r="M1285" s="3" t="s">
        <v>202</v>
      </c>
      <c r="N1285" s="3" t="s">
        <v>182</v>
      </c>
      <c r="O1285" s="3"/>
      <c r="P1285" s="3" t="s">
        <v>82</v>
      </c>
      <c r="Q1285" s="3" t="s">
        <v>83</v>
      </c>
      <c r="R1285" s="4"/>
      <c r="S1285" s="3" t="s">
        <v>134</v>
      </c>
      <c r="T1285" s="3" t="s">
        <v>135</v>
      </c>
      <c r="U1285" s="3" t="s">
        <v>84</v>
      </c>
      <c r="V1285" s="3" t="s">
        <v>72</v>
      </c>
      <c r="W1285" s="3">
        <v>3783</v>
      </c>
      <c r="X1285" s="4">
        <f t="shared" si="79"/>
        <v>844.31036947321695</v>
      </c>
      <c r="Y1285" s="3">
        <v>218</v>
      </c>
      <c r="Z1285" s="5"/>
      <c r="AA1285" s="3">
        <v>15</v>
      </c>
      <c r="AB1285" s="3">
        <v>449</v>
      </c>
      <c r="AC1285" s="4">
        <f t="shared" si="83"/>
        <v>34.856850115866756</v>
      </c>
      <c r="AD1285" s="3">
        <v>9</v>
      </c>
      <c r="AE1285" s="2">
        <v>15</v>
      </c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3" t="s">
        <v>177</v>
      </c>
      <c r="AV1285" s="3" t="s">
        <v>178</v>
      </c>
      <c r="AW1285" s="3" t="s">
        <v>127</v>
      </c>
      <c r="AX1285" s="4"/>
      <c r="AY1285" s="3" t="s">
        <v>122</v>
      </c>
      <c r="AZ1285" s="3" t="s">
        <v>76</v>
      </c>
      <c r="BA1285" s="3" t="s">
        <v>77</v>
      </c>
      <c r="BB1285" s="2">
        <f t="shared" si="129"/>
        <v>33.544861115000003</v>
      </c>
      <c r="BC1285" s="2">
        <f t="shared" si="130"/>
        <v>120.47666666500001</v>
      </c>
      <c r="BD1285" s="3">
        <v>10</v>
      </c>
      <c r="BE1285" s="4"/>
    </row>
    <row r="1286" spans="1:57" ht="12.75">
      <c r="A1286" s="3" t="s">
        <v>260</v>
      </c>
      <c r="B1286" s="4"/>
      <c r="C1286" s="3" t="s">
        <v>642</v>
      </c>
      <c r="D1286" s="3" t="s">
        <v>643</v>
      </c>
      <c r="E1286" s="3" t="s">
        <v>630</v>
      </c>
      <c r="F1286" s="3">
        <v>2017</v>
      </c>
      <c r="G1286" s="2" t="s">
        <v>61</v>
      </c>
      <c r="H1286" s="3" t="s">
        <v>112</v>
      </c>
      <c r="I1286" s="3" t="s">
        <v>631</v>
      </c>
      <c r="J1286" s="3" t="s">
        <v>114</v>
      </c>
      <c r="K1286" s="3" t="s">
        <v>320</v>
      </c>
      <c r="L1286" s="3">
        <v>2012</v>
      </c>
      <c r="M1286" s="3" t="s">
        <v>202</v>
      </c>
      <c r="N1286" s="3" t="s">
        <v>182</v>
      </c>
      <c r="O1286" s="3"/>
      <c r="P1286" s="3" t="s">
        <v>82</v>
      </c>
      <c r="Q1286" s="3" t="s">
        <v>83</v>
      </c>
      <c r="R1286" s="4"/>
      <c r="S1286" s="3" t="s">
        <v>134</v>
      </c>
      <c r="T1286" s="3" t="s">
        <v>135</v>
      </c>
      <c r="U1286" s="3" t="s">
        <v>84</v>
      </c>
      <c r="V1286" s="3" t="s">
        <v>72</v>
      </c>
      <c r="W1286" s="3">
        <v>5086</v>
      </c>
      <c r="X1286" s="4">
        <f t="shared" si="79"/>
        <v>464.75800154489002</v>
      </c>
      <c r="Y1286" s="3">
        <v>120</v>
      </c>
      <c r="Z1286" s="5"/>
      <c r="AA1286" s="3">
        <v>15</v>
      </c>
      <c r="AB1286" s="3">
        <v>449</v>
      </c>
      <c r="AC1286" s="4">
        <f t="shared" si="83"/>
        <v>34.856850115866756</v>
      </c>
      <c r="AD1286" s="3">
        <v>9</v>
      </c>
      <c r="AE1286" s="2">
        <v>15</v>
      </c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3" t="s">
        <v>177</v>
      </c>
      <c r="AV1286" s="3" t="s">
        <v>178</v>
      </c>
      <c r="AW1286" s="3" t="s">
        <v>127</v>
      </c>
      <c r="AX1286" s="4"/>
      <c r="AY1286" s="3" t="s">
        <v>122</v>
      </c>
      <c r="AZ1286" s="3" t="s">
        <v>76</v>
      </c>
      <c r="BA1286" s="3" t="s">
        <v>77</v>
      </c>
      <c r="BB1286" s="2">
        <f t="shared" si="129"/>
        <v>33.544861115000003</v>
      </c>
      <c r="BC1286" s="2">
        <f t="shared" si="130"/>
        <v>120.47666666500001</v>
      </c>
      <c r="BD1286" s="3">
        <v>17</v>
      </c>
      <c r="BE1286" s="4"/>
    </row>
    <row r="1287" spans="1:57" ht="12.75">
      <c r="A1287" s="3" t="s">
        <v>260</v>
      </c>
      <c r="B1287" s="4"/>
      <c r="C1287" s="3" t="s">
        <v>642</v>
      </c>
      <c r="D1287" s="6" t="s">
        <v>643</v>
      </c>
      <c r="E1287" s="3" t="s">
        <v>630</v>
      </c>
      <c r="F1287" s="3">
        <v>2017</v>
      </c>
      <c r="G1287" s="2" t="s">
        <v>61</v>
      </c>
      <c r="H1287" s="3" t="s">
        <v>112</v>
      </c>
      <c r="I1287" s="3" t="s">
        <v>631</v>
      </c>
      <c r="J1287" s="3" t="s">
        <v>114</v>
      </c>
      <c r="K1287" s="3" t="s">
        <v>320</v>
      </c>
      <c r="L1287" s="3">
        <v>2012</v>
      </c>
      <c r="M1287" s="3" t="s">
        <v>202</v>
      </c>
      <c r="N1287" s="3" t="s">
        <v>182</v>
      </c>
      <c r="O1287" s="3"/>
      <c r="P1287" s="3" t="s">
        <v>82</v>
      </c>
      <c r="Q1287" s="3" t="s">
        <v>83</v>
      </c>
      <c r="R1287" s="4"/>
      <c r="S1287" s="3" t="s">
        <v>134</v>
      </c>
      <c r="T1287" s="3" t="s">
        <v>135</v>
      </c>
      <c r="U1287" s="3" t="s">
        <v>84</v>
      </c>
      <c r="V1287" s="3" t="s">
        <v>72</v>
      </c>
      <c r="W1287" s="3">
        <v>4292</v>
      </c>
      <c r="X1287" s="4">
        <f t="shared" si="79"/>
        <v>1305.1953876718994</v>
      </c>
      <c r="Y1287" s="3">
        <v>337</v>
      </c>
      <c r="Z1287" s="5"/>
      <c r="AA1287" s="3">
        <v>15</v>
      </c>
      <c r="AB1287" s="3">
        <v>449</v>
      </c>
      <c r="AC1287" s="4">
        <f t="shared" si="83"/>
        <v>34.856850115866756</v>
      </c>
      <c r="AD1287" s="3">
        <v>9</v>
      </c>
      <c r="AE1287" s="2">
        <v>15</v>
      </c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3" t="s">
        <v>177</v>
      </c>
      <c r="AV1287" s="3" t="s">
        <v>178</v>
      </c>
      <c r="AW1287" s="3" t="s">
        <v>127</v>
      </c>
      <c r="AX1287" s="4"/>
      <c r="AY1287" s="3" t="s">
        <v>122</v>
      </c>
      <c r="AZ1287" s="3" t="s">
        <v>76</v>
      </c>
      <c r="BA1287" s="3" t="s">
        <v>77</v>
      </c>
      <c r="BB1287" s="2">
        <f t="shared" si="129"/>
        <v>33.544861115000003</v>
      </c>
      <c r="BC1287" s="2">
        <f t="shared" si="130"/>
        <v>120.47666666500001</v>
      </c>
      <c r="BD1287" s="3">
        <v>20</v>
      </c>
      <c r="BE1287" s="4"/>
    </row>
    <row r="1288" spans="1:57" ht="12.75">
      <c r="A1288" s="3" t="s">
        <v>108</v>
      </c>
      <c r="B1288" s="4"/>
      <c r="C1288" s="3" t="s">
        <v>632</v>
      </c>
      <c r="D1288" s="3" t="s">
        <v>633</v>
      </c>
      <c r="E1288" s="3" t="s">
        <v>630</v>
      </c>
      <c r="F1288" s="3">
        <v>2016</v>
      </c>
      <c r="G1288" s="2" t="s">
        <v>61</v>
      </c>
      <c r="H1288" s="3" t="s">
        <v>112</v>
      </c>
      <c r="I1288" s="3" t="s">
        <v>631</v>
      </c>
      <c r="J1288" s="3" t="s">
        <v>114</v>
      </c>
      <c r="K1288" s="3" t="s">
        <v>320</v>
      </c>
      <c r="L1288" s="3">
        <v>2012</v>
      </c>
      <c r="M1288" s="3" t="s">
        <v>675</v>
      </c>
      <c r="N1288" s="3" t="s">
        <v>206</v>
      </c>
      <c r="O1288" s="3"/>
      <c r="P1288" s="3" t="s">
        <v>86</v>
      </c>
      <c r="Q1288" s="3" t="s">
        <v>87</v>
      </c>
      <c r="R1288" s="4"/>
      <c r="S1288" s="3" t="s">
        <v>134</v>
      </c>
      <c r="T1288" s="3" t="s">
        <v>135</v>
      </c>
      <c r="U1288" s="3" t="s">
        <v>84</v>
      </c>
      <c r="V1288" s="3" t="s">
        <v>72</v>
      </c>
      <c r="W1288" s="3">
        <v>1.02</v>
      </c>
      <c r="X1288" s="4">
        <f t="shared" si="79"/>
        <v>0.27</v>
      </c>
      <c r="Y1288" s="3">
        <v>0.09</v>
      </c>
      <c r="Z1288" s="4"/>
      <c r="AA1288" s="3">
        <v>9</v>
      </c>
      <c r="AB1288" s="3">
        <v>0.6</v>
      </c>
      <c r="AC1288" s="4">
        <f t="shared" si="83"/>
        <v>0.09</v>
      </c>
      <c r="AD1288" s="3">
        <v>0.03</v>
      </c>
      <c r="AE1288" s="3">
        <v>9</v>
      </c>
      <c r="AF1288" s="3">
        <v>0.5</v>
      </c>
      <c r="AG1288" s="5">
        <f>ABS(AH1288)*(SQRT(AI1288))</f>
        <v>0.09</v>
      </c>
      <c r="AH1288" s="3">
        <v>0.03</v>
      </c>
      <c r="AI1288" s="3">
        <v>9</v>
      </c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3" t="s">
        <v>177</v>
      </c>
      <c r="AV1288" s="3" t="s">
        <v>178</v>
      </c>
      <c r="AW1288" s="3" t="s">
        <v>127</v>
      </c>
      <c r="AX1288" s="4"/>
      <c r="AY1288" s="2" t="s">
        <v>122</v>
      </c>
      <c r="AZ1288" s="3" t="s">
        <v>76</v>
      </c>
      <c r="BA1288" s="3" t="s">
        <v>77</v>
      </c>
      <c r="BB1288" s="3">
        <v>32.614166670000003</v>
      </c>
      <c r="BC1288" s="3">
        <v>119.85694444000001</v>
      </c>
      <c r="BD1288" s="3">
        <v>10</v>
      </c>
      <c r="BE1288" s="3" t="s">
        <v>636</v>
      </c>
    </row>
    <row r="1289" spans="1:57" ht="12.75">
      <c r="A1289" s="3" t="s">
        <v>108</v>
      </c>
      <c r="B1289" s="4"/>
      <c r="C1289" s="3" t="s">
        <v>628</v>
      </c>
      <c r="D1289" s="2" t="s">
        <v>629</v>
      </c>
      <c r="E1289" s="3" t="s">
        <v>630</v>
      </c>
      <c r="F1289" s="3">
        <v>2016</v>
      </c>
      <c r="G1289" s="2" t="s">
        <v>61</v>
      </c>
      <c r="H1289" s="3" t="s">
        <v>112</v>
      </c>
      <c r="I1289" s="3" t="s">
        <v>631</v>
      </c>
      <c r="J1289" s="3" t="s">
        <v>114</v>
      </c>
      <c r="K1289" s="3" t="s">
        <v>320</v>
      </c>
      <c r="L1289" s="3">
        <v>2012</v>
      </c>
      <c r="M1289" s="3" t="s">
        <v>675</v>
      </c>
      <c r="N1289" s="3" t="s">
        <v>206</v>
      </c>
      <c r="O1289" s="3"/>
      <c r="P1289" s="3" t="s">
        <v>86</v>
      </c>
      <c r="Q1289" s="3" t="s">
        <v>87</v>
      </c>
      <c r="R1289" s="4"/>
      <c r="S1289" s="3" t="s">
        <v>134</v>
      </c>
      <c r="T1289" s="3" t="s">
        <v>135</v>
      </c>
      <c r="U1289" s="3" t="s">
        <v>84</v>
      </c>
      <c r="V1289" s="3" t="s">
        <v>72</v>
      </c>
      <c r="W1289" s="3">
        <v>1.0189999999999999</v>
      </c>
      <c r="X1289" s="4">
        <f t="shared" si="79"/>
        <v>0.504</v>
      </c>
      <c r="Y1289" s="3">
        <v>0.16800000000000001</v>
      </c>
      <c r="Z1289" s="4"/>
      <c r="AA1289" s="3">
        <v>9</v>
      </c>
      <c r="AB1289" s="3">
        <v>0.219</v>
      </c>
      <c r="AC1289" s="4">
        <f t="shared" si="83"/>
        <v>0.10500000000000001</v>
      </c>
      <c r="AD1289" s="3">
        <v>3.5000000000000003E-2</v>
      </c>
      <c r="AE1289" s="3">
        <v>9</v>
      </c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3" t="s">
        <v>177</v>
      </c>
      <c r="AV1289" s="3" t="s">
        <v>178</v>
      </c>
      <c r="AW1289" s="3" t="s">
        <v>127</v>
      </c>
      <c r="AX1289" s="4"/>
      <c r="AY1289" s="2" t="s">
        <v>122</v>
      </c>
      <c r="AZ1289" s="3" t="s">
        <v>76</v>
      </c>
      <c r="BA1289" s="3" t="s">
        <v>77</v>
      </c>
      <c r="BB1289" s="3">
        <f t="shared" ref="BB1289:BB1300" si="131">AVERAGE(32.81305556, 34.49111111)</f>
        <v>33.652083335</v>
      </c>
      <c r="BC1289" s="3">
        <f t="shared" ref="BC1289:BC1300" si="132">AVERAGE(119.89583333,121.30333333)</f>
        <v>120.59958333</v>
      </c>
      <c r="BD1289" s="3">
        <v>6</v>
      </c>
      <c r="BE1289" s="4"/>
    </row>
    <row r="1290" spans="1:57" ht="12.75">
      <c r="A1290" s="3" t="s">
        <v>108</v>
      </c>
      <c r="B1290" s="4"/>
      <c r="C1290" s="3" t="s">
        <v>628</v>
      </c>
      <c r="D1290" s="2" t="s">
        <v>629</v>
      </c>
      <c r="E1290" s="3" t="s">
        <v>630</v>
      </c>
      <c r="F1290" s="3">
        <v>2016</v>
      </c>
      <c r="G1290" s="2" t="s">
        <v>61</v>
      </c>
      <c r="H1290" s="3" t="s">
        <v>112</v>
      </c>
      <c r="I1290" s="3" t="s">
        <v>631</v>
      </c>
      <c r="J1290" s="3" t="s">
        <v>114</v>
      </c>
      <c r="K1290" s="3" t="s">
        <v>320</v>
      </c>
      <c r="L1290" s="3">
        <v>2012</v>
      </c>
      <c r="M1290" s="3" t="s">
        <v>675</v>
      </c>
      <c r="N1290" s="3" t="s">
        <v>206</v>
      </c>
      <c r="O1290" s="3"/>
      <c r="P1290" s="3" t="s">
        <v>86</v>
      </c>
      <c r="Q1290" s="3" t="s">
        <v>87</v>
      </c>
      <c r="R1290" s="4"/>
      <c r="S1290" s="3" t="s">
        <v>134</v>
      </c>
      <c r="T1290" s="3" t="s">
        <v>135</v>
      </c>
      <c r="U1290" s="3" t="s">
        <v>84</v>
      </c>
      <c r="V1290" s="3" t="s">
        <v>72</v>
      </c>
      <c r="W1290" s="3">
        <v>1.0580000000000001</v>
      </c>
      <c r="X1290" s="4">
        <f t="shared" si="79"/>
        <v>0.73499999999999999</v>
      </c>
      <c r="Y1290" s="3">
        <v>0.245</v>
      </c>
      <c r="Z1290" s="4"/>
      <c r="AA1290" s="3">
        <v>9</v>
      </c>
      <c r="AB1290" s="3">
        <v>0.219</v>
      </c>
      <c r="AC1290" s="4">
        <f t="shared" si="83"/>
        <v>0.10500000000000001</v>
      </c>
      <c r="AD1290" s="3">
        <v>3.5000000000000003E-2</v>
      </c>
      <c r="AE1290" s="3">
        <v>9</v>
      </c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3" t="s">
        <v>177</v>
      </c>
      <c r="AV1290" s="3" t="s">
        <v>178</v>
      </c>
      <c r="AW1290" s="3" t="s">
        <v>127</v>
      </c>
      <c r="AX1290" s="4"/>
      <c r="AY1290" s="2" t="s">
        <v>122</v>
      </c>
      <c r="AZ1290" s="3" t="s">
        <v>76</v>
      </c>
      <c r="BA1290" s="3" t="s">
        <v>77</v>
      </c>
      <c r="BB1290" s="3">
        <f t="shared" si="131"/>
        <v>33.652083335</v>
      </c>
      <c r="BC1290" s="3">
        <f t="shared" si="132"/>
        <v>120.59958333</v>
      </c>
      <c r="BD1290" s="3">
        <v>10</v>
      </c>
      <c r="BE1290" s="4"/>
    </row>
    <row r="1291" spans="1:57" ht="12.75">
      <c r="A1291" s="3" t="s">
        <v>108</v>
      </c>
      <c r="B1291" s="4"/>
      <c r="C1291" s="3" t="s">
        <v>628</v>
      </c>
      <c r="D1291" s="2" t="s">
        <v>629</v>
      </c>
      <c r="E1291" s="3" t="s">
        <v>630</v>
      </c>
      <c r="F1291" s="3">
        <v>2016</v>
      </c>
      <c r="G1291" s="2" t="s">
        <v>61</v>
      </c>
      <c r="H1291" s="3" t="s">
        <v>112</v>
      </c>
      <c r="I1291" s="3" t="s">
        <v>631</v>
      </c>
      <c r="J1291" s="3" t="s">
        <v>114</v>
      </c>
      <c r="K1291" s="3" t="s">
        <v>320</v>
      </c>
      <c r="L1291" s="3">
        <v>2012</v>
      </c>
      <c r="M1291" s="3" t="s">
        <v>675</v>
      </c>
      <c r="N1291" s="3" t="s">
        <v>206</v>
      </c>
      <c r="O1291" s="3"/>
      <c r="P1291" s="3" t="s">
        <v>86</v>
      </c>
      <c r="Q1291" s="3" t="s">
        <v>87</v>
      </c>
      <c r="R1291" s="4"/>
      <c r="S1291" s="3" t="s">
        <v>134</v>
      </c>
      <c r="T1291" s="3" t="s">
        <v>135</v>
      </c>
      <c r="U1291" s="3" t="s">
        <v>84</v>
      </c>
      <c r="V1291" s="3" t="s">
        <v>72</v>
      </c>
      <c r="W1291" s="3">
        <v>1.357</v>
      </c>
      <c r="X1291" s="4">
        <f t="shared" si="79"/>
        <v>0.11699999999999999</v>
      </c>
      <c r="Y1291" s="3">
        <v>3.9E-2</v>
      </c>
      <c r="Z1291" s="4"/>
      <c r="AA1291" s="3">
        <v>9</v>
      </c>
      <c r="AB1291" s="3">
        <v>0.219</v>
      </c>
      <c r="AC1291" s="4">
        <f t="shared" si="83"/>
        <v>0.10500000000000001</v>
      </c>
      <c r="AD1291" s="3">
        <v>3.5000000000000003E-2</v>
      </c>
      <c r="AE1291" s="3">
        <v>9</v>
      </c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3" t="s">
        <v>177</v>
      </c>
      <c r="AV1291" s="3" t="s">
        <v>178</v>
      </c>
      <c r="AW1291" s="3" t="s">
        <v>127</v>
      </c>
      <c r="AX1291" s="4"/>
      <c r="AY1291" s="2" t="s">
        <v>122</v>
      </c>
      <c r="AZ1291" s="3" t="s">
        <v>76</v>
      </c>
      <c r="BA1291" s="3" t="s">
        <v>77</v>
      </c>
      <c r="BB1291" s="3">
        <f t="shared" si="131"/>
        <v>33.652083335</v>
      </c>
      <c r="BC1291" s="3">
        <f t="shared" si="132"/>
        <v>120.59958333</v>
      </c>
      <c r="BD1291" s="3">
        <v>17</v>
      </c>
      <c r="BE1291" s="4"/>
    </row>
    <row r="1292" spans="1:57" ht="12.75">
      <c r="A1292" s="3" t="s">
        <v>108</v>
      </c>
      <c r="B1292" s="4"/>
      <c r="C1292" s="3" t="s">
        <v>628</v>
      </c>
      <c r="D1292" s="2" t="s">
        <v>629</v>
      </c>
      <c r="E1292" s="3" t="s">
        <v>630</v>
      </c>
      <c r="F1292" s="3">
        <v>2016</v>
      </c>
      <c r="G1292" s="2" t="s">
        <v>61</v>
      </c>
      <c r="H1292" s="3" t="s">
        <v>112</v>
      </c>
      <c r="I1292" s="3" t="s">
        <v>631</v>
      </c>
      <c r="J1292" s="3" t="s">
        <v>114</v>
      </c>
      <c r="K1292" s="3" t="s">
        <v>320</v>
      </c>
      <c r="L1292" s="3">
        <v>2012</v>
      </c>
      <c r="M1292" s="3" t="s">
        <v>675</v>
      </c>
      <c r="N1292" s="3" t="s">
        <v>206</v>
      </c>
      <c r="O1292" s="3"/>
      <c r="P1292" s="3" t="s">
        <v>86</v>
      </c>
      <c r="Q1292" s="3" t="s">
        <v>87</v>
      </c>
      <c r="R1292" s="4"/>
      <c r="S1292" s="3" t="s">
        <v>134</v>
      </c>
      <c r="T1292" s="3" t="s">
        <v>135</v>
      </c>
      <c r="U1292" s="3" t="s">
        <v>84</v>
      </c>
      <c r="V1292" s="3" t="s">
        <v>72</v>
      </c>
      <c r="W1292" s="3">
        <v>1.135</v>
      </c>
      <c r="X1292" s="4">
        <f t="shared" si="79"/>
        <v>0.11699999999999999</v>
      </c>
      <c r="Y1292" s="3">
        <v>3.9E-2</v>
      </c>
      <c r="Z1292" s="4"/>
      <c r="AA1292" s="3">
        <v>9</v>
      </c>
      <c r="AB1292" s="3">
        <v>0.219</v>
      </c>
      <c r="AC1292" s="4">
        <f t="shared" si="83"/>
        <v>0.10500000000000001</v>
      </c>
      <c r="AD1292" s="3">
        <v>3.5000000000000003E-2</v>
      </c>
      <c r="AE1292" s="3">
        <v>9</v>
      </c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3" t="s">
        <v>177</v>
      </c>
      <c r="AV1292" s="3" t="s">
        <v>178</v>
      </c>
      <c r="AW1292" s="3" t="s">
        <v>127</v>
      </c>
      <c r="AX1292" s="4"/>
      <c r="AY1292" s="2" t="s">
        <v>122</v>
      </c>
      <c r="AZ1292" s="3" t="s">
        <v>76</v>
      </c>
      <c r="BA1292" s="3" t="s">
        <v>77</v>
      </c>
      <c r="BB1292" s="3">
        <f t="shared" si="131"/>
        <v>33.652083335</v>
      </c>
      <c r="BC1292" s="3">
        <f t="shared" si="132"/>
        <v>120.59958333</v>
      </c>
      <c r="BD1292" s="3">
        <v>20</v>
      </c>
      <c r="BE1292" s="4"/>
    </row>
    <row r="1293" spans="1:57" ht="12.75">
      <c r="A1293" s="3" t="s">
        <v>108</v>
      </c>
      <c r="B1293" s="4"/>
      <c r="C1293" s="3" t="s">
        <v>628</v>
      </c>
      <c r="D1293" s="2" t="s">
        <v>629</v>
      </c>
      <c r="E1293" s="3" t="s">
        <v>630</v>
      </c>
      <c r="F1293" s="3">
        <v>2016</v>
      </c>
      <c r="G1293" s="2" t="s">
        <v>61</v>
      </c>
      <c r="H1293" s="3" t="s">
        <v>112</v>
      </c>
      <c r="I1293" s="3" t="s">
        <v>631</v>
      </c>
      <c r="J1293" s="3" t="s">
        <v>114</v>
      </c>
      <c r="K1293" s="3" t="s">
        <v>320</v>
      </c>
      <c r="L1293" s="3">
        <v>2012</v>
      </c>
      <c r="M1293" s="3" t="s">
        <v>676</v>
      </c>
      <c r="N1293" s="3" t="s">
        <v>310</v>
      </c>
      <c r="O1293" s="3"/>
      <c r="P1293" s="3" t="s">
        <v>82</v>
      </c>
      <c r="Q1293" s="3" t="s">
        <v>83</v>
      </c>
      <c r="R1293" s="4"/>
      <c r="S1293" s="3" t="s">
        <v>134</v>
      </c>
      <c r="T1293" s="3" t="s">
        <v>135</v>
      </c>
      <c r="U1293" s="3" t="s">
        <v>84</v>
      </c>
      <c r="V1293" s="3" t="s">
        <v>72</v>
      </c>
      <c r="W1293" s="3">
        <v>55.62</v>
      </c>
      <c r="X1293" s="4">
        <f t="shared" si="79"/>
        <v>1.1400000000000001</v>
      </c>
      <c r="Y1293" s="3">
        <v>0.38</v>
      </c>
      <c r="Z1293" s="4"/>
      <c r="AA1293" s="3">
        <v>9</v>
      </c>
      <c r="AB1293" s="3">
        <v>28.33</v>
      </c>
      <c r="AC1293" s="4">
        <f t="shared" si="83"/>
        <v>1.02</v>
      </c>
      <c r="AD1293" s="3">
        <v>0.34</v>
      </c>
      <c r="AE1293" s="3">
        <v>9</v>
      </c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3" t="s">
        <v>177</v>
      </c>
      <c r="AV1293" s="3" t="s">
        <v>178</v>
      </c>
      <c r="AW1293" s="3" t="s">
        <v>127</v>
      </c>
      <c r="AX1293" s="4"/>
      <c r="AY1293" s="2" t="s">
        <v>122</v>
      </c>
      <c r="AZ1293" s="3" t="s">
        <v>76</v>
      </c>
      <c r="BA1293" s="3" t="s">
        <v>77</v>
      </c>
      <c r="BB1293" s="3">
        <f t="shared" si="131"/>
        <v>33.652083335</v>
      </c>
      <c r="BC1293" s="3">
        <f t="shared" si="132"/>
        <v>120.59958333</v>
      </c>
      <c r="BD1293" s="3">
        <v>6</v>
      </c>
      <c r="BE1293" s="4"/>
    </row>
    <row r="1294" spans="1:57" ht="12.75">
      <c r="A1294" s="3" t="s">
        <v>108</v>
      </c>
      <c r="B1294" s="4"/>
      <c r="C1294" s="3" t="s">
        <v>628</v>
      </c>
      <c r="D1294" s="2" t="s">
        <v>629</v>
      </c>
      <c r="E1294" s="3" t="s">
        <v>630</v>
      </c>
      <c r="F1294" s="3">
        <v>2016</v>
      </c>
      <c r="G1294" s="2" t="s">
        <v>61</v>
      </c>
      <c r="H1294" s="3" t="s">
        <v>112</v>
      </c>
      <c r="I1294" s="3" t="s">
        <v>631</v>
      </c>
      <c r="J1294" s="3" t="s">
        <v>114</v>
      </c>
      <c r="K1294" s="3" t="s">
        <v>320</v>
      </c>
      <c r="L1294" s="3">
        <v>2012</v>
      </c>
      <c r="M1294" s="3" t="s">
        <v>676</v>
      </c>
      <c r="N1294" s="3" t="s">
        <v>310</v>
      </c>
      <c r="O1294" s="3"/>
      <c r="P1294" s="3" t="s">
        <v>82</v>
      </c>
      <c r="Q1294" s="3" t="s">
        <v>83</v>
      </c>
      <c r="R1294" s="4"/>
      <c r="S1294" s="3" t="s">
        <v>134</v>
      </c>
      <c r="T1294" s="3" t="s">
        <v>135</v>
      </c>
      <c r="U1294" s="3" t="s">
        <v>84</v>
      </c>
      <c r="V1294" s="3" t="s">
        <v>72</v>
      </c>
      <c r="W1294" s="3">
        <v>61.92</v>
      </c>
      <c r="X1294" s="4">
        <f t="shared" si="79"/>
        <v>5.22</v>
      </c>
      <c r="Y1294" s="3">
        <v>1.74</v>
      </c>
      <c r="Z1294" s="4"/>
      <c r="AA1294" s="3">
        <v>9</v>
      </c>
      <c r="AB1294" s="3">
        <v>28.33</v>
      </c>
      <c r="AC1294" s="4">
        <f t="shared" si="83"/>
        <v>1.02</v>
      </c>
      <c r="AD1294" s="3">
        <v>0.34</v>
      </c>
      <c r="AE1294" s="3">
        <v>9</v>
      </c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3" t="s">
        <v>177</v>
      </c>
      <c r="AV1294" s="3" t="s">
        <v>178</v>
      </c>
      <c r="AW1294" s="3" t="s">
        <v>127</v>
      </c>
      <c r="AX1294" s="4"/>
      <c r="AY1294" s="2" t="s">
        <v>122</v>
      </c>
      <c r="AZ1294" s="3" t="s">
        <v>76</v>
      </c>
      <c r="BA1294" s="3" t="s">
        <v>77</v>
      </c>
      <c r="BB1294" s="3">
        <f t="shared" si="131"/>
        <v>33.652083335</v>
      </c>
      <c r="BC1294" s="3">
        <f t="shared" si="132"/>
        <v>120.59958333</v>
      </c>
      <c r="BD1294" s="3">
        <v>10</v>
      </c>
      <c r="BE1294" s="4"/>
    </row>
    <row r="1295" spans="1:57" ht="12.75">
      <c r="A1295" s="3" t="s">
        <v>108</v>
      </c>
      <c r="B1295" s="4"/>
      <c r="C1295" s="3" t="s">
        <v>628</v>
      </c>
      <c r="D1295" s="2" t="s">
        <v>629</v>
      </c>
      <c r="E1295" s="3" t="s">
        <v>630</v>
      </c>
      <c r="F1295" s="3">
        <v>2016</v>
      </c>
      <c r="G1295" s="2" t="s">
        <v>61</v>
      </c>
      <c r="H1295" s="3" t="s">
        <v>112</v>
      </c>
      <c r="I1295" s="3" t="s">
        <v>631</v>
      </c>
      <c r="J1295" s="3" t="s">
        <v>114</v>
      </c>
      <c r="K1295" s="3" t="s">
        <v>320</v>
      </c>
      <c r="L1295" s="3">
        <v>2012</v>
      </c>
      <c r="M1295" s="3" t="s">
        <v>676</v>
      </c>
      <c r="N1295" s="3" t="s">
        <v>310</v>
      </c>
      <c r="O1295" s="3"/>
      <c r="P1295" s="3" t="s">
        <v>82</v>
      </c>
      <c r="Q1295" s="3" t="s">
        <v>83</v>
      </c>
      <c r="R1295" s="4"/>
      <c r="S1295" s="3" t="s">
        <v>134</v>
      </c>
      <c r="T1295" s="3" t="s">
        <v>135</v>
      </c>
      <c r="U1295" s="3" t="s">
        <v>84</v>
      </c>
      <c r="V1295" s="3" t="s">
        <v>72</v>
      </c>
      <c r="W1295" s="3">
        <v>62.14</v>
      </c>
      <c r="X1295" s="4">
        <f t="shared" si="79"/>
        <v>3.0300000000000002</v>
      </c>
      <c r="Y1295" s="3">
        <v>1.01</v>
      </c>
      <c r="Z1295" s="4"/>
      <c r="AA1295" s="3">
        <v>9</v>
      </c>
      <c r="AB1295" s="3">
        <v>28.33</v>
      </c>
      <c r="AC1295" s="4">
        <f t="shared" si="83"/>
        <v>1.02</v>
      </c>
      <c r="AD1295" s="3">
        <v>0.34</v>
      </c>
      <c r="AE1295" s="3">
        <v>9</v>
      </c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3" t="s">
        <v>177</v>
      </c>
      <c r="AV1295" s="3" t="s">
        <v>178</v>
      </c>
      <c r="AW1295" s="3" t="s">
        <v>127</v>
      </c>
      <c r="AX1295" s="4"/>
      <c r="AY1295" s="2" t="s">
        <v>122</v>
      </c>
      <c r="AZ1295" s="3" t="s">
        <v>76</v>
      </c>
      <c r="BA1295" s="3" t="s">
        <v>77</v>
      </c>
      <c r="BB1295" s="3">
        <f t="shared" si="131"/>
        <v>33.652083335</v>
      </c>
      <c r="BC1295" s="3">
        <f t="shared" si="132"/>
        <v>120.59958333</v>
      </c>
      <c r="BD1295" s="3">
        <v>17</v>
      </c>
      <c r="BE1295" s="4"/>
    </row>
    <row r="1296" spans="1:57" ht="12.75">
      <c r="A1296" s="3" t="s">
        <v>108</v>
      </c>
      <c r="B1296" s="4"/>
      <c r="C1296" s="3" t="s">
        <v>628</v>
      </c>
      <c r="D1296" s="2" t="s">
        <v>629</v>
      </c>
      <c r="E1296" s="3" t="s">
        <v>630</v>
      </c>
      <c r="F1296" s="3">
        <v>2016</v>
      </c>
      <c r="G1296" s="2" t="s">
        <v>61</v>
      </c>
      <c r="H1296" s="3" t="s">
        <v>112</v>
      </c>
      <c r="I1296" s="3" t="s">
        <v>631</v>
      </c>
      <c r="J1296" s="3" t="s">
        <v>114</v>
      </c>
      <c r="K1296" s="3" t="s">
        <v>320</v>
      </c>
      <c r="L1296" s="3">
        <v>2012</v>
      </c>
      <c r="M1296" s="3" t="s">
        <v>676</v>
      </c>
      <c r="N1296" s="3" t="s">
        <v>310</v>
      </c>
      <c r="O1296" s="3"/>
      <c r="P1296" s="3" t="s">
        <v>82</v>
      </c>
      <c r="Q1296" s="3" t="s">
        <v>83</v>
      </c>
      <c r="R1296" s="4"/>
      <c r="S1296" s="3" t="s">
        <v>134</v>
      </c>
      <c r="T1296" s="3" t="s">
        <v>135</v>
      </c>
      <c r="U1296" s="3" t="s">
        <v>84</v>
      </c>
      <c r="V1296" s="3" t="s">
        <v>72</v>
      </c>
      <c r="W1296" s="3">
        <v>47.74</v>
      </c>
      <c r="X1296" s="4">
        <f t="shared" si="79"/>
        <v>3.57</v>
      </c>
      <c r="Y1296" s="3">
        <v>1.19</v>
      </c>
      <c r="Z1296" s="4"/>
      <c r="AA1296" s="3">
        <v>9</v>
      </c>
      <c r="AB1296" s="3">
        <v>28.33</v>
      </c>
      <c r="AC1296" s="4">
        <f t="shared" si="83"/>
        <v>1.02</v>
      </c>
      <c r="AD1296" s="3">
        <v>0.34</v>
      </c>
      <c r="AE1296" s="3">
        <v>9</v>
      </c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3" t="s">
        <v>177</v>
      </c>
      <c r="AV1296" s="3" t="s">
        <v>178</v>
      </c>
      <c r="AW1296" s="3" t="s">
        <v>127</v>
      </c>
      <c r="AX1296" s="4"/>
      <c r="AY1296" s="2" t="s">
        <v>122</v>
      </c>
      <c r="AZ1296" s="3" t="s">
        <v>76</v>
      </c>
      <c r="BA1296" s="3" t="s">
        <v>77</v>
      </c>
      <c r="BB1296" s="3">
        <f t="shared" si="131"/>
        <v>33.652083335</v>
      </c>
      <c r="BC1296" s="3">
        <f t="shared" si="132"/>
        <v>120.59958333</v>
      </c>
      <c r="BD1296" s="3">
        <v>20</v>
      </c>
      <c r="BE1296" s="4"/>
    </row>
    <row r="1297" spans="1:57" ht="12.75">
      <c r="A1297" s="3" t="s">
        <v>108</v>
      </c>
      <c r="B1297" s="4"/>
      <c r="C1297" s="3" t="s">
        <v>628</v>
      </c>
      <c r="D1297" s="2" t="s">
        <v>629</v>
      </c>
      <c r="E1297" s="3" t="s">
        <v>630</v>
      </c>
      <c r="F1297" s="3">
        <v>2016</v>
      </c>
      <c r="G1297" s="2" t="s">
        <v>61</v>
      </c>
      <c r="H1297" s="3" t="s">
        <v>112</v>
      </c>
      <c r="I1297" s="3" t="s">
        <v>631</v>
      </c>
      <c r="J1297" s="3" t="s">
        <v>114</v>
      </c>
      <c r="K1297" s="3" t="s">
        <v>320</v>
      </c>
      <c r="L1297" s="3">
        <v>2012</v>
      </c>
      <c r="M1297" s="3" t="s">
        <v>677</v>
      </c>
      <c r="N1297" s="3"/>
      <c r="O1297" s="3"/>
      <c r="P1297" s="3" t="s">
        <v>640</v>
      </c>
      <c r="Q1297" s="4"/>
      <c r="R1297" s="4"/>
      <c r="S1297" s="3" t="s">
        <v>69</v>
      </c>
      <c r="T1297" s="3" t="s">
        <v>299</v>
      </c>
      <c r="U1297" s="4"/>
      <c r="V1297" s="3" t="s">
        <v>72</v>
      </c>
      <c r="W1297" s="3">
        <v>1.4982</v>
      </c>
      <c r="X1297" s="4">
        <f t="shared" si="79"/>
        <v>0.21449999999999997</v>
      </c>
      <c r="Y1297" s="3">
        <v>7.1499999999999994E-2</v>
      </c>
      <c r="Z1297" s="4"/>
      <c r="AA1297" s="3">
        <v>9</v>
      </c>
      <c r="AB1297" s="3">
        <v>1.5026999999999999</v>
      </c>
      <c r="AC1297" s="4">
        <f t="shared" si="83"/>
        <v>0.1206</v>
      </c>
      <c r="AD1297" s="3">
        <v>4.02E-2</v>
      </c>
      <c r="AE1297" s="3">
        <v>9</v>
      </c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3" t="s">
        <v>177</v>
      </c>
      <c r="AV1297" s="3" t="s">
        <v>178</v>
      </c>
      <c r="AW1297" s="3" t="s">
        <v>127</v>
      </c>
      <c r="AX1297" s="4"/>
      <c r="AY1297" s="2" t="s">
        <v>122</v>
      </c>
      <c r="AZ1297" s="3" t="s">
        <v>76</v>
      </c>
      <c r="BA1297" s="3" t="s">
        <v>77</v>
      </c>
      <c r="BB1297" s="3">
        <f t="shared" si="131"/>
        <v>33.652083335</v>
      </c>
      <c r="BC1297" s="3">
        <f t="shared" si="132"/>
        <v>120.59958333</v>
      </c>
      <c r="BD1297" s="3">
        <v>6</v>
      </c>
      <c r="BE1297" s="4"/>
    </row>
    <row r="1298" spans="1:57" ht="12.75">
      <c r="A1298" s="3" t="s">
        <v>108</v>
      </c>
      <c r="B1298" s="4"/>
      <c r="C1298" s="3" t="s">
        <v>628</v>
      </c>
      <c r="D1298" s="2" t="s">
        <v>629</v>
      </c>
      <c r="E1298" s="3" t="s">
        <v>630</v>
      </c>
      <c r="F1298" s="3">
        <v>2016</v>
      </c>
      <c r="G1298" s="2" t="s">
        <v>61</v>
      </c>
      <c r="H1298" s="3" t="s">
        <v>112</v>
      </c>
      <c r="I1298" s="3" t="s">
        <v>631</v>
      </c>
      <c r="J1298" s="3" t="s">
        <v>114</v>
      </c>
      <c r="K1298" s="3" t="s">
        <v>320</v>
      </c>
      <c r="L1298" s="3">
        <v>2012</v>
      </c>
      <c r="M1298" s="3" t="s">
        <v>677</v>
      </c>
      <c r="N1298" s="3"/>
      <c r="O1298" s="3"/>
      <c r="P1298" s="3" t="s">
        <v>640</v>
      </c>
      <c r="Q1298" s="4"/>
      <c r="R1298" s="4"/>
      <c r="S1298" s="3" t="s">
        <v>69</v>
      </c>
      <c r="T1298" s="3" t="s">
        <v>299</v>
      </c>
      <c r="U1298" s="4"/>
      <c r="V1298" s="3" t="s">
        <v>72</v>
      </c>
      <c r="W1298" s="3">
        <v>1.5161</v>
      </c>
      <c r="X1298" s="4">
        <f t="shared" si="79"/>
        <v>9.3900000000000011E-2</v>
      </c>
      <c r="Y1298" s="3">
        <v>3.1300000000000001E-2</v>
      </c>
      <c r="Z1298" s="4"/>
      <c r="AA1298" s="3">
        <v>9</v>
      </c>
      <c r="AB1298" s="3">
        <v>1.5026999999999999</v>
      </c>
      <c r="AC1298" s="4">
        <f t="shared" si="83"/>
        <v>0.1206</v>
      </c>
      <c r="AD1298" s="3">
        <v>4.02E-2</v>
      </c>
      <c r="AE1298" s="3">
        <v>9</v>
      </c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3" t="s">
        <v>177</v>
      </c>
      <c r="AV1298" s="3" t="s">
        <v>178</v>
      </c>
      <c r="AW1298" s="3" t="s">
        <v>127</v>
      </c>
      <c r="AX1298" s="4"/>
      <c r="AY1298" s="2" t="s">
        <v>122</v>
      </c>
      <c r="AZ1298" s="3" t="s">
        <v>76</v>
      </c>
      <c r="BA1298" s="3" t="s">
        <v>77</v>
      </c>
      <c r="BB1298" s="3">
        <f t="shared" si="131"/>
        <v>33.652083335</v>
      </c>
      <c r="BC1298" s="3">
        <f t="shared" si="132"/>
        <v>120.59958333</v>
      </c>
      <c r="BD1298" s="3">
        <v>10</v>
      </c>
      <c r="BE1298" s="4"/>
    </row>
    <row r="1299" spans="1:57" ht="12.75">
      <c r="A1299" s="3" t="s">
        <v>108</v>
      </c>
      <c r="B1299" s="4"/>
      <c r="C1299" s="3" t="s">
        <v>628</v>
      </c>
      <c r="D1299" s="2" t="s">
        <v>629</v>
      </c>
      <c r="E1299" s="3" t="s">
        <v>630</v>
      </c>
      <c r="F1299" s="3">
        <v>2016</v>
      </c>
      <c r="G1299" s="2" t="s">
        <v>61</v>
      </c>
      <c r="H1299" s="3" t="s">
        <v>112</v>
      </c>
      <c r="I1299" s="3" t="s">
        <v>631</v>
      </c>
      <c r="J1299" s="3" t="s">
        <v>114</v>
      </c>
      <c r="K1299" s="3" t="s">
        <v>320</v>
      </c>
      <c r="L1299" s="3">
        <v>2012</v>
      </c>
      <c r="M1299" s="3" t="s">
        <v>677</v>
      </c>
      <c r="N1299" s="3"/>
      <c r="O1299" s="3"/>
      <c r="P1299" s="3" t="s">
        <v>640</v>
      </c>
      <c r="Q1299" s="4"/>
      <c r="R1299" s="4"/>
      <c r="S1299" s="3" t="s">
        <v>69</v>
      </c>
      <c r="T1299" s="3" t="s">
        <v>299</v>
      </c>
      <c r="U1299" s="4"/>
      <c r="V1299" s="3" t="s">
        <v>72</v>
      </c>
      <c r="W1299" s="3">
        <v>1.6145</v>
      </c>
      <c r="X1299" s="4">
        <f t="shared" si="79"/>
        <v>0.26819999999999999</v>
      </c>
      <c r="Y1299" s="3">
        <v>8.9399999999999993E-2</v>
      </c>
      <c r="Z1299" s="4"/>
      <c r="AA1299" s="3">
        <v>9</v>
      </c>
      <c r="AB1299" s="3">
        <v>1.5026999999999999</v>
      </c>
      <c r="AC1299" s="4">
        <f t="shared" si="83"/>
        <v>0.1206</v>
      </c>
      <c r="AD1299" s="3">
        <v>4.02E-2</v>
      </c>
      <c r="AE1299" s="3">
        <v>9</v>
      </c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3" t="s">
        <v>177</v>
      </c>
      <c r="AV1299" s="3" t="s">
        <v>178</v>
      </c>
      <c r="AW1299" s="3" t="s">
        <v>127</v>
      </c>
      <c r="AX1299" s="4"/>
      <c r="AY1299" s="2" t="s">
        <v>122</v>
      </c>
      <c r="AZ1299" s="3" t="s">
        <v>76</v>
      </c>
      <c r="BA1299" s="3" t="s">
        <v>77</v>
      </c>
      <c r="BB1299" s="3">
        <f t="shared" si="131"/>
        <v>33.652083335</v>
      </c>
      <c r="BC1299" s="3">
        <f t="shared" si="132"/>
        <v>120.59958333</v>
      </c>
      <c r="BD1299" s="3">
        <v>17</v>
      </c>
      <c r="BE1299" s="4"/>
    </row>
    <row r="1300" spans="1:57" ht="12.75">
      <c r="A1300" s="3" t="s">
        <v>108</v>
      </c>
      <c r="B1300" s="4"/>
      <c r="C1300" s="3" t="s">
        <v>628</v>
      </c>
      <c r="D1300" s="2" t="s">
        <v>629</v>
      </c>
      <c r="E1300" s="3" t="s">
        <v>630</v>
      </c>
      <c r="F1300" s="3">
        <v>2016</v>
      </c>
      <c r="G1300" s="2" t="s">
        <v>61</v>
      </c>
      <c r="H1300" s="3" t="s">
        <v>112</v>
      </c>
      <c r="I1300" s="3" t="s">
        <v>631</v>
      </c>
      <c r="J1300" s="3" t="s">
        <v>114</v>
      </c>
      <c r="K1300" s="3" t="s">
        <v>320</v>
      </c>
      <c r="L1300" s="3">
        <v>2012</v>
      </c>
      <c r="M1300" s="3" t="s">
        <v>677</v>
      </c>
      <c r="N1300" s="3"/>
      <c r="O1300" s="3"/>
      <c r="P1300" s="3" t="s">
        <v>640</v>
      </c>
      <c r="Q1300" s="4"/>
      <c r="R1300" s="4"/>
      <c r="S1300" s="3" t="s">
        <v>69</v>
      </c>
      <c r="T1300" s="3" t="s">
        <v>299</v>
      </c>
      <c r="U1300" s="4"/>
      <c r="V1300" s="3" t="s">
        <v>72</v>
      </c>
      <c r="W1300" s="3">
        <v>1.4444999999999999</v>
      </c>
      <c r="X1300" s="4">
        <f t="shared" si="79"/>
        <v>0.17460000000000001</v>
      </c>
      <c r="Y1300" s="3">
        <v>5.8200000000000002E-2</v>
      </c>
      <c r="Z1300" s="4"/>
      <c r="AA1300" s="3">
        <v>9</v>
      </c>
      <c r="AB1300" s="3">
        <v>1.5026999999999999</v>
      </c>
      <c r="AC1300" s="4">
        <f t="shared" si="83"/>
        <v>0.1206</v>
      </c>
      <c r="AD1300" s="3">
        <v>4.02E-2</v>
      </c>
      <c r="AE1300" s="3">
        <v>9</v>
      </c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3" t="s">
        <v>177</v>
      </c>
      <c r="AV1300" s="3" t="s">
        <v>178</v>
      </c>
      <c r="AW1300" s="3" t="s">
        <v>127</v>
      </c>
      <c r="AX1300" s="4"/>
      <c r="AY1300" s="2" t="s">
        <v>122</v>
      </c>
      <c r="AZ1300" s="3" t="s">
        <v>76</v>
      </c>
      <c r="BA1300" s="3" t="s">
        <v>77</v>
      </c>
      <c r="BB1300" s="3">
        <f t="shared" si="131"/>
        <v>33.652083335</v>
      </c>
      <c r="BC1300" s="3">
        <f t="shared" si="132"/>
        <v>120.59958333</v>
      </c>
      <c r="BD1300" s="3">
        <v>20</v>
      </c>
      <c r="BE1300" s="4"/>
    </row>
    <row r="1301" spans="1:57" ht="12.75">
      <c r="A1301" s="3" t="s">
        <v>108</v>
      </c>
      <c r="B1301" s="4"/>
      <c r="C1301" s="3" t="s">
        <v>632</v>
      </c>
      <c r="D1301" s="3" t="s">
        <v>633</v>
      </c>
      <c r="E1301" s="3" t="s">
        <v>630</v>
      </c>
      <c r="F1301" s="3">
        <v>2016</v>
      </c>
      <c r="G1301" s="2" t="s">
        <v>61</v>
      </c>
      <c r="H1301" s="3" t="s">
        <v>112</v>
      </c>
      <c r="I1301" s="3" t="s">
        <v>631</v>
      </c>
      <c r="J1301" s="3" t="s">
        <v>114</v>
      </c>
      <c r="K1301" s="3" t="s">
        <v>320</v>
      </c>
      <c r="L1301" s="3">
        <v>2012</v>
      </c>
      <c r="M1301" s="3" t="s">
        <v>678</v>
      </c>
      <c r="N1301" s="2" t="s">
        <v>635</v>
      </c>
      <c r="O1301" s="3"/>
      <c r="P1301" s="3" t="s">
        <v>118</v>
      </c>
      <c r="Q1301" s="3" t="s">
        <v>187</v>
      </c>
      <c r="R1301" s="4"/>
      <c r="S1301" s="3" t="s">
        <v>69</v>
      </c>
      <c r="T1301" s="3" t="s">
        <v>299</v>
      </c>
      <c r="U1301" s="3" t="s">
        <v>84</v>
      </c>
      <c r="V1301" s="3" t="s">
        <v>72</v>
      </c>
      <c r="W1301" s="3">
        <v>814.25490000000002</v>
      </c>
      <c r="X1301" s="4">
        <f t="shared" si="79"/>
        <v>213.8229</v>
      </c>
      <c r="Y1301" s="3">
        <v>71.274299999999997</v>
      </c>
      <c r="Z1301" s="4"/>
      <c r="AA1301" s="3">
        <v>9</v>
      </c>
      <c r="AB1301" s="3">
        <v>473.00220000000002</v>
      </c>
      <c r="AC1301" s="4">
        <f t="shared" si="83"/>
        <v>168.4665</v>
      </c>
      <c r="AD1301" s="3">
        <v>56.155500000000004</v>
      </c>
      <c r="AE1301" s="3">
        <v>9</v>
      </c>
      <c r="AF1301" s="3">
        <v>548.596</v>
      </c>
      <c r="AG1301" s="5">
        <f>ABS(AH1301)*(SQRT(AI1301))</f>
        <v>321.57690000000002</v>
      </c>
      <c r="AH1301" s="3">
        <v>107.1923</v>
      </c>
      <c r="AI1301" s="3">
        <v>9</v>
      </c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3" t="s">
        <v>177</v>
      </c>
      <c r="AV1301" s="3" t="s">
        <v>178</v>
      </c>
      <c r="AW1301" s="3" t="s">
        <v>127</v>
      </c>
      <c r="AX1301" s="4"/>
      <c r="AY1301" s="2" t="s">
        <v>122</v>
      </c>
      <c r="AZ1301" s="3" t="s">
        <v>76</v>
      </c>
      <c r="BA1301" s="3" t="s">
        <v>77</v>
      </c>
      <c r="BB1301" s="3">
        <v>32.614166670000003</v>
      </c>
      <c r="BC1301" s="3">
        <v>119.85694444000001</v>
      </c>
      <c r="BD1301" s="3">
        <v>10</v>
      </c>
      <c r="BE1301" s="3" t="s">
        <v>636</v>
      </c>
    </row>
    <row r="1302" spans="1:57" ht="12.75">
      <c r="A1302" s="3" t="s">
        <v>108</v>
      </c>
      <c r="B1302" s="4"/>
      <c r="C1302" s="3" t="s">
        <v>628</v>
      </c>
      <c r="D1302" s="2" t="s">
        <v>629</v>
      </c>
      <c r="E1302" s="3" t="s">
        <v>630</v>
      </c>
      <c r="F1302" s="3">
        <v>2016</v>
      </c>
      <c r="G1302" s="2" t="s">
        <v>61</v>
      </c>
      <c r="H1302" s="3" t="s">
        <v>112</v>
      </c>
      <c r="I1302" s="3" t="s">
        <v>631</v>
      </c>
      <c r="J1302" s="3" t="s">
        <v>114</v>
      </c>
      <c r="K1302" s="3" t="s">
        <v>320</v>
      </c>
      <c r="L1302" s="3">
        <v>2012</v>
      </c>
      <c r="M1302" s="3" t="s">
        <v>678</v>
      </c>
      <c r="N1302" s="2" t="s">
        <v>635</v>
      </c>
      <c r="O1302" s="3"/>
      <c r="P1302" s="3" t="s">
        <v>118</v>
      </c>
      <c r="Q1302" s="3" t="s">
        <v>187</v>
      </c>
      <c r="R1302" s="4"/>
      <c r="S1302" s="3" t="s">
        <v>69</v>
      </c>
      <c r="T1302" s="3" t="s">
        <v>299</v>
      </c>
      <c r="U1302" s="3" t="s">
        <v>71</v>
      </c>
      <c r="V1302" s="3" t="s">
        <v>72</v>
      </c>
      <c r="W1302" s="3">
        <v>7090.5171</v>
      </c>
      <c r="X1302" s="4">
        <f t="shared" si="79"/>
        <v>2004.3108000000002</v>
      </c>
      <c r="Y1302" s="3">
        <v>668.10360000000003</v>
      </c>
      <c r="Z1302" s="4"/>
      <c r="AA1302" s="3">
        <v>9</v>
      </c>
      <c r="AB1302" s="3">
        <v>1810.3448000000001</v>
      </c>
      <c r="AC1302" s="4">
        <f t="shared" si="83"/>
        <v>646.55160000000001</v>
      </c>
      <c r="AD1302" s="3">
        <v>215.5172</v>
      </c>
      <c r="AE1302" s="3">
        <v>9</v>
      </c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3" t="s">
        <v>177</v>
      </c>
      <c r="AV1302" s="3" t="s">
        <v>178</v>
      </c>
      <c r="AW1302" s="3" t="s">
        <v>127</v>
      </c>
      <c r="AX1302" s="4"/>
      <c r="AY1302" s="2" t="s">
        <v>122</v>
      </c>
      <c r="AZ1302" s="3" t="s">
        <v>76</v>
      </c>
      <c r="BA1302" s="3" t="s">
        <v>77</v>
      </c>
      <c r="BB1302" s="3">
        <f t="shared" ref="BB1302:BB1305" si="133">AVERAGE(32.81305556, 34.49111111)</f>
        <v>33.652083335</v>
      </c>
      <c r="BC1302" s="3">
        <f t="shared" ref="BC1302:BC1305" si="134">AVERAGE(119.89583333,121.30333333)</f>
        <v>120.59958333</v>
      </c>
      <c r="BD1302" s="3">
        <v>6</v>
      </c>
      <c r="BE1302" s="4"/>
    </row>
    <row r="1303" spans="1:57" ht="12.75">
      <c r="A1303" s="3" t="s">
        <v>108</v>
      </c>
      <c r="B1303" s="4"/>
      <c r="C1303" s="3" t="s">
        <v>628</v>
      </c>
      <c r="D1303" s="2" t="s">
        <v>629</v>
      </c>
      <c r="E1303" s="3" t="s">
        <v>630</v>
      </c>
      <c r="F1303" s="3">
        <v>2016</v>
      </c>
      <c r="G1303" s="2" t="s">
        <v>61</v>
      </c>
      <c r="H1303" s="3" t="s">
        <v>112</v>
      </c>
      <c r="I1303" s="3" t="s">
        <v>631</v>
      </c>
      <c r="J1303" s="3" t="s">
        <v>114</v>
      </c>
      <c r="K1303" s="3" t="s">
        <v>320</v>
      </c>
      <c r="L1303" s="3">
        <v>2012</v>
      </c>
      <c r="M1303" s="3" t="s">
        <v>678</v>
      </c>
      <c r="N1303" s="2" t="s">
        <v>635</v>
      </c>
      <c r="O1303" s="3"/>
      <c r="P1303" s="3" t="s">
        <v>118</v>
      </c>
      <c r="Q1303" s="3" t="s">
        <v>187</v>
      </c>
      <c r="R1303" s="4"/>
      <c r="S1303" s="3" t="s">
        <v>69</v>
      </c>
      <c r="T1303" s="3" t="s">
        <v>299</v>
      </c>
      <c r="U1303" s="3" t="s">
        <v>71</v>
      </c>
      <c r="V1303" s="3" t="s">
        <v>72</v>
      </c>
      <c r="W1303" s="3">
        <v>8168.1034</v>
      </c>
      <c r="X1303" s="4">
        <f t="shared" si="79"/>
        <v>2068.9656</v>
      </c>
      <c r="Y1303" s="3">
        <v>689.65520000000004</v>
      </c>
      <c r="Z1303" s="4"/>
      <c r="AA1303" s="3">
        <v>9</v>
      </c>
      <c r="AB1303" s="3">
        <v>1810.3448000000001</v>
      </c>
      <c r="AC1303" s="4">
        <f t="shared" si="83"/>
        <v>646.55160000000001</v>
      </c>
      <c r="AD1303" s="3">
        <v>215.5172</v>
      </c>
      <c r="AE1303" s="3">
        <v>9</v>
      </c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3" t="s">
        <v>177</v>
      </c>
      <c r="AV1303" s="3" t="s">
        <v>178</v>
      </c>
      <c r="AW1303" s="3" t="s">
        <v>127</v>
      </c>
      <c r="AX1303" s="4"/>
      <c r="AY1303" s="2" t="s">
        <v>122</v>
      </c>
      <c r="AZ1303" s="3" t="s">
        <v>76</v>
      </c>
      <c r="BA1303" s="3" t="s">
        <v>77</v>
      </c>
      <c r="BB1303" s="3">
        <f t="shared" si="133"/>
        <v>33.652083335</v>
      </c>
      <c r="BC1303" s="3">
        <f t="shared" si="134"/>
        <v>120.59958333</v>
      </c>
      <c r="BD1303" s="3">
        <v>10</v>
      </c>
      <c r="BE1303" s="4"/>
    </row>
    <row r="1304" spans="1:57" ht="12.75">
      <c r="A1304" s="3" t="s">
        <v>108</v>
      </c>
      <c r="B1304" s="4"/>
      <c r="C1304" s="3" t="s">
        <v>628</v>
      </c>
      <c r="D1304" s="2" t="s">
        <v>629</v>
      </c>
      <c r="E1304" s="3" t="s">
        <v>630</v>
      </c>
      <c r="F1304" s="3">
        <v>2016</v>
      </c>
      <c r="G1304" s="2" t="s">
        <v>61</v>
      </c>
      <c r="H1304" s="3" t="s">
        <v>112</v>
      </c>
      <c r="I1304" s="3" t="s">
        <v>631</v>
      </c>
      <c r="J1304" s="3" t="s">
        <v>114</v>
      </c>
      <c r="K1304" s="3" t="s">
        <v>320</v>
      </c>
      <c r="L1304" s="3">
        <v>2012</v>
      </c>
      <c r="M1304" s="3" t="s">
        <v>678</v>
      </c>
      <c r="N1304" s="2" t="s">
        <v>635</v>
      </c>
      <c r="O1304" s="3"/>
      <c r="P1304" s="3" t="s">
        <v>118</v>
      </c>
      <c r="Q1304" s="3" t="s">
        <v>187</v>
      </c>
      <c r="R1304" s="4"/>
      <c r="S1304" s="3" t="s">
        <v>69</v>
      </c>
      <c r="T1304" s="3" t="s">
        <v>299</v>
      </c>
      <c r="U1304" s="3" t="s">
        <v>71</v>
      </c>
      <c r="V1304" s="3" t="s">
        <v>72</v>
      </c>
      <c r="W1304" s="3">
        <v>7521.5526</v>
      </c>
      <c r="X1304" s="4">
        <f t="shared" si="79"/>
        <v>1681.0347000000002</v>
      </c>
      <c r="Y1304" s="3">
        <v>560.34490000000005</v>
      </c>
      <c r="Z1304" s="4"/>
      <c r="AA1304" s="3">
        <v>9</v>
      </c>
      <c r="AB1304" s="3">
        <v>1810.3448000000001</v>
      </c>
      <c r="AC1304" s="4">
        <f t="shared" si="83"/>
        <v>646.55160000000001</v>
      </c>
      <c r="AD1304" s="3">
        <v>215.5172</v>
      </c>
      <c r="AE1304" s="3">
        <v>9</v>
      </c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3" t="s">
        <v>177</v>
      </c>
      <c r="AV1304" s="3" t="s">
        <v>178</v>
      </c>
      <c r="AW1304" s="3" t="s">
        <v>127</v>
      </c>
      <c r="AX1304" s="4"/>
      <c r="AY1304" s="2" t="s">
        <v>122</v>
      </c>
      <c r="AZ1304" s="3" t="s">
        <v>76</v>
      </c>
      <c r="BA1304" s="3" t="s">
        <v>77</v>
      </c>
      <c r="BB1304" s="3">
        <f t="shared" si="133"/>
        <v>33.652083335</v>
      </c>
      <c r="BC1304" s="3">
        <f t="shared" si="134"/>
        <v>120.59958333</v>
      </c>
      <c r="BD1304" s="3">
        <v>17</v>
      </c>
      <c r="BE1304" s="4"/>
    </row>
    <row r="1305" spans="1:57" ht="12.75">
      <c r="A1305" s="3" t="s">
        <v>108</v>
      </c>
      <c r="B1305" s="4"/>
      <c r="C1305" s="3" t="s">
        <v>628</v>
      </c>
      <c r="D1305" s="2" t="s">
        <v>629</v>
      </c>
      <c r="E1305" s="3" t="s">
        <v>630</v>
      </c>
      <c r="F1305" s="3">
        <v>2016</v>
      </c>
      <c r="G1305" s="2" t="s">
        <v>61</v>
      </c>
      <c r="H1305" s="3" t="s">
        <v>112</v>
      </c>
      <c r="I1305" s="3" t="s">
        <v>631</v>
      </c>
      <c r="J1305" s="3" t="s">
        <v>114</v>
      </c>
      <c r="K1305" s="3" t="s">
        <v>320</v>
      </c>
      <c r="L1305" s="3">
        <v>2012</v>
      </c>
      <c r="M1305" s="3" t="s">
        <v>678</v>
      </c>
      <c r="N1305" s="2" t="s">
        <v>635</v>
      </c>
      <c r="O1305" s="3"/>
      <c r="P1305" s="3" t="s">
        <v>118</v>
      </c>
      <c r="Q1305" s="3" t="s">
        <v>187</v>
      </c>
      <c r="R1305" s="4"/>
      <c r="S1305" s="3" t="s">
        <v>69</v>
      </c>
      <c r="T1305" s="3" t="s">
        <v>299</v>
      </c>
      <c r="U1305" s="3" t="s">
        <v>71</v>
      </c>
      <c r="V1305" s="3" t="s">
        <v>72</v>
      </c>
      <c r="W1305" s="3">
        <v>5775.8620000000001</v>
      </c>
      <c r="X1305" s="4">
        <f t="shared" si="79"/>
        <v>1357.7589</v>
      </c>
      <c r="Y1305" s="3">
        <v>452.58629999999999</v>
      </c>
      <c r="Z1305" s="4"/>
      <c r="AA1305" s="3">
        <v>9</v>
      </c>
      <c r="AB1305" s="3">
        <v>1810.3448000000001</v>
      </c>
      <c r="AC1305" s="4">
        <f t="shared" si="83"/>
        <v>646.55160000000001</v>
      </c>
      <c r="AD1305" s="3">
        <v>215.5172</v>
      </c>
      <c r="AE1305" s="3">
        <v>9</v>
      </c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3" t="s">
        <v>177</v>
      </c>
      <c r="AV1305" s="3" t="s">
        <v>178</v>
      </c>
      <c r="AW1305" s="3" t="s">
        <v>127</v>
      </c>
      <c r="AX1305" s="4"/>
      <c r="AY1305" s="2" t="s">
        <v>122</v>
      </c>
      <c r="AZ1305" s="3" t="s">
        <v>76</v>
      </c>
      <c r="BA1305" s="3" t="s">
        <v>77</v>
      </c>
      <c r="BB1305" s="3">
        <f t="shared" si="133"/>
        <v>33.652083335</v>
      </c>
      <c r="BC1305" s="3">
        <f t="shared" si="134"/>
        <v>120.59958333</v>
      </c>
      <c r="BD1305" s="3">
        <v>20</v>
      </c>
      <c r="BE1305" s="4"/>
    </row>
    <row r="1306" spans="1:57" ht="12.75">
      <c r="A1306" s="3" t="s">
        <v>108</v>
      </c>
      <c r="B1306" s="4"/>
      <c r="C1306" s="3" t="s">
        <v>632</v>
      </c>
      <c r="D1306" s="3" t="s">
        <v>633</v>
      </c>
      <c r="E1306" s="3" t="s">
        <v>630</v>
      </c>
      <c r="F1306" s="3">
        <v>2016</v>
      </c>
      <c r="G1306" s="2" t="s">
        <v>61</v>
      </c>
      <c r="H1306" s="3" t="s">
        <v>112</v>
      </c>
      <c r="I1306" s="3" t="s">
        <v>631</v>
      </c>
      <c r="J1306" s="3" t="s">
        <v>114</v>
      </c>
      <c r="K1306" s="3" t="s">
        <v>320</v>
      </c>
      <c r="L1306" s="3">
        <v>2012</v>
      </c>
      <c r="M1306" s="3" t="s">
        <v>676</v>
      </c>
      <c r="N1306" s="3" t="s">
        <v>310</v>
      </c>
      <c r="O1306" s="3"/>
      <c r="P1306" s="3" t="s">
        <v>82</v>
      </c>
      <c r="Q1306" s="3" t="s">
        <v>83</v>
      </c>
      <c r="R1306" s="4"/>
      <c r="S1306" s="3" t="s">
        <v>134</v>
      </c>
      <c r="T1306" s="3" t="s">
        <v>135</v>
      </c>
      <c r="U1306" s="3" t="s">
        <v>84</v>
      </c>
      <c r="V1306" s="3" t="s">
        <v>72</v>
      </c>
      <c r="W1306" s="3">
        <v>55.62</v>
      </c>
      <c r="X1306" s="4">
        <f t="shared" si="79"/>
        <v>1.1400000000000001</v>
      </c>
      <c r="Y1306" s="3">
        <v>0.38</v>
      </c>
      <c r="Z1306" s="4"/>
      <c r="AA1306" s="3">
        <v>9</v>
      </c>
      <c r="AB1306" s="3">
        <v>39.950000000000003</v>
      </c>
      <c r="AC1306" s="4">
        <f t="shared" si="83"/>
        <v>4.38</v>
      </c>
      <c r="AD1306" s="3">
        <v>1.46</v>
      </c>
      <c r="AE1306" s="3">
        <v>9</v>
      </c>
      <c r="AF1306" s="3">
        <v>46.99</v>
      </c>
      <c r="AG1306" s="5">
        <f>ABS(AH1306)*(SQRT(AI1306))</f>
        <v>4.8000000000000007</v>
      </c>
      <c r="AH1306" s="3">
        <v>1.6</v>
      </c>
      <c r="AI1306" s="3">
        <v>9</v>
      </c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3" t="s">
        <v>177</v>
      </c>
      <c r="AV1306" s="3" t="s">
        <v>178</v>
      </c>
      <c r="AW1306" s="3" t="s">
        <v>127</v>
      </c>
      <c r="AX1306" s="4"/>
      <c r="AY1306" s="2" t="s">
        <v>122</v>
      </c>
      <c r="AZ1306" s="3" t="s">
        <v>76</v>
      </c>
      <c r="BA1306" s="3" t="s">
        <v>77</v>
      </c>
      <c r="BB1306" s="3">
        <v>32.614166670000003</v>
      </c>
      <c r="BC1306" s="3">
        <v>119.85694444000001</v>
      </c>
      <c r="BD1306" s="3">
        <v>10</v>
      </c>
      <c r="BE1306" s="3" t="s">
        <v>636</v>
      </c>
    </row>
    <row r="1307" spans="1:57" ht="12.75">
      <c r="A1307" s="3" t="s">
        <v>260</v>
      </c>
      <c r="B1307" s="4"/>
      <c r="C1307" s="3" t="s">
        <v>642</v>
      </c>
      <c r="D1307" s="3" t="s">
        <v>643</v>
      </c>
      <c r="E1307" s="3" t="s">
        <v>630</v>
      </c>
      <c r="F1307" s="3">
        <v>2017</v>
      </c>
      <c r="G1307" s="2" t="s">
        <v>61</v>
      </c>
      <c r="H1307" s="3" t="s">
        <v>112</v>
      </c>
      <c r="I1307" s="3" t="s">
        <v>631</v>
      </c>
      <c r="J1307" s="3" t="s">
        <v>114</v>
      </c>
      <c r="K1307" s="3" t="s">
        <v>320</v>
      </c>
      <c r="L1307" s="3">
        <v>2012</v>
      </c>
      <c r="M1307" s="3" t="s">
        <v>679</v>
      </c>
      <c r="N1307" s="3" t="s">
        <v>81</v>
      </c>
      <c r="O1307" s="3"/>
      <c r="P1307" s="3" t="s">
        <v>82</v>
      </c>
      <c r="Q1307" s="3" t="s">
        <v>83</v>
      </c>
      <c r="R1307" s="4"/>
      <c r="S1307" s="3" t="s">
        <v>134</v>
      </c>
      <c r="T1307" s="3" t="s">
        <v>135</v>
      </c>
      <c r="U1307" s="3" t="s">
        <v>84</v>
      </c>
      <c r="V1307" s="3" t="s">
        <v>72</v>
      </c>
      <c r="W1307" s="3">
        <v>-17.010000000000002</v>
      </c>
      <c r="X1307" s="4">
        <f t="shared" si="79"/>
        <v>1.355544171172596</v>
      </c>
      <c r="Y1307" s="3">
        <v>0.35</v>
      </c>
      <c r="Z1307" s="5"/>
      <c r="AA1307" s="3">
        <v>15</v>
      </c>
      <c r="AB1307" s="3">
        <v>-24.13</v>
      </c>
      <c r="AC1307" s="4">
        <f t="shared" si="83"/>
        <v>0.1161895003862225</v>
      </c>
      <c r="AD1307" s="3">
        <v>0.03</v>
      </c>
      <c r="AE1307" s="2">
        <v>15</v>
      </c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3" t="s">
        <v>177</v>
      </c>
      <c r="AV1307" s="3" t="s">
        <v>178</v>
      </c>
      <c r="AW1307" s="3" t="s">
        <v>127</v>
      </c>
      <c r="AX1307" s="4"/>
      <c r="AY1307" s="3" t="s">
        <v>122</v>
      </c>
      <c r="AZ1307" s="3" t="s">
        <v>76</v>
      </c>
      <c r="BA1307" s="3" t="s">
        <v>77</v>
      </c>
      <c r="BB1307" s="2">
        <f t="shared" ref="BB1307:BB1338" si="135">AVERAGE(32.61416667,34.47555556)</f>
        <v>33.544861115000003</v>
      </c>
      <c r="BC1307" s="2">
        <f t="shared" ref="BC1307:BC1338" si="136">AVERAGE(119.85694444, 121.09638889)</f>
        <v>120.47666666500001</v>
      </c>
      <c r="BD1307" s="3">
        <v>6</v>
      </c>
      <c r="BE1307" s="4"/>
    </row>
    <row r="1308" spans="1:57" ht="12.75">
      <c r="A1308" s="3" t="s">
        <v>260</v>
      </c>
      <c r="B1308" s="4"/>
      <c r="C1308" s="3" t="s">
        <v>642</v>
      </c>
      <c r="D1308" s="6" t="s">
        <v>643</v>
      </c>
      <c r="E1308" s="3" t="s">
        <v>630</v>
      </c>
      <c r="F1308" s="3">
        <v>2017</v>
      </c>
      <c r="G1308" s="2" t="s">
        <v>61</v>
      </c>
      <c r="H1308" s="3" t="s">
        <v>112</v>
      </c>
      <c r="I1308" s="3" t="s">
        <v>631</v>
      </c>
      <c r="J1308" s="3" t="s">
        <v>114</v>
      </c>
      <c r="K1308" s="3" t="s">
        <v>320</v>
      </c>
      <c r="L1308" s="3">
        <v>2012</v>
      </c>
      <c r="M1308" s="3" t="s">
        <v>679</v>
      </c>
      <c r="N1308" s="3" t="s">
        <v>81</v>
      </c>
      <c r="O1308" s="3"/>
      <c r="P1308" s="3" t="s">
        <v>82</v>
      </c>
      <c r="Q1308" s="3" t="s">
        <v>83</v>
      </c>
      <c r="R1308" s="4"/>
      <c r="S1308" s="3" t="s">
        <v>134</v>
      </c>
      <c r="T1308" s="3" t="s">
        <v>135</v>
      </c>
      <c r="U1308" s="3" t="s">
        <v>84</v>
      </c>
      <c r="V1308" s="3" t="s">
        <v>72</v>
      </c>
      <c r="W1308" s="3">
        <v>-17.39</v>
      </c>
      <c r="X1308" s="4">
        <f t="shared" si="79"/>
        <v>1.0844353369380768</v>
      </c>
      <c r="Y1308" s="3">
        <v>0.28000000000000003</v>
      </c>
      <c r="Z1308" s="5"/>
      <c r="AA1308" s="3">
        <v>15</v>
      </c>
      <c r="AB1308" s="3">
        <v>-24.13</v>
      </c>
      <c r="AC1308" s="4">
        <f t="shared" si="83"/>
        <v>0.1161895003862225</v>
      </c>
      <c r="AD1308" s="3">
        <v>0.03</v>
      </c>
      <c r="AE1308" s="2">
        <v>15</v>
      </c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3" t="s">
        <v>177</v>
      </c>
      <c r="AV1308" s="3" t="s">
        <v>178</v>
      </c>
      <c r="AW1308" s="3" t="s">
        <v>127</v>
      </c>
      <c r="AX1308" s="4"/>
      <c r="AY1308" s="3" t="s">
        <v>122</v>
      </c>
      <c r="AZ1308" s="3" t="s">
        <v>76</v>
      </c>
      <c r="BA1308" s="3" t="s">
        <v>77</v>
      </c>
      <c r="BB1308" s="2">
        <f t="shared" si="135"/>
        <v>33.544861115000003</v>
      </c>
      <c r="BC1308" s="2">
        <f t="shared" si="136"/>
        <v>120.47666666500001</v>
      </c>
      <c r="BD1308" s="3">
        <v>10</v>
      </c>
      <c r="BE1308" s="4"/>
    </row>
    <row r="1309" spans="1:57" ht="12.75">
      <c r="A1309" s="3" t="s">
        <v>260</v>
      </c>
      <c r="B1309" s="4"/>
      <c r="C1309" s="3" t="s">
        <v>642</v>
      </c>
      <c r="D1309" s="3" t="s">
        <v>643</v>
      </c>
      <c r="E1309" s="3" t="s">
        <v>630</v>
      </c>
      <c r="F1309" s="3">
        <v>2017</v>
      </c>
      <c r="G1309" s="2" t="s">
        <v>61</v>
      </c>
      <c r="H1309" s="3" t="s">
        <v>112</v>
      </c>
      <c r="I1309" s="3" t="s">
        <v>631</v>
      </c>
      <c r="J1309" s="3" t="s">
        <v>114</v>
      </c>
      <c r="K1309" s="3" t="s">
        <v>320</v>
      </c>
      <c r="L1309" s="3">
        <v>2012</v>
      </c>
      <c r="M1309" s="3" t="s">
        <v>679</v>
      </c>
      <c r="N1309" s="3" t="s">
        <v>81</v>
      </c>
      <c r="O1309" s="3"/>
      <c r="P1309" s="3" t="s">
        <v>82</v>
      </c>
      <c r="Q1309" s="3" t="s">
        <v>83</v>
      </c>
      <c r="R1309" s="4"/>
      <c r="S1309" s="3" t="s">
        <v>134</v>
      </c>
      <c r="T1309" s="3" t="s">
        <v>135</v>
      </c>
      <c r="U1309" s="3" t="s">
        <v>84</v>
      </c>
      <c r="V1309" s="3" t="s">
        <v>72</v>
      </c>
      <c r="W1309" s="3">
        <v>-16.16</v>
      </c>
      <c r="X1309" s="4">
        <f t="shared" si="79"/>
        <v>0.15491933384829668</v>
      </c>
      <c r="Y1309" s="3">
        <v>0.04</v>
      </c>
      <c r="Z1309" s="5"/>
      <c r="AA1309" s="3">
        <v>15</v>
      </c>
      <c r="AB1309" s="3">
        <v>-24.13</v>
      </c>
      <c r="AC1309" s="4">
        <f t="shared" si="83"/>
        <v>0.1161895003862225</v>
      </c>
      <c r="AD1309" s="3">
        <v>0.03</v>
      </c>
      <c r="AE1309" s="2">
        <v>15</v>
      </c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3" t="s">
        <v>177</v>
      </c>
      <c r="AV1309" s="3" t="s">
        <v>178</v>
      </c>
      <c r="AW1309" s="3" t="s">
        <v>127</v>
      </c>
      <c r="AX1309" s="4"/>
      <c r="AY1309" s="3" t="s">
        <v>122</v>
      </c>
      <c r="AZ1309" s="3" t="s">
        <v>76</v>
      </c>
      <c r="BA1309" s="3" t="s">
        <v>77</v>
      </c>
      <c r="BB1309" s="2">
        <f t="shared" si="135"/>
        <v>33.544861115000003</v>
      </c>
      <c r="BC1309" s="2">
        <f t="shared" si="136"/>
        <v>120.47666666500001</v>
      </c>
      <c r="BD1309" s="3">
        <v>17</v>
      </c>
      <c r="BE1309" s="4"/>
    </row>
    <row r="1310" spans="1:57" ht="12.75">
      <c r="A1310" s="3" t="s">
        <v>260</v>
      </c>
      <c r="B1310" s="4"/>
      <c r="C1310" s="3" t="s">
        <v>642</v>
      </c>
      <c r="D1310" s="6" t="s">
        <v>643</v>
      </c>
      <c r="E1310" s="3" t="s">
        <v>630</v>
      </c>
      <c r="F1310" s="3">
        <v>2017</v>
      </c>
      <c r="G1310" s="2" t="s">
        <v>61</v>
      </c>
      <c r="H1310" s="3" t="s">
        <v>112</v>
      </c>
      <c r="I1310" s="3" t="s">
        <v>631</v>
      </c>
      <c r="J1310" s="3" t="s">
        <v>114</v>
      </c>
      <c r="K1310" s="3" t="s">
        <v>320</v>
      </c>
      <c r="L1310" s="3">
        <v>2012</v>
      </c>
      <c r="M1310" s="3" t="s">
        <v>679</v>
      </c>
      <c r="N1310" s="3" t="s">
        <v>81</v>
      </c>
      <c r="O1310" s="3"/>
      <c r="P1310" s="3" t="s">
        <v>82</v>
      </c>
      <c r="Q1310" s="3" t="s">
        <v>83</v>
      </c>
      <c r="R1310" s="4"/>
      <c r="S1310" s="3" t="s">
        <v>134</v>
      </c>
      <c r="T1310" s="3" t="s">
        <v>135</v>
      </c>
      <c r="U1310" s="3" t="s">
        <v>84</v>
      </c>
      <c r="V1310" s="3" t="s">
        <v>72</v>
      </c>
      <c r="W1310" s="3">
        <v>-16.93</v>
      </c>
      <c r="X1310" s="4">
        <f t="shared" si="79"/>
        <v>0.92951600308978</v>
      </c>
      <c r="Y1310" s="3">
        <v>0.24</v>
      </c>
      <c r="Z1310" s="5"/>
      <c r="AA1310" s="3">
        <v>15</v>
      </c>
      <c r="AB1310" s="3">
        <v>-24.13</v>
      </c>
      <c r="AC1310" s="4">
        <f t="shared" si="83"/>
        <v>0.1161895003862225</v>
      </c>
      <c r="AD1310" s="3">
        <v>0.03</v>
      </c>
      <c r="AE1310" s="2">
        <v>15</v>
      </c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3" t="s">
        <v>177</v>
      </c>
      <c r="AV1310" s="3" t="s">
        <v>178</v>
      </c>
      <c r="AW1310" s="3" t="s">
        <v>127</v>
      </c>
      <c r="AX1310" s="4"/>
      <c r="AY1310" s="3" t="s">
        <v>122</v>
      </c>
      <c r="AZ1310" s="3" t="s">
        <v>76</v>
      </c>
      <c r="BA1310" s="3" t="s">
        <v>77</v>
      </c>
      <c r="BB1310" s="2">
        <f t="shared" si="135"/>
        <v>33.544861115000003</v>
      </c>
      <c r="BC1310" s="2">
        <f t="shared" si="136"/>
        <v>120.47666666500001</v>
      </c>
      <c r="BD1310" s="3">
        <v>20</v>
      </c>
      <c r="BE1310" s="4"/>
    </row>
    <row r="1311" spans="1:57" ht="12.75">
      <c r="A1311" s="3" t="s">
        <v>260</v>
      </c>
      <c r="B1311" s="4"/>
      <c r="C1311" s="3" t="s">
        <v>642</v>
      </c>
      <c r="D1311" s="3" t="s">
        <v>643</v>
      </c>
      <c r="E1311" s="3" t="s">
        <v>630</v>
      </c>
      <c r="F1311" s="3">
        <v>2017</v>
      </c>
      <c r="G1311" s="2" t="s">
        <v>61</v>
      </c>
      <c r="H1311" s="3" t="s">
        <v>112</v>
      </c>
      <c r="I1311" s="3" t="s">
        <v>631</v>
      </c>
      <c r="J1311" s="3" t="s">
        <v>114</v>
      </c>
      <c r="K1311" s="3" t="s">
        <v>320</v>
      </c>
      <c r="L1311" s="3">
        <v>2012</v>
      </c>
      <c r="M1311" s="3" t="s">
        <v>680</v>
      </c>
      <c r="N1311" s="3" t="s">
        <v>81</v>
      </c>
      <c r="O1311" s="3"/>
      <c r="P1311" s="3" t="s">
        <v>82</v>
      </c>
      <c r="Q1311" s="3" t="s">
        <v>83</v>
      </c>
      <c r="R1311" s="4"/>
      <c r="S1311" s="3" t="s">
        <v>134</v>
      </c>
      <c r="T1311" s="3" t="s">
        <v>135</v>
      </c>
      <c r="U1311" s="3" t="s">
        <v>84</v>
      </c>
      <c r="V1311" s="3" t="s">
        <v>72</v>
      </c>
      <c r="W1311" s="3">
        <v>-17.399999999999999</v>
      </c>
      <c r="X1311" s="4">
        <f t="shared" si="79"/>
        <v>0.6196773353931867</v>
      </c>
      <c r="Y1311" s="3">
        <v>0.16</v>
      </c>
      <c r="Z1311" s="5"/>
      <c r="AA1311" s="3">
        <v>15</v>
      </c>
      <c r="AB1311" s="3">
        <v>-23.23</v>
      </c>
      <c r="AC1311" s="4">
        <f t="shared" si="83"/>
        <v>7.7459666924148338E-2</v>
      </c>
      <c r="AD1311" s="3">
        <v>0.02</v>
      </c>
      <c r="AE1311" s="2">
        <v>15</v>
      </c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3" t="s">
        <v>177</v>
      </c>
      <c r="AV1311" s="3" t="s">
        <v>178</v>
      </c>
      <c r="AW1311" s="3" t="s">
        <v>127</v>
      </c>
      <c r="AX1311" s="4"/>
      <c r="AY1311" s="3" t="s">
        <v>122</v>
      </c>
      <c r="AZ1311" s="3" t="s">
        <v>76</v>
      </c>
      <c r="BA1311" s="3" t="s">
        <v>77</v>
      </c>
      <c r="BB1311" s="2">
        <f t="shared" si="135"/>
        <v>33.544861115000003</v>
      </c>
      <c r="BC1311" s="2">
        <f t="shared" si="136"/>
        <v>120.47666666500001</v>
      </c>
      <c r="BD1311" s="3">
        <v>6</v>
      </c>
      <c r="BE1311" s="4"/>
    </row>
    <row r="1312" spans="1:57" ht="12.75">
      <c r="A1312" s="3" t="s">
        <v>260</v>
      </c>
      <c r="B1312" s="4"/>
      <c r="C1312" s="3" t="s">
        <v>642</v>
      </c>
      <c r="D1312" s="6" t="s">
        <v>643</v>
      </c>
      <c r="E1312" s="3" t="s">
        <v>630</v>
      </c>
      <c r="F1312" s="3">
        <v>2017</v>
      </c>
      <c r="G1312" s="2" t="s">
        <v>61</v>
      </c>
      <c r="H1312" s="3" t="s">
        <v>112</v>
      </c>
      <c r="I1312" s="3" t="s">
        <v>631</v>
      </c>
      <c r="J1312" s="3" t="s">
        <v>114</v>
      </c>
      <c r="K1312" s="3" t="s">
        <v>320</v>
      </c>
      <c r="L1312" s="3">
        <v>2012</v>
      </c>
      <c r="M1312" s="3" t="s">
        <v>680</v>
      </c>
      <c r="N1312" s="3" t="s">
        <v>81</v>
      </c>
      <c r="O1312" s="3"/>
      <c r="P1312" s="3" t="s">
        <v>82</v>
      </c>
      <c r="Q1312" s="3" t="s">
        <v>83</v>
      </c>
      <c r="R1312" s="4"/>
      <c r="S1312" s="3" t="s">
        <v>134</v>
      </c>
      <c r="T1312" s="3" t="s">
        <v>135</v>
      </c>
      <c r="U1312" s="3" t="s">
        <v>84</v>
      </c>
      <c r="V1312" s="3" t="s">
        <v>72</v>
      </c>
      <c r="W1312" s="3">
        <v>-17.45</v>
      </c>
      <c r="X1312" s="4">
        <f t="shared" si="79"/>
        <v>1.7428425057933377</v>
      </c>
      <c r="Y1312" s="3">
        <v>0.45</v>
      </c>
      <c r="Z1312" s="5"/>
      <c r="AA1312" s="3">
        <v>15</v>
      </c>
      <c r="AB1312" s="3">
        <v>-23.23</v>
      </c>
      <c r="AC1312" s="4">
        <f t="shared" si="83"/>
        <v>7.7459666924148338E-2</v>
      </c>
      <c r="AD1312" s="3">
        <v>0.02</v>
      </c>
      <c r="AE1312" s="2">
        <v>15</v>
      </c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3" t="s">
        <v>177</v>
      </c>
      <c r="AV1312" s="3" t="s">
        <v>178</v>
      </c>
      <c r="AW1312" s="3" t="s">
        <v>127</v>
      </c>
      <c r="AX1312" s="4"/>
      <c r="AY1312" s="3" t="s">
        <v>122</v>
      </c>
      <c r="AZ1312" s="3" t="s">
        <v>76</v>
      </c>
      <c r="BA1312" s="3" t="s">
        <v>77</v>
      </c>
      <c r="BB1312" s="2">
        <f t="shared" si="135"/>
        <v>33.544861115000003</v>
      </c>
      <c r="BC1312" s="2">
        <f t="shared" si="136"/>
        <v>120.47666666500001</v>
      </c>
      <c r="BD1312" s="3">
        <v>10</v>
      </c>
      <c r="BE1312" s="4"/>
    </row>
    <row r="1313" spans="1:57" ht="12.75">
      <c r="A1313" s="3" t="s">
        <v>260</v>
      </c>
      <c r="B1313" s="4"/>
      <c r="C1313" s="3" t="s">
        <v>642</v>
      </c>
      <c r="D1313" s="3" t="s">
        <v>643</v>
      </c>
      <c r="E1313" s="3" t="s">
        <v>630</v>
      </c>
      <c r="F1313" s="3">
        <v>2017</v>
      </c>
      <c r="G1313" s="2" t="s">
        <v>61</v>
      </c>
      <c r="H1313" s="3" t="s">
        <v>112</v>
      </c>
      <c r="I1313" s="3" t="s">
        <v>631</v>
      </c>
      <c r="J1313" s="3" t="s">
        <v>114</v>
      </c>
      <c r="K1313" s="3" t="s">
        <v>320</v>
      </c>
      <c r="L1313" s="3">
        <v>2012</v>
      </c>
      <c r="M1313" s="3" t="s">
        <v>680</v>
      </c>
      <c r="N1313" s="3" t="s">
        <v>81</v>
      </c>
      <c r="O1313" s="3"/>
      <c r="P1313" s="3" t="s">
        <v>82</v>
      </c>
      <c r="Q1313" s="3" t="s">
        <v>83</v>
      </c>
      <c r="R1313" s="4"/>
      <c r="S1313" s="3" t="s">
        <v>134</v>
      </c>
      <c r="T1313" s="3" t="s">
        <v>135</v>
      </c>
      <c r="U1313" s="3" t="s">
        <v>84</v>
      </c>
      <c r="V1313" s="3" t="s">
        <v>72</v>
      </c>
      <c r="W1313" s="3">
        <v>-16.39</v>
      </c>
      <c r="X1313" s="4">
        <f t="shared" si="79"/>
        <v>0.50348783500696426</v>
      </c>
      <c r="Y1313" s="3">
        <v>0.13</v>
      </c>
      <c r="Z1313" s="5"/>
      <c r="AA1313" s="3">
        <v>15</v>
      </c>
      <c r="AB1313" s="3">
        <v>-23.23</v>
      </c>
      <c r="AC1313" s="4">
        <f t="shared" si="83"/>
        <v>7.7459666924148338E-2</v>
      </c>
      <c r="AD1313" s="3">
        <v>0.02</v>
      </c>
      <c r="AE1313" s="2">
        <v>15</v>
      </c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3" t="s">
        <v>177</v>
      </c>
      <c r="AV1313" s="3" t="s">
        <v>178</v>
      </c>
      <c r="AW1313" s="3" t="s">
        <v>127</v>
      </c>
      <c r="AX1313" s="4"/>
      <c r="AY1313" s="3" t="s">
        <v>122</v>
      </c>
      <c r="AZ1313" s="3" t="s">
        <v>76</v>
      </c>
      <c r="BA1313" s="3" t="s">
        <v>77</v>
      </c>
      <c r="BB1313" s="2">
        <f t="shared" si="135"/>
        <v>33.544861115000003</v>
      </c>
      <c r="BC1313" s="2">
        <f t="shared" si="136"/>
        <v>120.47666666500001</v>
      </c>
      <c r="BD1313" s="3">
        <v>17</v>
      </c>
      <c r="BE1313" s="4"/>
    </row>
    <row r="1314" spans="1:57" ht="12.75">
      <c r="A1314" s="3" t="s">
        <v>260</v>
      </c>
      <c r="B1314" s="4"/>
      <c r="C1314" s="3" t="s">
        <v>642</v>
      </c>
      <c r="D1314" s="6" t="s">
        <v>643</v>
      </c>
      <c r="E1314" s="3" t="s">
        <v>630</v>
      </c>
      <c r="F1314" s="3">
        <v>2017</v>
      </c>
      <c r="G1314" s="2" t="s">
        <v>61</v>
      </c>
      <c r="H1314" s="3" t="s">
        <v>112</v>
      </c>
      <c r="I1314" s="3" t="s">
        <v>631</v>
      </c>
      <c r="J1314" s="3" t="s">
        <v>114</v>
      </c>
      <c r="K1314" s="3" t="s">
        <v>320</v>
      </c>
      <c r="L1314" s="3">
        <v>2012</v>
      </c>
      <c r="M1314" s="3" t="s">
        <v>680</v>
      </c>
      <c r="N1314" s="3" t="s">
        <v>81</v>
      </c>
      <c r="O1314" s="3"/>
      <c r="P1314" s="3" t="s">
        <v>82</v>
      </c>
      <c r="Q1314" s="3" t="s">
        <v>83</v>
      </c>
      <c r="R1314" s="4"/>
      <c r="S1314" s="3" t="s">
        <v>134</v>
      </c>
      <c r="T1314" s="3" t="s">
        <v>135</v>
      </c>
      <c r="U1314" s="3" t="s">
        <v>84</v>
      </c>
      <c r="V1314" s="3" t="s">
        <v>72</v>
      </c>
      <c r="W1314" s="3">
        <v>-17.03</v>
      </c>
      <c r="X1314" s="4">
        <f t="shared" si="79"/>
        <v>0.46475800154489</v>
      </c>
      <c r="Y1314" s="3">
        <v>0.12</v>
      </c>
      <c r="Z1314" s="5"/>
      <c r="AA1314" s="3">
        <v>15</v>
      </c>
      <c r="AB1314" s="3">
        <v>-23.23</v>
      </c>
      <c r="AC1314" s="4">
        <f t="shared" si="83"/>
        <v>7.7459666924148338E-2</v>
      </c>
      <c r="AD1314" s="3">
        <v>0.02</v>
      </c>
      <c r="AE1314" s="2">
        <v>15</v>
      </c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3" t="s">
        <v>177</v>
      </c>
      <c r="AV1314" s="3" t="s">
        <v>178</v>
      </c>
      <c r="AW1314" s="3" t="s">
        <v>127</v>
      </c>
      <c r="AX1314" s="4"/>
      <c r="AY1314" s="3" t="s">
        <v>122</v>
      </c>
      <c r="AZ1314" s="3" t="s">
        <v>76</v>
      </c>
      <c r="BA1314" s="3" t="s">
        <v>77</v>
      </c>
      <c r="BB1314" s="2">
        <f t="shared" si="135"/>
        <v>33.544861115000003</v>
      </c>
      <c r="BC1314" s="2">
        <f t="shared" si="136"/>
        <v>120.47666666500001</v>
      </c>
      <c r="BD1314" s="3">
        <v>20</v>
      </c>
      <c r="BE1314" s="4"/>
    </row>
    <row r="1315" spans="1:57" ht="12.75">
      <c r="A1315" s="3" t="s">
        <v>260</v>
      </c>
      <c r="B1315" s="4"/>
      <c r="C1315" s="3" t="s">
        <v>642</v>
      </c>
      <c r="D1315" s="3" t="s">
        <v>643</v>
      </c>
      <c r="E1315" s="3" t="s">
        <v>630</v>
      </c>
      <c r="F1315" s="3">
        <v>2017</v>
      </c>
      <c r="G1315" s="2" t="s">
        <v>61</v>
      </c>
      <c r="H1315" s="3" t="s">
        <v>112</v>
      </c>
      <c r="I1315" s="3" t="s">
        <v>631</v>
      </c>
      <c r="J1315" s="3" t="s">
        <v>114</v>
      </c>
      <c r="K1315" s="3" t="s">
        <v>320</v>
      </c>
      <c r="L1315" s="3">
        <v>2012</v>
      </c>
      <c r="M1315" s="3" t="s">
        <v>681</v>
      </c>
      <c r="N1315" s="3" t="s">
        <v>81</v>
      </c>
      <c r="O1315" s="3"/>
      <c r="P1315" s="3" t="s">
        <v>82</v>
      </c>
      <c r="Q1315" s="3" t="s">
        <v>83</v>
      </c>
      <c r="R1315" s="4"/>
      <c r="S1315" s="3" t="s">
        <v>134</v>
      </c>
      <c r="T1315" s="3" t="s">
        <v>135</v>
      </c>
      <c r="U1315" s="3" t="s">
        <v>84</v>
      </c>
      <c r="V1315" s="3" t="s">
        <v>72</v>
      </c>
      <c r="W1315" s="3">
        <v>-21.87</v>
      </c>
      <c r="X1315" s="4">
        <f t="shared" si="79"/>
        <v>0.96824583655185426</v>
      </c>
      <c r="Y1315" s="3">
        <v>0.25</v>
      </c>
      <c r="Z1315" s="5"/>
      <c r="AA1315" s="3">
        <v>15</v>
      </c>
      <c r="AB1315" s="3">
        <v>-23.77</v>
      </c>
      <c r="AC1315" s="4">
        <f t="shared" si="83"/>
        <v>0.3872983346207417</v>
      </c>
      <c r="AD1315" s="3">
        <v>0.1</v>
      </c>
      <c r="AE1315" s="2">
        <v>15</v>
      </c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3" t="s">
        <v>177</v>
      </c>
      <c r="AV1315" s="3" t="s">
        <v>178</v>
      </c>
      <c r="AW1315" s="3" t="s">
        <v>127</v>
      </c>
      <c r="AX1315" s="4"/>
      <c r="AY1315" s="3" t="s">
        <v>122</v>
      </c>
      <c r="AZ1315" s="3" t="s">
        <v>76</v>
      </c>
      <c r="BA1315" s="3" t="s">
        <v>77</v>
      </c>
      <c r="BB1315" s="2">
        <f t="shared" si="135"/>
        <v>33.544861115000003</v>
      </c>
      <c r="BC1315" s="2">
        <f t="shared" si="136"/>
        <v>120.47666666500001</v>
      </c>
      <c r="BD1315" s="3">
        <v>6</v>
      </c>
      <c r="BE1315" s="4"/>
    </row>
    <row r="1316" spans="1:57" ht="12.75">
      <c r="A1316" s="3" t="s">
        <v>260</v>
      </c>
      <c r="B1316" s="4"/>
      <c r="C1316" s="3" t="s">
        <v>642</v>
      </c>
      <c r="D1316" s="6" t="s">
        <v>643</v>
      </c>
      <c r="E1316" s="3" t="s">
        <v>630</v>
      </c>
      <c r="F1316" s="3">
        <v>2017</v>
      </c>
      <c r="G1316" s="2" t="s">
        <v>61</v>
      </c>
      <c r="H1316" s="3" t="s">
        <v>112</v>
      </c>
      <c r="I1316" s="3" t="s">
        <v>631</v>
      </c>
      <c r="J1316" s="3" t="s">
        <v>114</v>
      </c>
      <c r="K1316" s="3" t="s">
        <v>320</v>
      </c>
      <c r="L1316" s="3">
        <v>2012</v>
      </c>
      <c r="M1316" s="3" t="s">
        <v>681</v>
      </c>
      <c r="N1316" s="3" t="s">
        <v>81</v>
      </c>
      <c r="O1316" s="3"/>
      <c r="P1316" s="3" t="s">
        <v>82</v>
      </c>
      <c r="Q1316" s="3" t="s">
        <v>83</v>
      </c>
      <c r="R1316" s="4"/>
      <c r="S1316" s="3" t="s">
        <v>134</v>
      </c>
      <c r="T1316" s="3" t="s">
        <v>135</v>
      </c>
      <c r="U1316" s="3" t="s">
        <v>84</v>
      </c>
      <c r="V1316" s="3" t="s">
        <v>72</v>
      </c>
      <c r="W1316" s="3">
        <v>-20.96</v>
      </c>
      <c r="X1316" s="4">
        <f t="shared" si="79"/>
        <v>0.65840716885526096</v>
      </c>
      <c r="Y1316" s="3">
        <v>0.17</v>
      </c>
      <c r="Z1316" s="5"/>
      <c r="AA1316" s="3">
        <v>15</v>
      </c>
      <c r="AB1316" s="3">
        <v>-23.77</v>
      </c>
      <c r="AC1316" s="4">
        <f t="shared" si="83"/>
        <v>0.3872983346207417</v>
      </c>
      <c r="AD1316" s="3">
        <v>0.1</v>
      </c>
      <c r="AE1316" s="2">
        <v>15</v>
      </c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3" t="s">
        <v>177</v>
      </c>
      <c r="AV1316" s="3" t="s">
        <v>178</v>
      </c>
      <c r="AW1316" s="3" t="s">
        <v>127</v>
      </c>
      <c r="AX1316" s="4"/>
      <c r="AY1316" s="3" t="s">
        <v>122</v>
      </c>
      <c r="AZ1316" s="3" t="s">
        <v>76</v>
      </c>
      <c r="BA1316" s="3" t="s">
        <v>77</v>
      </c>
      <c r="BB1316" s="2">
        <f t="shared" si="135"/>
        <v>33.544861115000003</v>
      </c>
      <c r="BC1316" s="2">
        <f t="shared" si="136"/>
        <v>120.47666666500001</v>
      </c>
      <c r="BD1316" s="3">
        <v>10</v>
      </c>
      <c r="BE1316" s="4"/>
    </row>
    <row r="1317" spans="1:57" ht="12.75">
      <c r="A1317" s="3" t="s">
        <v>260</v>
      </c>
      <c r="B1317" s="4"/>
      <c r="C1317" s="3" t="s">
        <v>642</v>
      </c>
      <c r="D1317" s="3" t="s">
        <v>643</v>
      </c>
      <c r="E1317" s="3" t="s">
        <v>630</v>
      </c>
      <c r="F1317" s="3">
        <v>2017</v>
      </c>
      <c r="G1317" s="2" t="s">
        <v>61</v>
      </c>
      <c r="H1317" s="3" t="s">
        <v>112</v>
      </c>
      <c r="I1317" s="3" t="s">
        <v>631</v>
      </c>
      <c r="J1317" s="3" t="s">
        <v>114</v>
      </c>
      <c r="K1317" s="3" t="s">
        <v>320</v>
      </c>
      <c r="L1317" s="3">
        <v>2012</v>
      </c>
      <c r="M1317" s="3" t="s">
        <v>681</v>
      </c>
      <c r="N1317" s="3" t="s">
        <v>81</v>
      </c>
      <c r="O1317" s="3"/>
      <c r="P1317" s="3" t="s">
        <v>82</v>
      </c>
      <c r="Q1317" s="3" t="s">
        <v>83</v>
      </c>
      <c r="R1317" s="4"/>
      <c r="S1317" s="3" t="s">
        <v>134</v>
      </c>
      <c r="T1317" s="3" t="s">
        <v>135</v>
      </c>
      <c r="U1317" s="3" t="s">
        <v>84</v>
      </c>
      <c r="V1317" s="3" t="s">
        <v>72</v>
      </c>
      <c r="W1317" s="3">
        <v>-20.29</v>
      </c>
      <c r="X1317" s="4">
        <f t="shared" si="79"/>
        <v>7.7459666924148338E-2</v>
      </c>
      <c r="Y1317" s="3">
        <v>0.02</v>
      </c>
      <c r="Z1317" s="5"/>
      <c r="AA1317" s="3">
        <v>15</v>
      </c>
      <c r="AB1317" s="3">
        <v>-23.77</v>
      </c>
      <c r="AC1317" s="4">
        <f t="shared" si="83"/>
        <v>0.3872983346207417</v>
      </c>
      <c r="AD1317" s="3">
        <v>0.1</v>
      </c>
      <c r="AE1317" s="2">
        <v>15</v>
      </c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3" t="s">
        <v>177</v>
      </c>
      <c r="AV1317" s="3" t="s">
        <v>178</v>
      </c>
      <c r="AW1317" s="3" t="s">
        <v>127</v>
      </c>
      <c r="AX1317" s="4"/>
      <c r="AY1317" s="3" t="s">
        <v>122</v>
      </c>
      <c r="AZ1317" s="3" t="s">
        <v>76</v>
      </c>
      <c r="BA1317" s="3" t="s">
        <v>77</v>
      </c>
      <c r="BB1317" s="2">
        <f t="shared" si="135"/>
        <v>33.544861115000003</v>
      </c>
      <c r="BC1317" s="2">
        <f t="shared" si="136"/>
        <v>120.47666666500001</v>
      </c>
      <c r="BD1317" s="3">
        <v>17</v>
      </c>
      <c r="BE1317" s="4"/>
    </row>
    <row r="1318" spans="1:57" ht="12.75">
      <c r="A1318" s="3" t="s">
        <v>260</v>
      </c>
      <c r="B1318" s="4"/>
      <c r="C1318" s="3" t="s">
        <v>642</v>
      </c>
      <c r="D1318" s="6" t="s">
        <v>643</v>
      </c>
      <c r="E1318" s="3" t="s">
        <v>630</v>
      </c>
      <c r="F1318" s="3">
        <v>2017</v>
      </c>
      <c r="G1318" s="2" t="s">
        <v>61</v>
      </c>
      <c r="H1318" s="3" t="s">
        <v>112</v>
      </c>
      <c r="I1318" s="3" t="s">
        <v>631</v>
      </c>
      <c r="J1318" s="3" t="s">
        <v>114</v>
      </c>
      <c r="K1318" s="3" t="s">
        <v>320</v>
      </c>
      <c r="L1318" s="3">
        <v>2012</v>
      </c>
      <c r="M1318" s="3" t="s">
        <v>681</v>
      </c>
      <c r="N1318" s="3" t="s">
        <v>81</v>
      </c>
      <c r="O1318" s="3"/>
      <c r="P1318" s="3" t="s">
        <v>82</v>
      </c>
      <c r="Q1318" s="3" t="s">
        <v>83</v>
      </c>
      <c r="R1318" s="4"/>
      <c r="S1318" s="3" t="s">
        <v>134</v>
      </c>
      <c r="T1318" s="3" t="s">
        <v>135</v>
      </c>
      <c r="U1318" s="3" t="s">
        <v>84</v>
      </c>
      <c r="V1318" s="3" t="s">
        <v>72</v>
      </c>
      <c r="W1318" s="3">
        <v>-20.7</v>
      </c>
      <c r="X1318" s="4">
        <f t="shared" si="79"/>
        <v>0.19364916731037085</v>
      </c>
      <c r="Y1318" s="3">
        <v>0.05</v>
      </c>
      <c r="Z1318" s="5"/>
      <c r="AA1318" s="3">
        <v>15</v>
      </c>
      <c r="AB1318" s="3">
        <v>-23.77</v>
      </c>
      <c r="AC1318" s="4">
        <f t="shared" si="83"/>
        <v>0.3872983346207417</v>
      </c>
      <c r="AD1318" s="3">
        <v>0.1</v>
      </c>
      <c r="AE1318" s="2">
        <v>15</v>
      </c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3" t="s">
        <v>177</v>
      </c>
      <c r="AV1318" s="3" t="s">
        <v>178</v>
      </c>
      <c r="AW1318" s="3" t="s">
        <v>127</v>
      </c>
      <c r="AX1318" s="4"/>
      <c r="AY1318" s="3" t="s">
        <v>122</v>
      </c>
      <c r="AZ1318" s="3" t="s">
        <v>76</v>
      </c>
      <c r="BA1318" s="3" t="s">
        <v>77</v>
      </c>
      <c r="BB1318" s="2">
        <f t="shared" si="135"/>
        <v>33.544861115000003</v>
      </c>
      <c r="BC1318" s="2">
        <f t="shared" si="136"/>
        <v>120.47666666500001</v>
      </c>
      <c r="BD1318" s="3">
        <v>20</v>
      </c>
      <c r="BE1318" s="4"/>
    </row>
    <row r="1319" spans="1:57" ht="12.75">
      <c r="A1319" s="3" t="s">
        <v>260</v>
      </c>
      <c r="B1319" s="4"/>
      <c r="C1319" s="3" t="s">
        <v>642</v>
      </c>
      <c r="D1319" s="3" t="s">
        <v>643</v>
      </c>
      <c r="E1319" s="3" t="s">
        <v>630</v>
      </c>
      <c r="F1319" s="3">
        <v>2017</v>
      </c>
      <c r="G1319" s="2" t="s">
        <v>61</v>
      </c>
      <c r="H1319" s="3" t="s">
        <v>112</v>
      </c>
      <c r="I1319" s="3" t="s">
        <v>631</v>
      </c>
      <c r="J1319" s="3" t="s">
        <v>114</v>
      </c>
      <c r="K1319" s="3" t="s">
        <v>320</v>
      </c>
      <c r="L1319" s="3">
        <v>2012</v>
      </c>
      <c r="M1319" s="3" t="s">
        <v>682</v>
      </c>
      <c r="N1319" s="3" t="s">
        <v>81</v>
      </c>
      <c r="O1319" s="3"/>
      <c r="P1319" s="3" t="s">
        <v>82</v>
      </c>
      <c r="Q1319" s="3" t="s">
        <v>83</v>
      </c>
      <c r="R1319" s="4"/>
      <c r="S1319" s="3" t="s">
        <v>134</v>
      </c>
      <c r="T1319" s="3" t="s">
        <v>135</v>
      </c>
      <c r="U1319" s="3" t="s">
        <v>84</v>
      </c>
      <c r="V1319" s="3" t="s">
        <v>72</v>
      </c>
      <c r="W1319" s="3">
        <v>-18.75</v>
      </c>
      <c r="X1319" s="4">
        <f t="shared" si="79"/>
        <v>0.81332650270355755</v>
      </c>
      <c r="Y1319" s="3">
        <v>0.21</v>
      </c>
      <c r="Z1319" s="5"/>
      <c r="AA1319" s="3">
        <v>15</v>
      </c>
      <c r="AB1319" s="3">
        <v>-21.11</v>
      </c>
      <c r="AC1319" s="4">
        <f t="shared" si="83"/>
        <v>3.0209270100417855</v>
      </c>
      <c r="AD1319" s="3">
        <v>0.78</v>
      </c>
      <c r="AE1319" s="2">
        <v>15</v>
      </c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3" t="s">
        <v>177</v>
      </c>
      <c r="AV1319" s="3" t="s">
        <v>178</v>
      </c>
      <c r="AW1319" s="3" t="s">
        <v>127</v>
      </c>
      <c r="AX1319" s="4"/>
      <c r="AY1319" s="3" t="s">
        <v>122</v>
      </c>
      <c r="AZ1319" s="3" t="s">
        <v>76</v>
      </c>
      <c r="BA1319" s="3" t="s">
        <v>77</v>
      </c>
      <c r="BB1319" s="2">
        <f t="shared" si="135"/>
        <v>33.544861115000003</v>
      </c>
      <c r="BC1319" s="2">
        <f t="shared" si="136"/>
        <v>120.47666666500001</v>
      </c>
      <c r="BD1319" s="3">
        <v>6</v>
      </c>
      <c r="BE1319" s="3" t="s">
        <v>683</v>
      </c>
    </row>
    <row r="1320" spans="1:57" ht="12.75">
      <c r="A1320" s="3" t="s">
        <v>260</v>
      </c>
      <c r="B1320" s="4"/>
      <c r="C1320" s="3" t="s">
        <v>642</v>
      </c>
      <c r="D1320" s="6" t="s">
        <v>643</v>
      </c>
      <c r="E1320" s="3" t="s">
        <v>630</v>
      </c>
      <c r="F1320" s="3">
        <v>2017</v>
      </c>
      <c r="G1320" s="2" t="s">
        <v>61</v>
      </c>
      <c r="H1320" s="3" t="s">
        <v>112</v>
      </c>
      <c r="I1320" s="3" t="s">
        <v>631</v>
      </c>
      <c r="J1320" s="3" t="s">
        <v>114</v>
      </c>
      <c r="K1320" s="3" t="s">
        <v>320</v>
      </c>
      <c r="L1320" s="3">
        <v>2012</v>
      </c>
      <c r="M1320" s="3" t="s">
        <v>682</v>
      </c>
      <c r="N1320" s="3" t="s">
        <v>81</v>
      </c>
      <c r="O1320" s="3"/>
      <c r="P1320" s="3" t="s">
        <v>82</v>
      </c>
      <c r="Q1320" s="3" t="s">
        <v>83</v>
      </c>
      <c r="R1320" s="4"/>
      <c r="S1320" s="3" t="s">
        <v>134</v>
      </c>
      <c r="T1320" s="3" t="s">
        <v>135</v>
      </c>
      <c r="U1320" s="3" t="s">
        <v>84</v>
      </c>
      <c r="V1320" s="3" t="s">
        <v>72</v>
      </c>
      <c r="W1320" s="3">
        <v>-18.41</v>
      </c>
      <c r="X1320" s="4">
        <f t="shared" si="79"/>
        <v>1.355544171172596</v>
      </c>
      <c r="Y1320" s="3">
        <v>0.35</v>
      </c>
      <c r="Z1320" s="5"/>
      <c r="AA1320" s="3">
        <v>15</v>
      </c>
      <c r="AB1320" s="3">
        <v>-21.11</v>
      </c>
      <c r="AC1320" s="4">
        <f t="shared" si="83"/>
        <v>3.0209270100417855</v>
      </c>
      <c r="AD1320" s="3">
        <v>0.78</v>
      </c>
      <c r="AE1320" s="2">
        <v>15</v>
      </c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3" t="s">
        <v>177</v>
      </c>
      <c r="AV1320" s="3" t="s">
        <v>178</v>
      </c>
      <c r="AW1320" s="3" t="s">
        <v>127</v>
      </c>
      <c r="AX1320" s="4"/>
      <c r="AY1320" s="3" t="s">
        <v>122</v>
      </c>
      <c r="AZ1320" s="3" t="s">
        <v>76</v>
      </c>
      <c r="BA1320" s="3" t="s">
        <v>77</v>
      </c>
      <c r="BB1320" s="2">
        <f t="shared" si="135"/>
        <v>33.544861115000003</v>
      </c>
      <c r="BC1320" s="2">
        <f t="shared" si="136"/>
        <v>120.47666666500001</v>
      </c>
      <c r="BD1320" s="3">
        <v>10</v>
      </c>
      <c r="BE1320" s="4"/>
    </row>
    <row r="1321" spans="1:57" ht="12.75">
      <c r="A1321" s="3" t="s">
        <v>260</v>
      </c>
      <c r="B1321" s="4"/>
      <c r="C1321" s="3" t="s">
        <v>642</v>
      </c>
      <c r="D1321" s="3" t="s">
        <v>643</v>
      </c>
      <c r="E1321" s="3" t="s">
        <v>630</v>
      </c>
      <c r="F1321" s="3">
        <v>2017</v>
      </c>
      <c r="G1321" s="2" t="s">
        <v>61</v>
      </c>
      <c r="H1321" s="3" t="s">
        <v>112</v>
      </c>
      <c r="I1321" s="3" t="s">
        <v>631</v>
      </c>
      <c r="J1321" s="3" t="s">
        <v>114</v>
      </c>
      <c r="K1321" s="3" t="s">
        <v>320</v>
      </c>
      <c r="L1321" s="3">
        <v>2012</v>
      </c>
      <c r="M1321" s="3" t="s">
        <v>682</v>
      </c>
      <c r="N1321" s="3" t="s">
        <v>81</v>
      </c>
      <c r="O1321" s="3"/>
      <c r="P1321" s="3" t="s">
        <v>82</v>
      </c>
      <c r="Q1321" s="3" t="s">
        <v>83</v>
      </c>
      <c r="R1321" s="4"/>
      <c r="S1321" s="3" t="s">
        <v>134</v>
      </c>
      <c r="T1321" s="3" t="s">
        <v>135</v>
      </c>
      <c r="U1321" s="3" t="s">
        <v>84</v>
      </c>
      <c r="V1321" s="3" t="s">
        <v>72</v>
      </c>
      <c r="W1321" s="3">
        <v>-17.54</v>
      </c>
      <c r="X1321" s="4">
        <f t="shared" si="79"/>
        <v>0.3872983346207417</v>
      </c>
      <c r="Y1321" s="3">
        <v>0.1</v>
      </c>
      <c r="Z1321" s="5"/>
      <c r="AA1321" s="3">
        <v>15</v>
      </c>
      <c r="AB1321" s="3">
        <v>-21.11</v>
      </c>
      <c r="AC1321" s="4">
        <f t="shared" si="83"/>
        <v>3.0209270100417855</v>
      </c>
      <c r="AD1321" s="3">
        <v>0.78</v>
      </c>
      <c r="AE1321" s="2">
        <v>15</v>
      </c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3" t="s">
        <v>177</v>
      </c>
      <c r="AV1321" s="3" t="s">
        <v>178</v>
      </c>
      <c r="AW1321" s="3" t="s">
        <v>127</v>
      </c>
      <c r="AX1321" s="4"/>
      <c r="AY1321" s="3" t="s">
        <v>122</v>
      </c>
      <c r="AZ1321" s="3" t="s">
        <v>76</v>
      </c>
      <c r="BA1321" s="3" t="s">
        <v>77</v>
      </c>
      <c r="BB1321" s="2">
        <f t="shared" si="135"/>
        <v>33.544861115000003</v>
      </c>
      <c r="BC1321" s="2">
        <f t="shared" si="136"/>
        <v>120.47666666500001</v>
      </c>
      <c r="BD1321" s="3">
        <v>17</v>
      </c>
      <c r="BE1321" s="4"/>
    </row>
    <row r="1322" spans="1:57" ht="12.75">
      <c r="A1322" s="3" t="s">
        <v>260</v>
      </c>
      <c r="B1322" s="4"/>
      <c r="C1322" s="3" t="s">
        <v>642</v>
      </c>
      <c r="D1322" s="6" t="s">
        <v>643</v>
      </c>
      <c r="E1322" s="3" t="s">
        <v>630</v>
      </c>
      <c r="F1322" s="3">
        <v>2017</v>
      </c>
      <c r="G1322" s="2" t="s">
        <v>61</v>
      </c>
      <c r="H1322" s="3" t="s">
        <v>112</v>
      </c>
      <c r="I1322" s="3" t="s">
        <v>631</v>
      </c>
      <c r="J1322" s="3" t="s">
        <v>114</v>
      </c>
      <c r="K1322" s="3" t="s">
        <v>320</v>
      </c>
      <c r="L1322" s="3">
        <v>2012</v>
      </c>
      <c r="M1322" s="3" t="s">
        <v>682</v>
      </c>
      <c r="N1322" s="3" t="s">
        <v>81</v>
      </c>
      <c r="O1322" s="3"/>
      <c r="P1322" s="3" t="s">
        <v>82</v>
      </c>
      <c r="Q1322" s="3" t="s">
        <v>83</v>
      </c>
      <c r="R1322" s="4"/>
      <c r="S1322" s="3" t="s">
        <v>134</v>
      </c>
      <c r="T1322" s="3" t="s">
        <v>135</v>
      </c>
      <c r="U1322" s="3" t="s">
        <v>84</v>
      </c>
      <c r="V1322" s="3" t="s">
        <v>72</v>
      </c>
      <c r="W1322" s="3">
        <v>-17.940000000000001</v>
      </c>
      <c r="X1322" s="4">
        <f t="shared" si="79"/>
        <v>0.232379000772445</v>
      </c>
      <c r="Y1322" s="3">
        <v>0.06</v>
      </c>
      <c r="Z1322" s="5"/>
      <c r="AA1322" s="3">
        <v>15</v>
      </c>
      <c r="AB1322" s="3">
        <v>-21.11</v>
      </c>
      <c r="AC1322" s="4">
        <f t="shared" si="83"/>
        <v>3.0209270100417855</v>
      </c>
      <c r="AD1322" s="3">
        <v>0.78</v>
      </c>
      <c r="AE1322" s="2">
        <v>15</v>
      </c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3" t="s">
        <v>177</v>
      </c>
      <c r="AV1322" s="3" t="s">
        <v>178</v>
      </c>
      <c r="AW1322" s="3" t="s">
        <v>127</v>
      </c>
      <c r="AX1322" s="4"/>
      <c r="AY1322" s="3" t="s">
        <v>122</v>
      </c>
      <c r="AZ1322" s="3" t="s">
        <v>76</v>
      </c>
      <c r="BA1322" s="3" t="s">
        <v>77</v>
      </c>
      <c r="BB1322" s="2">
        <f t="shared" si="135"/>
        <v>33.544861115000003</v>
      </c>
      <c r="BC1322" s="2">
        <f t="shared" si="136"/>
        <v>120.47666666500001</v>
      </c>
      <c r="BD1322" s="3">
        <v>20</v>
      </c>
      <c r="BE1322" s="4"/>
    </row>
    <row r="1323" spans="1:57" ht="12.75">
      <c r="A1323" s="3" t="s">
        <v>260</v>
      </c>
      <c r="B1323" s="4"/>
      <c r="C1323" s="3" t="s">
        <v>642</v>
      </c>
      <c r="D1323" s="6" t="s">
        <v>643</v>
      </c>
      <c r="E1323" s="3" t="s">
        <v>630</v>
      </c>
      <c r="F1323" s="3">
        <v>2017</v>
      </c>
      <c r="G1323" s="2" t="s">
        <v>61</v>
      </c>
      <c r="H1323" s="3" t="s">
        <v>112</v>
      </c>
      <c r="I1323" s="3" t="s">
        <v>631</v>
      </c>
      <c r="J1323" s="3" t="s">
        <v>114</v>
      </c>
      <c r="K1323" s="3" t="s">
        <v>320</v>
      </c>
      <c r="L1323" s="3">
        <v>2012</v>
      </c>
      <c r="M1323" s="3" t="s">
        <v>684</v>
      </c>
      <c r="N1323" s="3" t="s">
        <v>81</v>
      </c>
      <c r="O1323" s="3"/>
      <c r="P1323" s="3" t="s">
        <v>86</v>
      </c>
      <c r="Q1323" s="3" t="s">
        <v>87</v>
      </c>
      <c r="R1323" s="4"/>
      <c r="S1323" s="3" t="s">
        <v>134</v>
      </c>
      <c r="T1323" s="3" t="s">
        <v>135</v>
      </c>
      <c r="U1323" s="3" t="s">
        <v>84</v>
      </c>
      <c r="V1323" s="3" t="s">
        <v>72</v>
      </c>
      <c r="W1323" s="3">
        <v>4.5599999999999996</v>
      </c>
      <c r="X1323" s="4">
        <f t="shared" si="79"/>
        <v>0.89078616962770596</v>
      </c>
      <c r="Y1323" s="3">
        <v>0.23</v>
      </c>
      <c r="Z1323" s="5"/>
      <c r="AA1323" s="3">
        <v>15</v>
      </c>
      <c r="AB1323" s="3">
        <v>1.1100000000000001</v>
      </c>
      <c r="AC1323" s="4">
        <f t="shared" si="83"/>
        <v>0.6196773353931867</v>
      </c>
      <c r="AD1323" s="3">
        <v>0.16</v>
      </c>
      <c r="AE1323" s="2">
        <v>15</v>
      </c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3" t="s">
        <v>177</v>
      </c>
      <c r="AV1323" s="3" t="s">
        <v>178</v>
      </c>
      <c r="AW1323" s="3" t="s">
        <v>127</v>
      </c>
      <c r="AX1323" s="4"/>
      <c r="AY1323" s="3" t="s">
        <v>122</v>
      </c>
      <c r="AZ1323" s="3" t="s">
        <v>76</v>
      </c>
      <c r="BA1323" s="3" t="s">
        <v>77</v>
      </c>
      <c r="BB1323" s="2">
        <f t="shared" si="135"/>
        <v>33.544861115000003</v>
      </c>
      <c r="BC1323" s="2">
        <f t="shared" si="136"/>
        <v>120.47666666500001</v>
      </c>
      <c r="BD1323" s="3">
        <v>6</v>
      </c>
      <c r="BE1323" s="4"/>
    </row>
    <row r="1324" spans="1:57" ht="12.75">
      <c r="A1324" s="3" t="s">
        <v>260</v>
      </c>
      <c r="B1324" s="4"/>
      <c r="C1324" s="3" t="s">
        <v>642</v>
      </c>
      <c r="D1324" s="6" t="s">
        <v>643</v>
      </c>
      <c r="E1324" s="3" t="s">
        <v>630</v>
      </c>
      <c r="F1324" s="3">
        <v>2017</v>
      </c>
      <c r="G1324" s="2" t="s">
        <v>61</v>
      </c>
      <c r="H1324" s="3" t="s">
        <v>112</v>
      </c>
      <c r="I1324" s="3" t="s">
        <v>631</v>
      </c>
      <c r="J1324" s="3" t="s">
        <v>114</v>
      </c>
      <c r="K1324" s="3" t="s">
        <v>320</v>
      </c>
      <c r="L1324" s="3">
        <v>2012</v>
      </c>
      <c r="M1324" s="3" t="s">
        <v>684</v>
      </c>
      <c r="N1324" s="3" t="s">
        <v>81</v>
      </c>
      <c r="O1324" s="3"/>
      <c r="P1324" s="3" t="s">
        <v>86</v>
      </c>
      <c r="Q1324" s="3" t="s">
        <v>87</v>
      </c>
      <c r="R1324" s="4"/>
      <c r="S1324" s="3" t="s">
        <v>134</v>
      </c>
      <c r="T1324" s="3" t="s">
        <v>135</v>
      </c>
      <c r="U1324" s="3" t="s">
        <v>84</v>
      </c>
      <c r="V1324" s="3" t="s">
        <v>72</v>
      </c>
      <c r="W1324" s="3">
        <v>3.68</v>
      </c>
      <c r="X1324" s="4">
        <f t="shared" si="79"/>
        <v>1.0844353369380768</v>
      </c>
      <c r="Y1324" s="3">
        <v>0.28000000000000003</v>
      </c>
      <c r="Z1324" s="5"/>
      <c r="AA1324" s="3">
        <v>15</v>
      </c>
      <c r="AB1324" s="3">
        <v>1.1100000000000001</v>
      </c>
      <c r="AC1324" s="4">
        <f t="shared" si="83"/>
        <v>0.6196773353931867</v>
      </c>
      <c r="AD1324" s="3">
        <v>0.16</v>
      </c>
      <c r="AE1324" s="2">
        <v>15</v>
      </c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3" t="s">
        <v>177</v>
      </c>
      <c r="AV1324" s="3" t="s">
        <v>178</v>
      </c>
      <c r="AW1324" s="3" t="s">
        <v>127</v>
      </c>
      <c r="AX1324" s="4"/>
      <c r="AY1324" s="3" t="s">
        <v>122</v>
      </c>
      <c r="AZ1324" s="3" t="s">
        <v>76</v>
      </c>
      <c r="BA1324" s="3" t="s">
        <v>77</v>
      </c>
      <c r="BB1324" s="2">
        <f t="shared" si="135"/>
        <v>33.544861115000003</v>
      </c>
      <c r="BC1324" s="2">
        <f t="shared" si="136"/>
        <v>120.47666666500001</v>
      </c>
      <c r="BD1324" s="3">
        <v>10</v>
      </c>
      <c r="BE1324" s="4"/>
    </row>
    <row r="1325" spans="1:57" ht="12.75">
      <c r="A1325" s="3" t="s">
        <v>260</v>
      </c>
      <c r="B1325" s="4"/>
      <c r="C1325" s="3" t="s">
        <v>642</v>
      </c>
      <c r="D1325" s="6" t="s">
        <v>643</v>
      </c>
      <c r="E1325" s="3" t="s">
        <v>630</v>
      </c>
      <c r="F1325" s="3">
        <v>2017</v>
      </c>
      <c r="G1325" s="2" t="s">
        <v>61</v>
      </c>
      <c r="H1325" s="3" t="s">
        <v>112</v>
      </c>
      <c r="I1325" s="3" t="s">
        <v>631</v>
      </c>
      <c r="J1325" s="3" t="s">
        <v>114</v>
      </c>
      <c r="K1325" s="3" t="s">
        <v>320</v>
      </c>
      <c r="L1325" s="3">
        <v>2012</v>
      </c>
      <c r="M1325" s="3" t="s">
        <v>684</v>
      </c>
      <c r="N1325" s="3" t="s">
        <v>81</v>
      </c>
      <c r="O1325" s="3"/>
      <c r="P1325" s="3" t="s">
        <v>86</v>
      </c>
      <c r="Q1325" s="3" t="s">
        <v>87</v>
      </c>
      <c r="R1325" s="4"/>
      <c r="S1325" s="3" t="s">
        <v>134</v>
      </c>
      <c r="T1325" s="3" t="s">
        <v>135</v>
      </c>
      <c r="U1325" s="3" t="s">
        <v>84</v>
      </c>
      <c r="V1325" s="3" t="s">
        <v>72</v>
      </c>
      <c r="W1325" s="3">
        <v>1.69</v>
      </c>
      <c r="X1325" s="4">
        <f t="shared" si="79"/>
        <v>0.3485685011586675</v>
      </c>
      <c r="Y1325" s="3">
        <v>0.09</v>
      </c>
      <c r="Z1325" s="5"/>
      <c r="AA1325" s="3">
        <v>15</v>
      </c>
      <c r="AB1325" s="3">
        <v>1.1100000000000001</v>
      </c>
      <c r="AC1325" s="4">
        <f t="shared" si="83"/>
        <v>0.6196773353931867</v>
      </c>
      <c r="AD1325" s="3">
        <v>0.16</v>
      </c>
      <c r="AE1325" s="2">
        <v>15</v>
      </c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3" t="s">
        <v>177</v>
      </c>
      <c r="AV1325" s="3" t="s">
        <v>178</v>
      </c>
      <c r="AW1325" s="3" t="s">
        <v>127</v>
      </c>
      <c r="AX1325" s="4"/>
      <c r="AY1325" s="3" t="s">
        <v>122</v>
      </c>
      <c r="AZ1325" s="3" t="s">
        <v>76</v>
      </c>
      <c r="BA1325" s="3" t="s">
        <v>77</v>
      </c>
      <c r="BB1325" s="2">
        <f t="shared" si="135"/>
        <v>33.544861115000003</v>
      </c>
      <c r="BC1325" s="2">
        <f t="shared" si="136"/>
        <v>120.47666666500001</v>
      </c>
      <c r="BD1325" s="3">
        <v>17</v>
      </c>
      <c r="BE1325" s="4"/>
    </row>
    <row r="1326" spans="1:57" ht="12.75">
      <c r="A1326" s="3" t="s">
        <v>260</v>
      </c>
      <c r="B1326" s="4"/>
      <c r="C1326" s="3" t="s">
        <v>642</v>
      </c>
      <c r="D1326" s="6" t="s">
        <v>643</v>
      </c>
      <c r="E1326" s="3" t="s">
        <v>630</v>
      </c>
      <c r="F1326" s="3">
        <v>2017</v>
      </c>
      <c r="G1326" s="2" t="s">
        <v>61</v>
      </c>
      <c r="H1326" s="3" t="s">
        <v>112</v>
      </c>
      <c r="I1326" s="3" t="s">
        <v>631</v>
      </c>
      <c r="J1326" s="3" t="s">
        <v>114</v>
      </c>
      <c r="K1326" s="3" t="s">
        <v>320</v>
      </c>
      <c r="L1326" s="3">
        <v>2012</v>
      </c>
      <c r="M1326" s="3" t="s">
        <v>684</v>
      </c>
      <c r="N1326" s="3" t="s">
        <v>81</v>
      </c>
      <c r="O1326" s="3"/>
      <c r="P1326" s="3" t="s">
        <v>86</v>
      </c>
      <c r="Q1326" s="3" t="s">
        <v>87</v>
      </c>
      <c r="R1326" s="4"/>
      <c r="S1326" s="3" t="s">
        <v>134</v>
      </c>
      <c r="T1326" s="3" t="s">
        <v>135</v>
      </c>
      <c r="U1326" s="3" t="s">
        <v>84</v>
      </c>
      <c r="V1326" s="3" t="s">
        <v>72</v>
      </c>
      <c r="W1326" s="3">
        <v>1.1299999999999999</v>
      </c>
      <c r="X1326" s="4">
        <f t="shared" si="79"/>
        <v>0.65840716885526096</v>
      </c>
      <c r="Y1326" s="3">
        <v>0.17</v>
      </c>
      <c r="Z1326" s="5"/>
      <c r="AA1326" s="3">
        <v>15</v>
      </c>
      <c r="AB1326" s="3">
        <v>1.1100000000000001</v>
      </c>
      <c r="AC1326" s="4">
        <f t="shared" si="83"/>
        <v>0.6196773353931867</v>
      </c>
      <c r="AD1326" s="3">
        <v>0.16</v>
      </c>
      <c r="AE1326" s="2">
        <v>15</v>
      </c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3" t="s">
        <v>177</v>
      </c>
      <c r="AV1326" s="3" t="s">
        <v>178</v>
      </c>
      <c r="AW1326" s="3" t="s">
        <v>127</v>
      </c>
      <c r="AX1326" s="4"/>
      <c r="AY1326" s="3" t="s">
        <v>122</v>
      </c>
      <c r="AZ1326" s="3" t="s">
        <v>76</v>
      </c>
      <c r="BA1326" s="3" t="s">
        <v>77</v>
      </c>
      <c r="BB1326" s="2">
        <f t="shared" si="135"/>
        <v>33.544861115000003</v>
      </c>
      <c r="BC1326" s="2">
        <f t="shared" si="136"/>
        <v>120.47666666500001</v>
      </c>
      <c r="BD1326" s="3">
        <v>20</v>
      </c>
      <c r="BE1326" s="4"/>
    </row>
    <row r="1327" spans="1:57" ht="12.75">
      <c r="A1327" s="3" t="s">
        <v>260</v>
      </c>
      <c r="B1327" s="4"/>
      <c r="C1327" s="3" t="s">
        <v>642</v>
      </c>
      <c r="D1327" s="3" t="s">
        <v>643</v>
      </c>
      <c r="E1327" s="3" t="s">
        <v>630</v>
      </c>
      <c r="F1327" s="3">
        <v>2017</v>
      </c>
      <c r="G1327" s="2" t="s">
        <v>61</v>
      </c>
      <c r="H1327" s="3" t="s">
        <v>112</v>
      </c>
      <c r="I1327" s="3" t="s">
        <v>631</v>
      </c>
      <c r="J1327" s="3" t="s">
        <v>114</v>
      </c>
      <c r="K1327" s="3" t="s">
        <v>320</v>
      </c>
      <c r="L1327" s="3">
        <v>2012</v>
      </c>
      <c r="M1327" s="3" t="s">
        <v>685</v>
      </c>
      <c r="N1327" s="3" t="s">
        <v>81</v>
      </c>
      <c r="O1327" s="3"/>
      <c r="P1327" s="3" t="s">
        <v>86</v>
      </c>
      <c r="Q1327" s="3" t="s">
        <v>87</v>
      </c>
      <c r="R1327" s="4"/>
      <c r="S1327" s="3" t="s">
        <v>134</v>
      </c>
      <c r="T1327" s="3" t="s">
        <v>135</v>
      </c>
      <c r="U1327" s="3" t="s">
        <v>84</v>
      </c>
      <c r="V1327" s="3" t="s">
        <v>72</v>
      </c>
      <c r="W1327" s="3">
        <v>4.26</v>
      </c>
      <c r="X1327" s="4">
        <f t="shared" si="79"/>
        <v>0.6196773353931867</v>
      </c>
      <c r="Y1327" s="3">
        <v>0.16</v>
      </c>
      <c r="Z1327" s="5"/>
      <c r="AA1327" s="3">
        <v>15</v>
      </c>
      <c r="AB1327" s="3">
        <v>-0.08</v>
      </c>
      <c r="AC1327" s="4">
        <f t="shared" si="83"/>
        <v>3.3694955112004528</v>
      </c>
      <c r="AD1327" s="3">
        <v>0.87</v>
      </c>
      <c r="AE1327" s="2">
        <v>15</v>
      </c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3" t="s">
        <v>177</v>
      </c>
      <c r="AV1327" s="3" t="s">
        <v>178</v>
      </c>
      <c r="AW1327" s="3" t="s">
        <v>127</v>
      </c>
      <c r="AX1327" s="4"/>
      <c r="AY1327" s="3" t="s">
        <v>122</v>
      </c>
      <c r="AZ1327" s="3" t="s">
        <v>76</v>
      </c>
      <c r="BA1327" s="3" t="s">
        <v>77</v>
      </c>
      <c r="BB1327" s="2">
        <f t="shared" si="135"/>
        <v>33.544861115000003</v>
      </c>
      <c r="BC1327" s="2">
        <f t="shared" si="136"/>
        <v>120.47666666500001</v>
      </c>
      <c r="BD1327" s="3">
        <v>6</v>
      </c>
      <c r="BE1327" s="4"/>
    </row>
    <row r="1328" spans="1:57" ht="12.75">
      <c r="A1328" s="3" t="s">
        <v>260</v>
      </c>
      <c r="B1328" s="4"/>
      <c r="C1328" s="3" t="s">
        <v>642</v>
      </c>
      <c r="D1328" s="3" t="s">
        <v>643</v>
      </c>
      <c r="E1328" s="3" t="s">
        <v>630</v>
      </c>
      <c r="F1328" s="3">
        <v>2017</v>
      </c>
      <c r="G1328" s="2" t="s">
        <v>61</v>
      </c>
      <c r="H1328" s="3" t="s">
        <v>112</v>
      </c>
      <c r="I1328" s="3" t="s">
        <v>631</v>
      </c>
      <c r="J1328" s="3" t="s">
        <v>114</v>
      </c>
      <c r="K1328" s="3" t="s">
        <v>320</v>
      </c>
      <c r="L1328" s="3">
        <v>2012</v>
      </c>
      <c r="M1328" s="3" t="s">
        <v>685</v>
      </c>
      <c r="N1328" s="3" t="s">
        <v>81</v>
      </c>
      <c r="O1328" s="3"/>
      <c r="P1328" s="3" t="s">
        <v>86</v>
      </c>
      <c r="Q1328" s="3" t="s">
        <v>87</v>
      </c>
      <c r="R1328" s="4"/>
      <c r="S1328" s="3" t="s">
        <v>134</v>
      </c>
      <c r="T1328" s="3" t="s">
        <v>135</v>
      </c>
      <c r="U1328" s="3" t="s">
        <v>84</v>
      </c>
      <c r="V1328" s="3" t="s">
        <v>72</v>
      </c>
      <c r="W1328" s="3">
        <v>3.79</v>
      </c>
      <c r="X1328" s="4">
        <f t="shared" si="79"/>
        <v>1.4717336715588185</v>
      </c>
      <c r="Y1328" s="3">
        <v>0.38</v>
      </c>
      <c r="Z1328" s="5"/>
      <c r="AA1328" s="3">
        <v>15</v>
      </c>
      <c r="AB1328" s="3">
        <v>-0.08</v>
      </c>
      <c r="AC1328" s="4">
        <f t="shared" si="83"/>
        <v>3.3694955112004528</v>
      </c>
      <c r="AD1328" s="3">
        <v>0.87</v>
      </c>
      <c r="AE1328" s="2">
        <v>15</v>
      </c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3" t="s">
        <v>177</v>
      </c>
      <c r="AV1328" s="3" t="s">
        <v>178</v>
      </c>
      <c r="AW1328" s="3" t="s">
        <v>127</v>
      </c>
      <c r="AX1328" s="4"/>
      <c r="AY1328" s="3" t="s">
        <v>122</v>
      </c>
      <c r="AZ1328" s="3" t="s">
        <v>76</v>
      </c>
      <c r="BA1328" s="3" t="s">
        <v>77</v>
      </c>
      <c r="BB1328" s="2">
        <f t="shared" si="135"/>
        <v>33.544861115000003</v>
      </c>
      <c r="BC1328" s="2">
        <f t="shared" si="136"/>
        <v>120.47666666500001</v>
      </c>
      <c r="BD1328" s="3">
        <v>10</v>
      </c>
      <c r="BE1328" s="4"/>
    </row>
    <row r="1329" spans="1:57" ht="12.75">
      <c r="A1329" s="3" t="s">
        <v>260</v>
      </c>
      <c r="B1329" s="4"/>
      <c r="C1329" s="3" t="s">
        <v>642</v>
      </c>
      <c r="D1329" s="3" t="s">
        <v>643</v>
      </c>
      <c r="E1329" s="3" t="s">
        <v>630</v>
      </c>
      <c r="F1329" s="3">
        <v>2017</v>
      </c>
      <c r="G1329" s="2" t="s">
        <v>61</v>
      </c>
      <c r="H1329" s="3" t="s">
        <v>112</v>
      </c>
      <c r="I1329" s="3" t="s">
        <v>631</v>
      </c>
      <c r="J1329" s="3" t="s">
        <v>114</v>
      </c>
      <c r="K1329" s="3" t="s">
        <v>320</v>
      </c>
      <c r="L1329" s="3">
        <v>2012</v>
      </c>
      <c r="M1329" s="3" t="s">
        <v>685</v>
      </c>
      <c r="N1329" s="3" t="s">
        <v>81</v>
      </c>
      <c r="O1329" s="3"/>
      <c r="P1329" s="3" t="s">
        <v>86</v>
      </c>
      <c r="Q1329" s="3" t="s">
        <v>87</v>
      </c>
      <c r="R1329" s="4"/>
      <c r="S1329" s="3" t="s">
        <v>134</v>
      </c>
      <c r="T1329" s="3" t="s">
        <v>135</v>
      </c>
      <c r="U1329" s="3" t="s">
        <v>84</v>
      </c>
      <c r="V1329" s="3" t="s">
        <v>72</v>
      </c>
      <c r="W1329" s="3">
        <v>1.27</v>
      </c>
      <c r="X1329" s="4">
        <f t="shared" si="79"/>
        <v>0.2711088342345192</v>
      </c>
      <c r="Y1329" s="3">
        <v>7.0000000000000007E-2</v>
      </c>
      <c r="Z1329" s="5"/>
      <c r="AA1329" s="3">
        <v>15</v>
      </c>
      <c r="AB1329" s="3">
        <v>-0.08</v>
      </c>
      <c r="AC1329" s="4">
        <f t="shared" si="83"/>
        <v>3.3694955112004528</v>
      </c>
      <c r="AD1329" s="3">
        <v>0.87</v>
      </c>
      <c r="AE1329" s="2">
        <v>15</v>
      </c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3" t="s">
        <v>177</v>
      </c>
      <c r="AV1329" s="3" t="s">
        <v>178</v>
      </c>
      <c r="AW1329" s="3" t="s">
        <v>127</v>
      </c>
      <c r="AX1329" s="4"/>
      <c r="AY1329" s="3" t="s">
        <v>122</v>
      </c>
      <c r="AZ1329" s="3" t="s">
        <v>76</v>
      </c>
      <c r="BA1329" s="3" t="s">
        <v>77</v>
      </c>
      <c r="BB1329" s="2">
        <f t="shared" si="135"/>
        <v>33.544861115000003</v>
      </c>
      <c r="BC1329" s="2">
        <f t="shared" si="136"/>
        <v>120.47666666500001</v>
      </c>
      <c r="BD1329" s="3">
        <v>17</v>
      </c>
      <c r="BE1329" s="4"/>
    </row>
    <row r="1330" spans="1:57" ht="12.75">
      <c r="A1330" s="3" t="s">
        <v>260</v>
      </c>
      <c r="B1330" s="4"/>
      <c r="C1330" s="3" t="s">
        <v>642</v>
      </c>
      <c r="D1330" s="3" t="s">
        <v>643</v>
      </c>
      <c r="E1330" s="3" t="s">
        <v>630</v>
      </c>
      <c r="F1330" s="3">
        <v>2017</v>
      </c>
      <c r="G1330" s="2" t="s">
        <v>61</v>
      </c>
      <c r="H1330" s="3" t="s">
        <v>112</v>
      </c>
      <c r="I1330" s="3" t="s">
        <v>631</v>
      </c>
      <c r="J1330" s="3" t="s">
        <v>114</v>
      </c>
      <c r="K1330" s="3" t="s">
        <v>320</v>
      </c>
      <c r="L1330" s="3">
        <v>2012</v>
      </c>
      <c r="M1330" s="3" t="s">
        <v>685</v>
      </c>
      <c r="N1330" s="3" t="s">
        <v>81</v>
      </c>
      <c r="O1330" s="3"/>
      <c r="P1330" s="3" t="s">
        <v>86</v>
      </c>
      <c r="Q1330" s="3" t="s">
        <v>87</v>
      </c>
      <c r="R1330" s="4"/>
      <c r="S1330" s="3" t="s">
        <v>134</v>
      </c>
      <c r="T1330" s="3" t="s">
        <v>135</v>
      </c>
      <c r="U1330" s="3" t="s">
        <v>84</v>
      </c>
      <c r="V1330" s="3" t="s">
        <v>72</v>
      </c>
      <c r="W1330" s="3">
        <v>0.93</v>
      </c>
      <c r="X1330" s="4">
        <f t="shared" si="79"/>
        <v>0.19364916731037085</v>
      </c>
      <c r="Y1330" s="3">
        <v>0.05</v>
      </c>
      <c r="Z1330" s="5"/>
      <c r="AA1330" s="3">
        <v>15</v>
      </c>
      <c r="AB1330" s="3">
        <v>-0.08</v>
      </c>
      <c r="AC1330" s="4">
        <f t="shared" si="83"/>
        <v>3.3694955112004528</v>
      </c>
      <c r="AD1330" s="3">
        <v>0.87</v>
      </c>
      <c r="AE1330" s="2">
        <v>15</v>
      </c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3" t="s">
        <v>177</v>
      </c>
      <c r="AV1330" s="3" t="s">
        <v>178</v>
      </c>
      <c r="AW1330" s="3" t="s">
        <v>127</v>
      </c>
      <c r="AX1330" s="4"/>
      <c r="AY1330" s="3" t="s">
        <v>122</v>
      </c>
      <c r="AZ1330" s="3" t="s">
        <v>76</v>
      </c>
      <c r="BA1330" s="3" t="s">
        <v>77</v>
      </c>
      <c r="BB1330" s="2">
        <f t="shared" si="135"/>
        <v>33.544861115000003</v>
      </c>
      <c r="BC1330" s="2">
        <f t="shared" si="136"/>
        <v>120.47666666500001</v>
      </c>
      <c r="BD1330" s="3">
        <v>20</v>
      </c>
      <c r="BE1330" s="4"/>
    </row>
    <row r="1331" spans="1:57" ht="12.75">
      <c r="A1331" s="3" t="s">
        <v>260</v>
      </c>
      <c r="B1331" s="4"/>
      <c r="C1331" s="3" t="s">
        <v>642</v>
      </c>
      <c r="D1331" s="6" t="s">
        <v>643</v>
      </c>
      <c r="E1331" s="3" t="s">
        <v>630</v>
      </c>
      <c r="F1331" s="3">
        <v>2017</v>
      </c>
      <c r="G1331" s="2" t="s">
        <v>61</v>
      </c>
      <c r="H1331" s="3" t="s">
        <v>112</v>
      </c>
      <c r="I1331" s="3" t="s">
        <v>631</v>
      </c>
      <c r="J1331" s="3" t="s">
        <v>114</v>
      </c>
      <c r="K1331" s="3" t="s">
        <v>320</v>
      </c>
      <c r="L1331" s="3">
        <v>2012</v>
      </c>
      <c r="M1331" s="3" t="s">
        <v>686</v>
      </c>
      <c r="N1331" s="3" t="s">
        <v>81</v>
      </c>
      <c r="O1331" s="3"/>
      <c r="P1331" s="3" t="s">
        <v>86</v>
      </c>
      <c r="Q1331" s="3" t="s">
        <v>87</v>
      </c>
      <c r="R1331" s="4"/>
      <c r="S1331" s="3" t="s">
        <v>134</v>
      </c>
      <c r="T1331" s="3" t="s">
        <v>135</v>
      </c>
      <c r="U1331" s="3" t="s">
        <v>84</v>
      </c>
      <c r="V1331" s="3" t="s">
        <v>72</v>
      </c>
      <c r="W1331" s="3">
        <v>4.5599999999999996</v>
      </c>
      <c r="X1331" s="4">
        <f t="shared" si="79"/>
        <v>0.54221766846903841</v>
      </c>
      <c r="Y1331" s="3">
        <v>0.14000000000000001</v>
      </c>
      <c r="Z1331" s="5"/>
      <c r="AA1331" s="3">
        <v>15</v>
      </c>
      <c r="AB1331" s="3">
        <v>-0.04</v>
      </c>
      <c r="AC1331" s="4">
        <f t="shared" si="83"/>
        <v>2.5948988419589694</v>
      </c>
      <c r="AD1331" s="3">
        <v>0.67</v>
      </c>
      <c r="AE1331" s="2">
        <v>15</v>
      </c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3" t="s">
        <v>177</v>
      </c>
      <c r="AV1331" s="3" t="s">
        <v>178</v>
      </c>
      <c r="AW1331" s="3" t="s">
        <v>127</v>
      </c>
      <c r="AX1331" s="4"/>
      <c r="AY1331" s="3" t="s">
        <v>122</v>
      </c>
      <c r="AZ1331" s="3" t="s">
        <v>76</v>
      </c>
      <c r="BA1331" s="3" t="s">
        <v>77</v>
      </c>
      <c r="BB1331" s="2">
        <f t="shared" si="135"/>
        <v>33.544861115000003</v>
      </c>
      <c r="BC1331" s="2">
        <f t="shared" si="136"/>
        <v>120.47666666500001</v>
      </c>
      <c r="BD1331" s="3">
        <v>6</v>
      </c>
      <c r="BE1331" s="4"/>
    </row>
    <row r="1332" spans="1:57" ht="12.75">
      <c r="A1332" s="3" t="s">
        <v>260</v>
      </c>
      <c r="B1332" s="4"/>
      <c r="C1332" s="3" t="s">
        <v>642</v>
      </c>
      <c r="D1332" s="6" t="s">
        <v>643</v>
      </c>
      <c r="E1332" s="3" t="s">
        <v>630</v>
      </c>
      <c r="F1332" s="3">
        <v>2017</v>
      </c>
      <c r="G1332" s="2" t="s">
        <v>61</v>
      </c>
      <c r="H1332" s="3" t="s">
        <v>112</v>
      </c>
      <c r="I1332" s="3" t="s">
        <v>631</v>
      </c>
      <c r="J1332" s="3" t="s">
        <v>114</v>
      </c>
      <c r="K1332" s="3" t="s">
        <v>320</v>
      </c>
      <c r="L1332" s="3">
        <v>2012</v>
      </c>
      <c r="M1332" s="3" t="s">
        <v>686</v>
      </c>
      <c r="N1332" s="3" t="s">
        <v>81</v>
      </c>
      <c r="O1332" s="3"/>
      <c r="P1332" s="3" t="s">
        <v>86</v>
      </c>
      <c r="Q1332" s="3" t="s">
        <v>87</v>
      </c>
      <c r="R1332" s="4"/>
      <c r="S1332" s="3" t="s">
        <v>134</v>
      </c>
      <c r="T1332" s="3" t="s">
        <v>135</v>
      </c>
      <c r="U1332" s="3" t="s">
        <v>84</v>
      </c>
      <c r="V1332" s="3" t="s">
        <v>72</v>
      </c>
      <c r="W1332" s="3">
        <v>4.18</v>
      </c>
      <c r="X1332" s="4">
        <f t="shared" si="79"/>
        <v>0.92951600308978</v>
      </c>
      <c r="Y1332" s="3">
        <v>0.24</v>
      </c>
      <c r="Z1332" s="5"/>
      <c r="AA1332" s="3">
        <v>15</v>
      </c>
      <c r="AB1332" s="3">
        <v>-0.04</v>
      </c>
      <c r="AC1332" s="4">
        <f t="shared" si="83"/>
        <v>2.5948988419589694</v>
      </c>
      <c r="AD1332" s="3">
        <v>0.67</v>
      </c>
      <c r="AE1332" s="2">
        <v>15</v>
      </c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3" t="s">
        <v>177</v>
      </c>
      <c r="AV1332" s="3" t="s">
        <v>178</v>
      </c>
      <c r="AW1332" s="3" t="s">
        <v>127</v>
      </c>
      <c r="AX1332" s="4"/>
      <c r="AY1332" s="3" t="s">
        <v>122</v>
      </c>
      <c r="AZ1332" s="3" t="s">
        <v>76</v>
      </c>
      <c r="BA1332" s="3" t="s">
        <v>77</v>
      </c>
      <c r="BB1332" s="2">
        <f t="shared" si="135"/>
        <v>33.544861115000003</v>
      </c>
      <c r="BC1332" s="2">
        <f t="shared" si="136"/>
        <v>120.47666666500001</v>
      </c>
      <c r="BD1332" s="3">
        <v>10</v>
      </c>
      <c r="BE1332" s="4"/>
    </row>
    <row r="1333" spans="1:57" ht="12.75">
      <c r="A1333" s="3" t="s">
        <v>260</v>
      </c>
      <c r="B1333" s="4"/>
      <c r="C1333" s="3" t="s">
        <v>642</v>
      </c>
      <c r="D1333" s="6" t="s">
        <v>643</v>
      </c>
      <c r="E1333" s="3" t="s">
        <v>630</v>
      </c>
      <c r="F1333" s="3">
        <v>2017</v>
      </c>
      <c r="G1333" s="2" t="s">
        <v>61</v>
      </c>
      <c r="H1333" s="3" t="s">
        <v>112</v>
      </c>
      <c r="I1333" s="3" t="s">
        <v>631</v>
      </c>
      <c r="J1333" s="3" t="s">
        <v>114</v>
      </c>
      <c r="K1333" s="3" t="s">
        <v>320</v>
      </c>
      <c r="L1333" s="3">
        <v>2012</v>
      </c>
      <c r="M1333" s="3" t="s">
        <v>686</v>
      </c>
      <c r="N1333" s="3" t="s">
        <v>81</v>
      </c>
      <c r="O1333" s="3"/>
      <c r="P1333" s="3" t="s">
        <v>86</v>
      </c>
      <c r="Q1333" s="3" t="s">
        <v>87</v>
      </c>
      <c r="R1333" s="4"/>
      <c r="S1333" s="3" t="s">
        <v>134</v>
      </c>
      <c r="T1333" s="3" t="s">
        <v>135</v>
      </c>
      <c r="U1333" s="3" t="s">
        <v>84</v>
      </c>
      <c r="V1333" s="3" t="s">
        <v>72</v>
      </c>
      <c r="W1333" s="3">
        <v>3.27</v>
      </c>
      <c r="X1333" s="4">
        <f t="shared" si="79"/>
        <v>0.3872983346207417</v>
      </c>
      <c r="Y1333" s="3">
        <v>0.1</v>
      </c>
      <c r="Z1333" s="5"/>
      <c r="AA1333" s="3">
        <v>15</v>
      </c>
      <c r="AB1333" s="3">
        <v>-0.04</v>
      </c>
      <c r="AC1333" s="4">
        <f t="shared" si="83"/>
        <v>2.5948988419589694</v>
      </c>
      <c r="AD1333" s="3">
        <v>0.67</v>
      </c>
      <c r="AE1333" s="2">
        <v>15</v>
      </c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3" t="s">
        <v>177</v>
      </c>
      <c r="AV1333" s="3" t="s">
        <v>178</v>
      </c>
      <c r="AW1333" s="3" t="s">
        <v>127</v>
      </c>
      <c r="AX1333" s="4"/>
      <c r="AY1333" s="3" t="s">
        <v>122</v>
      </c>
      <c r="AZ1333" s="3" t="s">
        <v>76</v>
      </c>
      <c r="BA1333" s="3" t="s">
        <v>77</v>
      </c>
      <c r="BB1333" s="2">
        <f t="shared" si="135"/>
        <v>33.544861115000003</v>
      </c>
      <c r="BC1333" s="2">
        <f t="shared" si="136"/>
        <v>120.47666666500001</v>
      </c>
      <c r="BD1333" s="3">
        <v>17</v>
      </c>
      <c r="BE1333" s="4"/>
    </row>
    <row r="1334" spans="1:57" ht="12.75">
      <c r="A1334" s="3" t="s">
        <v>260</v>
      </c>
      <c r="B1334" s="4"/>
      <c r="C1334" s="3" t="s">
        <v>642</v>
      </c>
      <c r="D1334" s="6" t="s">
        <v>643</v>
      </c>
      <c r="E1334" s="3" t="s">
        <v>630</v>
      </c>
      <c r="F1334" s="3">
        <v>2017</v>
      </c>
      <c r="G1334" s="2" t="s">
        <v>61</v>
      </c>
      <c r="H1334" s="3" t="s">
        <v>112</v>
      </c>
      <c r="I1334" s="3" t="s">
        <v>631</v>
      </c>
      <c r="J1334" s="3" t="s">
        <v>114</v>
      </c>
      <c r="K1334" s="3" t="s">
        <v>320</v>
      </c>
      <c r="L1334" s="3">
        <v>2012</v>
      </c>
      <c r="M1334" s="3" t="s">
        <v>686</v>
      </c>
      <c r="N1334" s="3" t="s">
        <v>81</v>
      </c>
      <c r="O1334" s="3"/>
      <c r="P1334" s="3" t="s">
        <v>86</v>
      </c>
      <c r="Q1334" s="3" t="s">
        <v>87</v>
      </c>
      <c r="R1334" s="4"/>
      <c r="S1334" s="3" t="s">
        <v>134</v>
      </c>
      <c r="T1334" s="3" t="s">
        <v>135</v>
      </c>
      <c r="U1334" s="3" t="s">
        <v>84</v>
      </c>
      <c r="V1334" s="3" t="s">
        <v>72</v>
      </c>
      <c r="W1334" s="3">
        <v>3.19</v>
      </c>
      <c r="X1334" s="4">
        <f t="shared" si="79"/>
        <v>0.232379000772445</v>
      </c>
      <c r="Y1334" s="3">
        <v>0.06</v>
      </c>
      <c r="Z1334" s="5"/>
      <c r="AA1334" s="3">
        <v>15</v>
      </c>
      <c r="AB1334" s="3">
        <v>-0.04</v>
      </c>
      <c r="AC1334" s="4">
        <f t="shared" si="83"/>
        <v>2.5948988419589694</v>
      </c>
      <c r="AD1334" s="3">
        <v>0.67</v>
      </c>
      <c r="AE1334" s="2">
        <v>15</v>
      </c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3" t="s">
        <v>177</v>
      </c>
      <c r="AV1334" s="3" t="s">
        <v>178</v>
      </c>
      <c r="AW1334" s="3" t="s">
        <v>127</v>
      </c>
      <c r="AX1334" s="4"/>
      <c r="AY1334" s="3" t="s">
        <v>122</v>
      </c>
      <c r="AZ1334" s="3" t="s">
        <v>76</v>
      </c>
      <c r="BA1334" s="3" t="s">
        <v>77</v>
      </c>
      <c r="BB1334" s="2">
        <f t="shared" si="135"/>
        <v>33.544861115000003</v>
      </c>
      <c r="BC1334" s="2">
        <f t="shared" si="136"/>
        <v>120.47666666500001</v>
      </c>
      <c r="BD1334" s="3">
        <v>20</v>
      </c>
      <c r="BE1334" s="4"/>
    </row>
    <row r="1335" spans="1:57" ht="12.75">
      <c r="A1335" s="3" t="s">
        <v>260</v>
      </c>
      <c r="B1335" s="4"/>
      <c r="C1335" s="3" t="s">
        <v>642</v>
      </c>
      <c r="D1335" s="3" t="s">
        <v>643</v>
      </c>
      <c r="E1335" s="3" t="s">
        <v>630</v>
      </c>
      <c r="F1335" s="3">
        <v>2017</v>
      </c>
      <c r="G1335" s="2" t="s">
        <v>61</v>
      </c>
      <c r="H1335" s="3" t="s">
        <v>112</v>
      </c>
      <c r="I1335" s="3" t="s">
        <v>631</v>
      </c>
      <c r="J1335" s="3" t="s">
        <v>114</v>
      </c>
      <c r="K1335" s="3" t="s">
        <v>320</v>
      </c>
      <c r="L1335" s="3">
        <v>2012</v>
      </c>
      <c r="M1335" s="3" t="s">
        <v>687</v>
      </c>
      <c r="N1335" s="3" t="s">
        <v>81</v>
      </c>
      <c r="O1335" s="3"/>
      <c r="P1335" s="3" t="s">
        <v>86</v>
      </c>
      <c r="Q1335" s="3" t="s">
        <v>87</v>
      </c>
      <c r="R1335" s="4"/>
      <c r="S1335" s="3" t="s">
        <v>134</v>
      </c>
      <c r="T1335" s="3" t="s">
        <v>135</v>
      </c>
      <c r="U1335" s="3" t="s">
        <v>84</v>
      </c>
      <c r="V1335" s="3" t="s">
        <v>72</v>
      </c>
      <c r="W1335" s="3">
        <v>4.47</v>
      </c>
      <c r="X1335" s="4">
        <f t="shared" si="79"/>
        <v>1.5879231719450408</v>
      </c>
      <c r="Y1335" s="3">
        <v>0.41</v>
      </c>
      <c r="Z1335" s="5"/>
      <c r="AA1335" s="3">
        <v>15</v>
      </c>
      <c r="AB1335" s="3">
        <v>0.48</v>
      </c>
      <c r="AC1335" s="4">
        <f t="shared" si="83"/>
        <v>1.8977618396416343</v>
      </c>
      <c r="AD1335" s="3">
        <v>0.49</v>
      </c>
      <c r="AE1335" s="2">
        <v>15</v>
      </c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3" t="s">
        <v>177</v>
      </c>
      <c r="AV1335" s="3" t="s">
        <v>178</v>
      </c>
      <c r="AW1335" s="3" t="s">
        <v>127</v>
      </c>
      <c r="AX1335" s="4"/>
      <c r="AY1335" s="3" t="s">
        <v>122</v>
      </c>
      <c r="AZ1335" s="3" t="s">
        <v>76</v>
      </c>
      <c r="BA1335" s="3" t="s">
        <v>77</v>
      </c>
      <c r="BB1335" s="2">
        <f t="shared" si="135"/>
        <v>33.544861115000003</v>
      </c>
      <c r="BC1335" s="2">
        <f t="shared" si="136"/>
        <v>120.47666666500001</v>
      </c>
      <c r="BD1335" s="3">
        <v>6</v>
      </c>
      <c r="BE1335" s="4"/>
    </row>
    <row r="1336" spans="1:57" ht="12.75">
      <c r="A1336" s="3" t="s">
        <v>260</v>
      </c>
      <c r="B1336" s="4"/>
      <c r="C1336" s="3" t="s">
        <v>642</v>
      </c>
      <c r="D1336" s="3" t="s">
        <v>643</v>
      </c>
      <c r="E1336" s="3" t="s">
        <v>630</v>
      </c>
      <c r="F1336" s="3">
        <v>2017</v>
      </c>
      <c r="G1336" s="2" t="s">
        <v>61</v>
      </c>
      <c r="H1336" s="3" t="s">
        <v>112</v>
      </c>
      <c r="I1336" s="3" t="s">
        <v>631</v>
      </c>
      <c r="J1336" s="3" t="s">
        <v>114</v>
      </c>
      <c r="K1336" s="3" t="s">
        <v>320</v>
      </c>
      <c r="L1336" s="3">
        <v>2012</v>
      </c>
      <c r="M1336" s="3" t="s">
        <v>687</v>
      </c>
      <c r="N1336" s="3" t="s">
        <v>81</v>
      </c>
      <c r="O1336" s="3"/>
      <c r="P1336" s="3" t="s">
        <v>86</v>
      </c>
      <c r="Q1336" s="3" t="s">
        <v>87</v>
      </c>
      <c r="R1336" s="4"/>
      <c r="S1336" s="3" t="s">
        <v>134</v>
      </c>
      <c r="T1336" s="3" t="s">
        <v>135</v>
      </c>
      <c r="U1336" s="3" t="s">
        <v>84</v>
      </c>
      <c r="V1336" s="3" t="s">
        <v>72</v>
      </c>
      <c r="W1336" s="3">
        <v>3.93</v>
      </c>
      <c r="X1336" s="4">
        <f t="shared" si="79"/>
        <v>1.1231651704001508</v>
      </c>
      <c r="Y1336" s="3">
        <v>0.28999999999999998</v>
      </c>
      <c r="Z1336" s="5"/>
      <c r="AA1336" s="3">
        <v>15</v>
      </c>
      <c r="AB1336" s="3">
        <v>0.48</v>
      </c>
      <c r="AC1336" s="4">
        <f t="shared" si="83"/>
        <v>1.8977618396416343</v>
      </c>
      <c r="AD1336" s="3">
        <v>0.49</v>
      </c>
      <c r="AE1336" s="2">
        <v>15</v>
      </c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3" t="s">
        <v>177</v>
      </c>
      <c r="AV1336" s="3" t="s">
        <v>178</v>
      </c>
      <c r="AW1336" s="3" t="s">
        <v>127</v>
      </c>
      <c r="AX1336" s="4"/>
      <c r="AY1336" s="3" t="s">
        <v>122</v>
      </c>
      <c r="AZ1336" s="3" t="s">
        <v>76</v>
      </c>
      <c r="BA1336" s="3" t="s">
        <v>77</v>
      </c>
      <c r="BB1336" s="2">
        <f t="shared" si="135"/>
        <v>33.544861115000003</v>
      </c>
      <c r="BC1336" s="2">
        <f t="shared" si="136"/>
        <v>120.47666666500001</v>
      </c>
      <c r="BD1336" s="3">
        <v>10</v>
      </c>
      <c r="BE1336" s="4"/>
    </row>
    <row r="1337" spans="1:57" ht="12.75">
      <c r="A1337" s="3" t="s">
        <v>260</v>
      </c>
      <c r="B1337" s="4"/>
      <c r="C1337" s="3" t="s">
        <v>642</v>
      </c>
      <c r="D1337" s="3" t="s">
        <v>643</v>
      </c>
      <c r="E1337" s="3" t="s">
        <v>630</v>
      </c>
      <c r="F1337" s="3">
        <v>2017</v>
      </c>
      <c r="G1337" s="2" t="s">
        <v>61</v>
      </c>
      <c r="H1337" s="3" t="s">
        <v>112</v>
      </c>
      <c r="I1337" s="3" t="s">
        <v>631</v>
      </c>
      <c r="J1337" s="3" t="s">
        <v>114</v>
      </c>
      <c r="K1337" s="3" t="s">
        <v>320</v>
      </c>
      <c r="L1337" s="3">
        <v>2012</v>
      </c>
      <c r="M1337" s="3" t="s">
        <v>687</v>
      </c>
      <c r="N1337" s="3" t="s">
        <v>81</v>
      </c>
      <c r="O1337" s="3"/>
      <c r="P1337" s="3" t="s">
        <v>86</v>
      </c>
      <c r="Q1337" s="3" t="s">
        <v>87</v>
      </c>
      <c r="R1337" s="4"/>
      <c r="S1337" s="3" t="s">
        <v>134</v>
      </c>
      <c r="T1337" s="3" t="s">
        <v>135</v>
      </c>
      <c r="U1337" s="3" t="s">
        <v>84</v>
      </c>
      <c r="V1337" s="3" t="s">
        <v>72</v>
      </c>
      <c r="W1337" s="3">
        <v>2.63</v>
      </c>
      <c r="X1337" s="4">
        <f t="shared" si="79"/>
        <v>0.15491933384829668</v>
      </c>
      <c r="Y1337" s="3">
        <v>0.04</v>
      </c>
      <c r="Z1337" s="5"/>
      <c r="AA1337" s="3">
        <v>15</v>
      </c>
      <c r="AB1337" s="3">
        <v>0.48</v>
      </c>
      <c r="AC1337" s="4">
        <f t="shared" si="83"/>
        <v>1.8977618396416343</v>
      </c>
      <c r="AD1337" s="3">
        <v>0.49</v>
      </c>
      <c r="AE1337" s="2">
        <v>15</v>
      </c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3" t="s">
        <v>177</v>
      </c>
      <c r="AV1337" s="3" t="s">
        <v>178</v>
      </c>
      <c r="AW1337" s="3" t="s">
        <v>127</v>
      </c>
      <c r="AX1337" s="4"/>
      <c r="AY1337" s="3" t="s">
        <v>122</v>
      </c>
      <c r="AZ1337" s="3" t="s">
        <v>76</v>
      </c>
      <c r="BA1337" s="3" t="s">
        <v>77</v>
      </c>
      <c r="BB1337" s="2">
        <f t="shared" si="135"/>
        <v>33.544861115000003</v>
      </c>
      <c r="BC1337" s="2">
        <f t="shared" si="136"/>
        <v>120.47666666500001</v>
      </c>
      <c r="BD1337" s="3">
        <v>17</v>
      </c>
      <c r="BE1337" s="4"/>
    </row>
    <row r="1338" spans="1:57" ht="12.75">
      <c r="A1338" s="3" t="s">
        <v>260</v>
      </c>
      <c r="B1338" s="4"/>
      <c r="C1338" s="3" t="s">
        <v>642</v>
      </c>
      <c r="D1338" s="3" t="s">
        <v>643</v>
      </c>
      <c r="E1338" s="3" t="s">
        <v>630</v>
      </c>
      <c r="F1338" s="3">
        <v>2017</v>
      </c>
      <c r="G1338" s="2" t="s">
        <v>61</v>
      </c>
      <c r="H1338" s="3" t="s">
        <v>112</v>
      </c>
      <c r="I1338" s="3" t="s">
        <v>631</v>
      </c>
      <c r="J1338" s="3" t="s">
        <v>114</v>
      </c>
      <c r="K1338" s="3" t="s">
        <v>320</v>
      </c>
      <c r="L1338" s="3">
        <v>2012</v>
      </c>
      <c r="M1338" s="3" t="s">
        <v>687</v>
      </c>
      <c r="N1338" s="3" t="s">
        <v>81</v>
      </c>
      <c r="O1338" s="3"/>
      <c r="P1338" s="3" t="s">
        <v>86</v>
      </c>
      <c r="Q1338" s="3" t="s">
        <v>87</v>
      </c>
      <c r="R1338" s="4"/>
      <c r="S1338" s="3" t="s">
        <v>134</v>
      </c>
      <c r="T1338" s="3" t="s">
        <v>135</v>
      </c>
      <c r="U1338" s="3" t="s">
        <v>84</v>
      </c>
      <c r="V1338" s="3" t="s">
        <v>72</v>
      </c>
      <c r="W1338" s="3">
        <v>2.41</v>
      </c>
      <c r="X1338" s="4">
        <f t="shared" si="79"/>
        <v>0.1161895003862225</v>
      </c>
      <c r="Y1338" s="3">
        <v>0.03</v>
      </c>
      <c r="Z1338" s="5"/>
      <c r="AA1338" s="3">
        <v>15</v>
      </c>
      <c r="AB1338" s="3">
        <v>0.48</v>
      </c>
      <c r="AC1338" s="4">
        <f t="shared" si="83"/>
        <v>1.8977618396416343</v>
      </c>
      <c r="AD1338" s="3">
        <v>0.49</v>
      </c>
      <c r="AE1338" s="2">
        <v>15</v>
      </c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3" t="s">
        <v>177</v>
      </c>
      <c r="AV1338" s="3" t="s">
        <v>178</v>
      </c>
      <c r="AW1338" s="3" t="s">
        <v>127</v>
      </c>
      <c r="AX1338" s="4"/>
      <c r="AY1338" s="3" t="s">
        <v>122</v>
      </c>
      <c r="AZ1338" s="3" t="s">
        <v>76</v>
      </c>
      <c r="BA1338" s="3" t="s">
        <v>77</v>
      </c>
      <c r="BB1338" s="2">
        <f t="shared" si="135"/>
        <v>33.544861115000003</v>
      </c>
      <c r="BC1338" s="2">
        <f t="shared" si="136"/>
        <v>120.47666666500001</v>
      </c>
      <c r="BD1338" s="3">
        <v>20</v>
      </c>
      <c r="BE1338" s="4"/>
    </row>
    <row r="1339" spans="1:57" ht="12.75">
      <c r="A1339" s="3" t="s">
        <v>57</v>
      </c>
      <c r="B1339" s="3" t="s">
        <v>230</v>
      </c>
      <c r="C1339" s="3" t="s">
        <v>688</v>
      </c>
      <c r="D1339" s="3" t="s">
        <v>689</v>
      </c>
      <c r="E1339" s="3" t="s">
        <v>690</v>
      </c>
      <c r="F1339" s="3">
        <v>2015</v>
      </c>
      <c r="G1339" s="2" t="s">
        <v>61</v>
      </c>
      <c r="H1339" s="9" t="s">
        <v>112</v>
      </c>
      <c r="I1339" s="2" t="s">
        <v>691</v>
      </c>
      <c r="J1339" s="4"/>
      <c r="K1339" s="4"/>
      <c r="L1339" s="4"/>
      <c r="M1339" s="3" t="s">
        <v>160</v>
      </c>
      <c r="N1339" s="2" t="s">
        <v>188</v>
      </c>
      <c r="O1339" s="3"/>
      <c r="P1339" s="2" t="s">
        <v>118</v>
      </c>
      <c r="Q1339" s="3" t="s">
        <v>160</v>
      </c>
      <c r="R1339" s="4"/>
      <c r="S1339" s="3" t="s">
        <v>69</v>
      </c>
      <c r="T1339" s="2" t="s">
        <v>101</v>
      </c>
      <c r="U1339" s="3" t="s">
        <v>84</v>
      </c>
      <c r="V1339" s="3" t="s">
        <v>72</v>
      </c>
      <c r="W1339" s="3">
        <v>1.7</v>
      </c>
      <c r="X1339" s="4">
        <f t="shared" si="79"/>
        <v>0.1905255888325765</v>
      </c>
      <c r="Y1339" s="3">
        <v>0.11</v>
      </c>
      <c r="Z1339" s="4"/>
      <c r="AA1339" s="3">
        <v>3</v>
      </c>
      <c r="AB1339" s="3">
        <v>0.79</v>
      </c>
      <c r="AC1339" s="4">
        <f t="shared" si="83"/>
        <v>0.31176914536239786</v>
      </c>
      <c r="AD1339" s="3">
        <v>0.18</v>
      </c>
      <c r="AE1339" s="3">
        <v>3</v>
      </c>
      <c r="AF1339" s="3">
        <v>0.41</v>
      </c>
      <c r="AG1339" s="5">
        <f t="shared" ref="AG1339:AG1353" si="137">ABS(AH1339)*(SQRT(AI1339))</f>
        <v>8.6602540378443865E-2</v>
      </c>
      <c r="AH1339" s="3">
        <v>0.05</v>
      </c>
      <c r="AI1339" s="3">
        <v>3</v>
      </c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2" t="s">
        <v>73</v>
      </c>
      <c r="AV1339" s="3" t="s">
        <v>74</v>
      </c>
      <c r="AW1339" s="2" t="s">
        <v>127</v>
      </c>
      <c r="AX1339" s="4"/>
      <c r="AY1339" s="3" t="s">
        <v>122</v>
      </c>
      <c r="AZ1339" s="3" t="s">
        <v>76</v>
      </c>
      <c r="BA1339" s="3" t="s">
        <v>77</v>
      </c>
      <c r="BB1339" s="3">
        <v>33.36</v>
      </c>
      <c r="BC1339" s="3">
        <v>120.7</v>
      </c>
      <c r="BD1339" s="3">
        <v>29</v>
      </c>
      <c r="BE1339" s="2" t="s">
        <v>692</v>
      </c>
    </row>
    <row r="1340" spans="1:57" ht="12.75">
      <c r="A1340" s="3" t="s">
        <v>57</v>
      </c>
      <c r="B1340" s="3" t="s">
        <v>230</v>
      </c>
      <c r="C1340" s="3" t="s">
        <v>688</v>
      </c>
      <c r="D1340" s="3" t="s">
        <v>689</v>
      </c>
      <c r="E1340" s="3" t="s">
        <v>690</v>
      </c>
      <c r="F1340" s="3">
        <v>2015</v>
      </c>
      <c r="G1340" s="2" t="s">
        <v>61</v>
      </c>
      <c r="H1340" s="9" t="s">
        <v>112</v>
      </c>
      <c r="I1340" s="2" t="s">
        <v>691</v>
      </c>
      <c r="J1340" s="5"/>
      <c r="K1340" s="5"/>
      <c r="L1340" s="5"/>
      <c r="M1340" s="2" t="s">
        <v>693</v>
      </c>
      <c r="N1340" s="2" t="s">
        <v>694</v>
      </c>
      <c r="O1340" s="2"/>
      <c r="P1340" s="2" t="s">
        <v>82</v>
      </c>
      <c r="Q1340" s="2" t="s">
        <v>242</v>
      </c>
      <c r="R1340" s="5"/>
      <c r="S1340" s="3" t="s">
        <v>134</v>
      </c>
      <c r="T1340" s="3" t="s">
        <v>135</v>
      </c>
      <c r="U1340" s="2" t="s">
        <v>84</v>
      </c>
      <c r="V1340" s="2" t="s">
        <v>72</v>
      </c>
      <c r="W1340" s="2">
        <v>16.920000000000002</v>
      </c>
      <c r="X1340" s="4">
        <f t="shared" si="79"/>
        <v>3.1696529778510456</v>
      </c>
      <c r="Y1340" s="2">
        <v>1.83</v>
      </c>
      <c r="Z1340" s="5"/>
      <c r="AA1340" s="2">
        <v>3</v>
      </c>
      <c r="AB1340" s="2">
        <v>10.67</v>
      </c>
      <c r="AC1340" s="4">
        <f t="shared" si="83"/>
        <v>1.437602170282168</v>
      </c>
      <c r="AD1340" s="2">
        <v>0.83</v>
      </c>
      <c r="AE1340" s="2">
        <v>3</v>
      </c>
      <c r="AF1340" s="2">
        <v>5</v>
      </c>
      <c r="AG1340" s="5">
        <f t="shared" si="137"/>
        <v>1.593486742963367</v>
      </c>
      <c r="AH1340" s="2">
        <v>0.92</v>
      </c>
      <c r="AI1340" s="2">
        <v>3</v>
      </c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2" t="s">
        <v>73</v>
      </c>
      <c r="AV1340" s="3" t="s">
        <v>74</v>
      </c>
      <c r="AW1340" s="2" t="s">
        <v>127</v>
      </c>
      <c r="AX1340" s="5"/>
      <c r="AY1340" s="3" t="s">
        <v>122</v>
      </c>
      <c r="AZ1340" s="3" t="s">
        <v>76</v>
      </c>
      <c r="BA1340" s="3" t="s">
        <v>77</v>
      </c>
      <c r="BB1340" s="3">
        <v>33.36</v>
      </c>
      <c r="BC1340" s="3">
        <v>120.7</v>
      </c>
      <c r="BD1340" s="3">
        <v>29</v>
      </c>
      <c r="BE1340" s="2" t="s">
        <v>692</v>
      </c>
    </row>
    <row r="1341" spans="1:57" ht="12.75">
      <c r="A1341" s="3" t="s">
        <v>57</v>
      </c>
      <c r="B1341" s="3" t="s">
        <v>230</v>
      </c>
      <c r="C1341" s="3" t="s">
        <v>688</v>
      </c>
      <c r="D1341" s="3" t="s">
        <v>689</v>
      </c>
      <c r="E1341" s="3" t="s">
        <v>690</v>
      </c>
      <c r="F1341" s="3">
        <v>2015</v>
      </c>
      <c r="G1341" s="2" t="s">
        <v>61</v>
      </c>
      <c r="H1341" s="9" t="s">
        <v>112</v>
      </c>
      <c r="I1341" s="2" t="s">
        <v>691</v>
      </c>
      <c r="J1341" s="5"/>
      <c r="K1341" s="5"/>
      <c r="L1341" s="5"/>
      <c r="M1341" s="2" t="s">
        <v>328</v>
      </c>
      <c r="N1341" s="2" t="s">
        <v>206</v>
      </c>
      <c r="O1341" s="2"/>
      <c r="P1341" s="2" t="s">
        <v>82</v>
      </c>
      <c r="Q1341" s="2" t="s">
        <v>83</v>
      </c>
      <c r="R1341" s="5"/>
      <c r="S1341" s="3" t="s">
        <v>134</v>
      </c>
      <c r="T1341" s="3" t="s">
        <v>135</v>
      </c>
      <c r="U1341" s="2" t="s">
        <v>84</v>
      </c>
      <c r="V1341" s="2" t="s">
        <v>72</v>
      </c>
      <c r="W1341" s="2">
        <v>1.07</v>
      </c>
      <c r="X1341" s="4">
        <f t="shared" si="79"/>
        <v>0.20784609690826525</v>
      </c>
      <c r="Y1341" s="2">
        <v>0.12</v>
      </c>
      <c r="Z1341" s="5"/>
      <c r="AA1341" s="3">
        <v>3</v>
      </c>
      <c r="AB1341" s="2">
        <v>0.23</v>
      </c>
      <c r="AC1341" s="4">
        <f t="shared" si="83"/>
        <v>1.7320508075688773E-2</v>
      </c>
      <c r="AD1341" s="2">
        <v>0.01</v>
      </c>
      <c r="AE1341" s="3">
        <v>3</v>
      </c>
      <c r="AF1341" s="2">
        <v>0.32</v>
      </c>
      <c r="AG1341" s="5">
        <f t="shared" si="137"/>
        <v>3.4641016151377546E-2</v>
      </c>
      <c r="AH1341" s="2">
        <v>0.02</v>
      </c>
      <c r="AI1341" s="3">
        <v>3</v>
      </c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2" t="s">
        <v>73</v>
      </c>
      <c r="AV1341" s="3" t="s">
        <v>74</v>
      </c>
      <c r="AW1341" s="2" t="s">
        <v>127</v>
      </c>
      <c r="AX1341" s="5"/>
      <c r="AY1341" s="3" t="s">
        <v>122</v>
      </c>
      <c r="AZ1341" s="3" t="s">
        <v>76</v>
      </c>
      <c r="BA1341" s="3" t="s">
        <v>77</v>
      </c>
      <c r="BB1341" s="3">
        <v>33.36</v>
      </c>
      <c r="BC1341" s="3">
        <v>120.7</v>
      </c>
      <c r="BD1341" s="3">
        <v>29</v>
      </c>
      <c r="BE1341" s="2" t="s">
        <v>692</v>
      </c>
    </row>
    <row r="1342" spans="1:57" ht="12.75">
      <c r="A1342" s="3" t="s">
        <v>57</v>
      </c>
      <c r="B1342" s="3" t="s">
        <v>230</v>
      </c>
      <c r="C1342" s="3" t="s">
        <v>688</v>
      </c>
      <c r="D1342" s="3" t="s">
        <v>689</v>
      </c>
      <c r="E1342" s="3" t="s">
        <v>690</v>
      </c>
      <c r="F1342" s="3">
        <v>2015</v>
      </c>
      <c r="G1342" s="2" t="s">
        <v>61</v>
      </c>
      <c r="H1342" s="9" t="s">
        <v>112</v>
      </c>
      <c r="I1342" s="2" t="s">
        <v>691</v>
      </c>
      <c r="J1342" s="5"/>
      <c r="K1342" s="5"/>
      <c r="L1342" s="5"/>
      <c r="M1342" s="2" t="s">
        <v>695</v>
      </c>
      <c r="N1342" s="2" t="s">
        <v>694</v>
      </c>
      <c r="O1342" s="2"/>
      <c r="P1342" s="3" t="s">
        <v>86</v>
      </c>
      <c r="Q1342" s="2" t="s">
        <v>87</v>
      </c>
      <c r="R1342" s="5"/>
      <c r="S1342" s="3" t="s">
        <v>134</v>
      </c>
      <c r="T1342" s="2" t="s">
        <v>135</v>
      </c>
      <c r="U1342" s="2" t="s">
        <v>84</v>
      </c>
      <c r="V1342" s="2" t="s">
        <v>72</v>
      </c>
      <c r="W1342" s="2">
        <v>-0.5</v>
      </c>
      <c r="X1342" s="4">
        <f t="shared" si="79"/>
        <v>0.12124355652982141</v>
      </c>
      <c r="Y1342" s="2">
        <v>-7.0000000000000007E-2</v>
      </c>
      <c r="Z1342" s="5"/>
      <c r="AA1342" s="2">
        <v>3</v>
      </c>
      <c r="AB1342" s="2">
        <v>-2.5</v>
      </c>
      <c r="AC1342" s="4">
        <f>ABS(AD1342)*(SQRT(AE1342))</f>
        <v>0.44721359549995798</v>
      </c>
      <c r="AD1342" s="2">
        <v>-0.2</v>
      </c>
      <c r="AE1342" s="2">
        <v>5</v>
      </c>
      <c r="AF1342" s="2">
        <v>0.56000000000000005</v>
      </c>
      <c r="AG1342" s="5">
        <f t="shared" si="137"/>
        <v>0.25980762113533157</v>
      </c>
      <c r="AH1342" s="2">
        <v>0.15</v>
      </c>
      <c r="AI1342" s="2">
        <v>3</v>
      </c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2" t="s">
        <v>73</v>
      </c>
      <c r="AV1342" s="3" t="s">
        <v>74</v>
      </c>
      <c r="AW1342" s="2" t="s">
        <v>127</v>
      </c>
      <c r="AX1342" s="5"/>
      <c r="AY1342" s="3" t="s">
        <v>122</v>
      </c>
      <c r="AZ1342" s="3" t="s">
        <v>76</v>
      </c>
      <c r="BA1342" s="3" t="s">
        <v>77</v>
      </c>
      <c r="BB1342" s="3">
        <v>33.36</v>
      </c>
      <c r="BC1342" s="3">
        <v>120.7</v>
      </c>
      <c r="BD1342" s="3">
        <v>29</v>
      </c>
      <c r="BE1342" s="2" t="s">
        <v>692</v>
      </c>
    </row>
    <row r="1343" spans="1:57" ht="12.75">
      <c r="A1343" s="3" t="s">
        <v>57</v>
      </c>
      <c r="B1343" s="3" t="s">
        <v>230</v>
      </c>
      <c r="C1343" s="3" t="s">
        <v>688</v>
      </c>
      <c r="D1343" s="3" t="s">
        <v>689</v>
      </c>
      <c r="E1343" s="3" t="s">
        <v>690</v>
      </c>
      <c r="F1343" s="3">
        <v>2015</v>
      </c>
      <c r="G1343" s="2" t="s">
        <v>61</v>
      </c>
      <c r="H1343" s="9" t="s">
        <v>112</v>
      </c>
      <c r="I1343" s="2" t="s">
        <v>691</v>
      </c>
      <c r="J1343" s="5"/>
      <c r="K1343" s="5"/>
      <c r="L1343" s="5"/>
      <c r="M1343" s="2" t="s">
        <v>394</v>
      </c>
      <c r="N1343" s="2" t="s">
        <v>310</v>
      </c>
      <c r="O1343" s="2"/>
      <c r="P1343" s="3" t="s">
        <v>86</v>
      </c>
      <c r="Q1343" s="3" t="s">
        <v>87</v>
      </c>
      <c r="R1343" s="5"/>
      <c r="S1343" s="3" t="s">
        <v>134</v>
      </c>
      <c r="T1343" s="3" t="s">
        <v>135</v>
      </c>
      <c r="U1343" s="2" t="s">
        <v>84</v>
      </c>
      <c r="V1343" s="2" t="s">
        <v>72</v>
      </c>
      <c r="W1343" s="2">
        <v>6.12</v>
      </c>
      <c r="X1343" s="4">
        <f t="shared" si="79"/>
        <v>0.91798692801150494</v>
      </c>
      <c r="Y1343" s="2">
        <v>0.53</v>
      </c>
      <c r="Z1343" s="5"/>
      <c r="AA1343" s="3">
        <v>3</v>
      </c>
      <c r="AB1343" s="2">
        <v>3.61</v>
      </c>
      <c r="AC1343" s="4">
        <f t="shared" ref="AC1343:AC1418" si="138">AD1343*(SQRT(AE1343))</f>
        <v>1.0219099764656374</v>
      </c>
      <c r="AD1343" s="2">
        <v>0.59</v>
      </c>
      <c r="AE1343" s="3">
        <v>3</v>
      </c>
      <c r="AF1343" s="2">
        <v>3.18</v>
      </c>
      <c r="AG1343" s="5">
        <f t="shared" si="137"/>
        <v>0.4330127018922193</v>
      </c>
      <c r="AH1343" s="2">
        <v>0.25</v>
      </c>
      <c r="AI1343" s="3">
        <v>3</v>
      </c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2" t="s">
        <v>73</v>
      </c>
      <c r="AV1343" s="3" t="s">
        <v>74</v>
      </c>
      <c r="AW1343" s="2" t="s">
        <v>127</v>
      </c>
      <c r="AX1343" s="5"/>
      <c r="AY1343" s="3" t="s">
        <v>122</v>
      </c>
      <c r="AZ1343" s="3" t="s">
        <v>76</v>
      </c>
      <c r="BA1343" s="3" t="s">
        <v>77</v>
      </c>
      <c r="BB1343" s="3">
        <v>33.36</v>
      </c>
      <c r="BC1343" s="3">
        <v>120.7</v>
      </c>
      <c r="BD1343" s="3">
        <v>29</v>
      </c>
      <c r="BE1343" s="2" t="s">
        <v>692</v>
      </c>
    </row>
    <row r="1344" spans="1:57" ht="12.75">
      <c r="A1344" s="3" t="s">
        <v>57</v>
      </c>
      <c r="B1344" s="3" t="s">
        <v>230</v>
      </c>
      <c r="C1344" s="3" t="s">
        <v>688</v>
      </c>
      <c r="D1344" s="3" t="s">
        <v>689</v>
      </c>
      <c r="E1344" s="3" t="s">
        <v>690</v>
      </c>
      <c r="F1344" s="3">
        <v>2015</v>
      </c>
      <c r="G1344" s="2" t="s">
        <v>61</v>
      </c>
      <c r="H1344" s="9" t="s">
        <v>112</v>
      </c>
      <c r="I1344" s="2" t="s">
        <v>691</v>
      </c>
      <c r="J1344" s="5"/>
      <c r="K1344" s="5"/>
      <c r="L1344" s="5"/>
      <c r="M1344" s="2" t="s">
        <v>540</v>
      </c>
      <c r="N1344" s="2" t="s">
        <v>310</v>
      </c>
      <c r="O1344" s="2"/>
      <c r="P1344" s="3" t="s">
        <v>86</v>
      </c>
      <c r="Q1344" s="2" t="s">
        <v>87</v>
      </c>
      <c r="R1344" s="5"/>
      <c r="S1344" s="3" t="s">
        <v>134</v>
      </c>
      <c r="T1344" s="2" t="s">
        <v>135</v>
      </c>
      <c r="U1344" s="2" t="s">
        <v>84</v>
      </c>
      <c r="V1344" s="2" t="s">
        <v>72</v>
      </c>
      <c r="W1344" s="2">
        <v>0.27</v>
      </c>
      <c r="X1344" s="4">
        <f t="shared" si="79"/>
        <v>0.12124355652982141</v>
      </c>
      <c r="Y1344" s="2">
        <v>7.0000000000000007E-2</v>
      </c>
      <c r="Z1344" s="5"/>
      <c r="AA1344" s="3">
        <v>3</v>
      </c>
      <c r="AB1344" s="2">
        <v>0.86</v>
      </c>
      <c r="AC1344" s="4">
        <f t="shared" si="138"/>
        <v>0.32908965343808666</v>
      </c>
      <c r="AD1344" s="2">
        <v>0.19</v>
      </c>
      <c r="AE1344" s="3">
        <v>3</v>
      </c>
      <c r="AF1344" s="2">
        <v>1.1399999999999999</v>
      </c>
      <c r="AG1344" s="5">
        <f t="shared" si="137"/>
        <v>0.60621778264910697</v>
      </c>
      <c r="AH1344" s="2">
        <v>0.35</v>
      </c>
      <c r="AI1344" s="3">
        <v>3</v>
      </c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2" t="s">
        <v>73</v>
      </c>
      <c r="AV1344" s="3" t="s">
        <v>74</v>
      </c>
      <c r="AW1344" s="2" t="s">
        <v>127</v>
      </c>
      <c r="AX1344" s="5"/>
      <c r="AY1344" s="3" t="s">
        <v>122</v>
      </c>
      <c r="AZ1344" s="3" t="s">
        <v>76</v>
      </c>
      <c r="BA1344" s="3" t="s">
        <v>77</v>
      </c>
      <c r="BB1344" s="3">
        <v>33.36</v>
      </c>
      <c r="BC1344" s="3">
        <v>120.7</v>
      </c>
      <c r="BD1344" s="3">
        <v>29</v>
      </c>
      <c r="BE1344" s="2" t="s">
        <v>692</v>
      </c>
    </row>
    <row r="1345" spans="1:57" ht="12.75">
      <c r="A1345" s="3" t="s">
        <v>57</v>
      </c>
      <c r="B1345" s="3" t="s">
        <v>230</v>
      </c>
      <c r="C1345" s="3" t="s">
        <v>688</v>
      </c>
      <c r="D1345" s="3" t="s">
        <v>689</v>
      </c>
      <c r="E1345" s="3" t="s">
        <v>690</v>
      </c>
      <c r="F1345" s="3">
        <v>2015</v>
      </c>
      <c r="G1345" s="2" t="s">
        <v>61</v>
      </c>
      <c r="H1345" s="9" t="s">
        <v>112</v>
      </c>
      <c r="I1345" s="2" t="s">
        <v>691</v>
      </c>
      <c r="J1345" s="5"/>
      <c r="K1345" s="5"/>
      <c r="L1345" s="5"/>
      <c r="M1345" s="2" t="s">
        <v>207</v>
      </c>
      <c r="N1345" s="2" t="s">
        <v>131</v>
      </c>
      <c r="O1345" s="2"/>
      <c r="P1345" s="2" t="s">
        <v>425</v>
      </c>
      <c r="Q1345" s="2" t="s">
        <v>207</v>
      </c>
      <c r="R1345" s="5"/>
      <c r="S1345" s="3" t="s">
        <v>134</v>
      </c>
      <c r="T1345" s="2" t="s">
        <v>426</v>
      </c>
      <c r="U1345" s="2" t="s">
        <v>84</v>
      </c>
      <c r="V1345" s="2" t="s">
        <v>72</v>
      </c>
      <c r="W1345" s="2">
        <v>16.059999999999999</v>
      </c>
      <c r="X1345" s="4">
        <f t="shared" si="79"/>
        <v>1.1604740410711478</v>
      </c>
      <c r="Y1345" s="2">
        <v>0.67</v>
      </c>
      <c r="Z1345" s="5"/>
      <c r="AA1345" s="3">
        <v>3</v>
      </c>
      <c r="AB1345" s="2">
        <v>3.16</v>
      </c>
      <c r="AC1345" s="4">
        <f t="shared" si="138"/>
        <v>1.1085125168440815</v>
      </c>
      <c r="AD1345" s="2">
        <v>0.64</v>
      </c>
      <c r="AE1345" s="3">
        <v>3</v>
      </c>
      <c r="AF1345" s="2">
        <v>7.75</v>
      </c>
      <c r="AG1345" s="5">
        <f t="shared" si="137"/>
        <v>1.6281277591147445</v>
      </c>
      <c r="AH1345" s="2">
        <v>0.94</v>
      </c>
      <c r="AI1345" s="3">
        <v>3</v>
      </c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2" t="s">
        <v>73</v>
      </c>
      <c r="AV1345" s="3" t="s">
        <v>74</v>
      </c>
      <c r="AW1345" s="2" t="s">
        <v>127</v>
      </c>
      <c r="AX1345" s="5"/>
      <c r="AY1345" s="3" t="s">
        <v>122</v>
      </c>
      <c r="AZ1345" s="3" t="s">
        <v>76</v>
      </c>
      <c r="BA1345" s="3" t="s">
        <v>77</v>
      </c>
      <c r="BB1345" s="3">
        <v>33.36</v>
      </c>
      <c r="BC1345" s="3">
        <v>120.7</v>
      </c>
      <c r="BD1345" s="3">
        <v>29</v>
      </c>
      <c r="BE1345" s="2" t="s">
        <v>692</v>
      </c>
    </row>
    <row r="1346" spans="1:57" ht="12.75">
      <c r="A1346" s="3" t="s">
        <v>57</v>
      </c>
      <c r="B1346" s="3" t="s">
        <v>230</v>
      </c>
      <c r="C1346" s="3" t="s">
        <v>688</v>
      </c>
      <c r="D1346" s="3" t="s">
        <v>689</v>
      </c>
      <c r="E1346" s="3" t="s">
        <v>690</v>
      </c>
      <c r="F1346" s="3">
        <v>2015</v>
      </c>
      <c r="G1346" s="2" t="s">
        <v>61</v>
      </c>
      <c r="H1346" s="9" t="s">
        <v>112</v>
      </c>
      <c r="I1346" s="2" t="s">
        <v>691</v>
      </c>
      <c r="J1346" s="4"/>
      <c r="K1346" s="4"/>
      <c r="L1346" s="4"/>
      <c r="M1346" s="3" t="s">
        <v>337</v>
      </c>
      <c r="N1346" s="2" t="s">
        <v>206</v>
      </c>
      <c r="O1346" s="3"/>
      <c r="P1346" s="3" t="s">
        <v>82</v>
      </c>
      <c r="Q1346" s="3" t="s">
        <v>83</v>
      </c>
      <c r="R1346" s="4"/>
      <c r="S1346" s="3" t="s">
        <v>134</v>
      </c>
      <c r="T1346" s="3" t="s">
        <v>135</v>
      </c>
      <c r="U1346" s="2" t="s">
        <v>84</v>
      </c>
      <c r="V1346" s="2" t="s">
        <v>72</v>
      </c>
      <c r="W1346" s="3">
        <v>13.55</v>
      </c>
      <c r="X1346" s="4">
        <f t="shared" si="79"/>
        <v>0.72746133917892841</v>
      </c>
      <c r="Y1346" s="3">
        <v>0.42</v>
      </c>
      <c r="Z1346" s="4"/>
      <c r="AA1346" s="3">
        <v>3</v>
      </c>
      <c r="AB1346" s="3">
        <v>5.42</v>
      </c>
      <c r="AC1346" s="4">
        <f t="shared" si="138"/>
        <v>0.8660254037844386</v>
      </c>
      <c r="AD1346" s="3">
        <v>0.5</v>
      </c>
      <c r="AE1346" s="3">
        <v>3</v>
      </c>
      <c r="AF1346" s="3">
        <v>3.95</v>
      </c>
      <c r="AG1346" s="5">
        <f t="shared" si="137"/>
        <v>0.4330127018922193</v>
      </c>
      <c r="AH1346" s="3">
        <v>0.25</v>
      </c>
      <c r="AI1346" s="3">
        <v>3</v>
      </c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2" t="s">
        <v>73</v>
      </c>
      <c r="AV1346" s="3" t="s">
        <v>74</v>
      </c>
      <c r="AW1346" s="2" t="s">
        <v>127</v>
      </c>
      <c r="AX1346" s="4"/>
      <c r="AY1346" s="3" t="s">
        <v>122</v>
      </c>
      <c r="AZ1346" s="3" t="s">
        <v>76</v>
      </c>
      <c r="BA1346" s="3" t="s">
        <v>77</v>
      </c>
      <c r="BB1346" s="3">
        <v>33.36</v>
      </c>
      <c r="BC1346" s="3">
        <v>120.7</v>
      </c>
      <c r="BD1346" s="3">
        <v>29</v>
      </c>
      <c r="BE1346" s="2" t="s">
        <v>692</v>
      </c>
    </row>
    <row r="1347" spans="1:57" ht="12.75">
      <c r="A1347" s="3" t="s">
        <v>57</v>
      </c>
      <c r="B1347" s="3" t="s">
        <v>230</v>
      </c>
      <c r="C1347" s="3" t="s">
        <v>688</v>
      </c>
      <c r="D1347" s="3" t="s">
        <v>689</v>
      </c>
      <c r="E1347" s="3" t="s">
        <v>690</v>
      </c>
      <c r="F1347" s="3">
        <v>2015</v>
      </c>
      <c r="G1347" s="2" t="s">
        <v>61</v>
      </c>
      <c r="H1347" s="9" t="s">
        <v>112</v>
      </c>
      <c r="I1347" s="2" t="s">
        <v>691</v>
      </c>
      <c r="J1347" s="4"/>
      <c r="K1347" s="4"/>
      <c r="L1347" s="4"/>
      <c r="M1347" s="3" t="s">
        <v>158</v>
      </c>
      <c r="N1347" s="3" t="s">
        <v>159</v>
      </c>
      <c r="O1347" s="3"/>
      <c r="P1347" s="3" t="s">
        <v>118</v>
      </c>
      <c r="Q1347" s="3" t="s">
        <v>160</v>
      </c>
      <c r="R1347" s="4"/>
      <c r="S1347" s="3" t="s">
        <v>69</v>
      </c>
      <c r="T1347" s="2" t="s">
        <v>101</v>
      </c>
      <c r="U1347" s="3" t="s">
        <v>71</v>
      </c>
      <c r="V1347" s="3" t="s">
        <v>72</v>
      </c>
      <c r="W1347" s="3">
        <v>112</v>
      </c>
      <c r="X1347" s="4">
        <f t="shared" si="79"/>
        <v>17.320508075688771</v>
      </c>
      <c r="Y1347" s="3">
        <v>10</v>
      </c>
      <c r="Z1347" s="4"/>
      <c r="AA1347" s="3">
        <v>3</v>
      </c>
      <c r="AB1347" s="3">
        <v>46</v>
      </c>
      <c r="AC1347" s="4">
        <f t="shared" si="138"/>
        <v>10.392304845413264</v>
      </c>
      <c r="AD1347" s="3">
        <v>6</v>
      </c>
      <c r="AE1347" s="3">
        <v>3</v>
      </c>
      <c r="AF1347" s="3">
        <v>804</v>
      </c>
      <c r="AG1347" s="5">
        <f t="shared" si="137"/>
        <v>242.48711305964281</v>
      </c>
      <c r="AH1347" s="3">
        <v>140</v>
      </c>
      <c r="AI1347" s="3">
        <v>3</v>
      </c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2" t="s">
        <v>73</v>
      </c>
      <c r="AV1347" s="3" t="s">
        <v>74</v>
      </c>
      <c r="AW1347" s="2" t="s">
        <v>127</v>
      </c>
      <c r="AX1347" s="4"/>
      <c r="AY1347" s="3" t="s">
        <v>122</v>
      </c>
      <c r="AZ1347" s="3" t="s">
        <v>76</v>
      </c>
      <c r="BA1347" s="3" t="s">
        <v>77</v>
      </c>
      <c r="BB1347" s="3">
        <v>33.36</v>
      </c>
      <c r="BC1347" s="3">
        <v>120.7</v>
      </c>
      <c r="BD1347" s="3">
        <v>29</v>
      </c>
      <c r="BE1347" s="2" t="s">
        <v>692</v>
      </c>
    </row>
    <row r="1348" spans="1:57" ht="12.75">
      <c r="A1348" s="3" t="s">
        <v>57</v>
      </c>
      <c r="B1348" s="3" t="s">
        <v>230</v>
      </c>
      <c r="C1348" s="3" t="s">
        <v>688</v>
      </c>
      <c r="D1348" s="3" t="s">
        <v>689</v>
      </c>
      <c r="E1348" s="3" t="s">
        <v>690</v>
      </c>
      <c r="F1348" s="3">
        <v>2015</v>
      </c>
      <c r="G1348" s="2" t="s">
        <v>61</v>
      </c>
      <c r="H1348" s="9" t="s">
        <v>112</v>
      </c>
      <c r="I1348" s="2" t="s">
        <v>691</v>
      </c>
      <c r="J1348" s="5"/>
      <c r="K1348" s="5"/>
      <c r="L1348" s="5"/>
      <c r="M1348" s="2" t="s">
        <v>567</v>
      </c>
      <c r="N1348" s="2" t="s">
        <v>206</v>
      </c>
      <c r="O1348" s="2"/>
      <c r="P1348" s="2" t="s">
        <v>222</v>
      </c>
      <c r="Q1348" s="2" t="s">
        <v>223</v>
      </c>
      <c r="R1348" s="5"/>
      <c r="S1348" s="3" t="s">
        <v>134</v>
      </c>
      <c r="T1348" s="2" t="s">
        <v>135</v>
      </c>
      <c r="U1348" s="2" t="s">
        <v>84</v>
      </c>
      <c r="V1348" s="2" t="s">
        <v>72</v>
      </c>
      <c r="W1348" s="2">
        <v>1.22</v>
      </c>
      <c r="X1348" s="4">
        <f t="shared" si="79"/>
        <v>0.4330127018922193</v>
      </c>
      <c r="Y1348" s="2">
        <v>0.25</v>
      </c>
      <c r="Z1348" s="5"/>
      <c r="AA1348" s="3">
        <v>3</v>
      </c>
      <c r="AB1348" s="2">
        <v>0.25</v>
      </c>
      <c r="AC1348" s="4">
        <f t="shared" si="138"/>
        <v>0.15588457268119893</v>
      </c>
      <c r="AD1348" s="2">
        <v>0.09</v>
      </c>
      <c r="AE1348" s="3">
        <v>3</v>
      </c>
      <c r="AF1348" s="2">
        <v>0.47</v>
      </c>
      <c r="AG1348" s="5">
        <f t="shared" si="137"/>
        <v>0.12124355652982141</v>
      </c>
      <c r="AH1348" s="2">
        <v>7.0000000000000007E-2</v>
      </c>
      <c r="AI1348" s="3">
        <v>3</v>
      </c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2" t="s">
        <v>73</v>
      </c>
      <c r="AV1348" s="3" t="s">
        <v>74</v>
      </c>
      <c r="AW1348" s="2" t="s">
        <v>127</v>
      </c>
      <c r="AX1348" s="5"/>
      <c r="AY1348" s="3" t="s">
        <v>122</v>
      </c>
      <c r="AZ1348" s="3" t="s">
        <v>76</v>
      </c>
      <c r="BA1348" s="3" t="s">
        <v>77</v>
      </c>
      <c r="BB1348" s="3">
        <v>33.36</v>
      </c>
      <c r="BC1348" s="3">
        <v>120.7</v>
      </c>
      <c r="BD1348" s="3">
        <v>29</v>
      </c>
      <c r="BE1348" s="2" t="s">
        <v>692</v>
      </c>
    </row>
    <row r="1349" spans="1:57" ht="12.75">
      <c r="A1349" s="3" t="s">
        <v>57</v>
      </c>
      <c r="B1349" s="3" t="s">
        <v>230</v>
      </c>
      <c r="C1349" s="3" t="s">
        <v>688</v>
      </c>
      <c r="D1349" s="3" t="s">
        <v>689</v>
      </c>
      <c r="E1349" s="3" t="s">
        <v>690</v>
      </c>
      <c r="F1349" s="3">
        <v>2015</v>
      </c>
      <c r="G1349" s="2" t="s">
        <v>61</v>
      </c>
      <c r="H1349" s="9" t="s">
        <v>112</v>
      </c>
      <c r="I1349" s="2" t="s">
        <v>691</v>
      </c>
      <c r="J1349" s="5"/>
      <c r="K1349" s="5"/>
      <c r="L1349" s="5"/>
      <c r="M1349" s="2" t="s">
        <v>313</v>
      </c>
      <c r="N1349" s="3" t="s">
        <v>206</v>
      </c>
      <c r="O1349" s="2"/>
      <c r="P1349" s="2" t="s">
        <v>82</v>
      </c>
      <c r="Q1349" s="2" t="s">
        <v>83</v>
      </c>
      <c r="R1349" s="5"/>
      <c r="S1349" s="3" t="s">
        <v>134</v>
      </c>
      <c r="T1349" s="3" t="s">
        <v>135</v>
      </c>
      <c r="U1349" s="2" t="s">
        <v>84</v>
      </c>
      <c r="V1349" s="2" t="s">
        <v>72</v>
      </c>
      <c r="W1349" s="2">
        <v>15.24</v>
      </c>
      <c r="X1349" s="4">
        <f t="shared" si="79"/>
        <v>0.71554175279993271</v>
      </c>
      <c r="Y1349" s="2">
        <v>0.32</v>
      </c>
      <c r="Z1349" s="5"/>
      <c r="AA1349" s="2">
        <v>5</v>
      </c>
      <c r="AB1349" s="2">
        <v>12.01</v>
      </c>
      <c r="AC1349" s="4">
        <f t="shared" si="138"/>
        <v>0.51429563482495166</v>
      </c>
      <c r="AD1349" s="2">
        <v>0.23</v>
      </c>
      <c r="AE1349" s="2">
        <v>5</v>
      </c>
      <c r="AF1349" s="2">
        <v>17.52</v>
      </c>
      <c r="AG1349" s="5">
        <f t="shared" si="137"/>
        <v>0.91678787077491375</v>
      </c>
      <c r="AH1349" s="2">
        <v>0.41</v>
      </c>
      <c r="AI1349" s="2">
        <v>5</v>
      </c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2" t="s">
        <v>74</v>
      </c>
      <c r="AV1349" s="3" t="s">
        <v>74</v>
      </c>
      <c r="AW1349" s="2" t="s">
        <v>127</v>
      </c>
      <c r="AX1349" s="5"/>
      <c r="AY1349" s="3" t="s">
        <v>122</v>
      </c>
      <c r="AZ1349" s="3" t="s">
        <v>76</v>
      </c>
      <c r="BA1349" s="3" t="s">
        <v>77</v>
      </c>
      <c r="BB1349" s="2">
        <v>24.5</v>
      </c>
      <c r="BC1349" s="3">
        <v>117.9</v>
      </c>
      <c r="BD1349" s="3">
        <v>30</v>
      </c>
      <c r="BE1349" s="2" t="s">
        <v>696</v>
      </c>
    </row>
    <row r="1350" spans="1:57" ht="12.75">
      <c r="A1350" s="3" t="s">
        <v>57</v>
      </c>
      <c r="B1350" s="3" t="s">
        <v>230</v>
      </c>
      <c r="C1350" s="3" t="s">
        <v>688</v>
      </c>
      <c r="D1350" s="3" t="s">
        <v>689</v>
      </c>
      <c r="E1350" s="3" t="s">
        <v>690</v>
      </c>
      <c r="F1350" s="3">
        <v>2015</v>
      </c>
      <c r="G1350" s="2" t="s">
        <v>61</v>
      </c>
      <c r="H1350" s="9" t="s">
        <v>112</v>
      </c>
      <c r="I1350" s="2" t="s">
        <v>691</v>
      </c>
      <c r="J1350" s="5"/>
      <c r="K1350" s="5"/>
      <c r="L1350" s="5"/>
      <c r="M1350" s="2" t="s">
        <v>314</v>
      </c>
      <c r="N1350" s="3" t="s">
        <v>206</v>
      </c>
      <c r="O1350" s="2"/>
      <c r="P1350" s="2" t="s">
        <v>86</v>
      </c>
      <c r="Q1350" s="2" t="s">
        <v>87</v>
      </c>
      <c r="R1350" s="5"/>
      <c r="S1350" s="3" t="s">
        <v>134</v>
      </c>
      <c r="T1350" s="3" t="s">
        <v>135</v>
      </c>
      <c r="U1350" s="2" t="s">
        <v>84</v>
      </c>
      <c r="V1350" s="2" t="s">
        <v>72</v>
      </c>
      <c r="W1350" s="2">
        <v>1.57</v>
      </c>
      <c r="X1350" s="4">
        <f t="shared" si="79"/>
        <v>6.7082039324993695E-2</v>
      </c>
      <c r="Y1350" s="2">
        <v>0.03</v>
      </c>
      <c r="Z1350" s="5"/>
      <c r="AA1350" s="2">
        <v>5</v>
      </c>
      <c r="AB1350" s="2">
        <v>1.19</v>
      </c>
      <c r="AC1350" s="4">
        <f t="shared" si="138"/>
        <v>4.4721359549995794E-2</v>
      </c>
      <c r="AD1350" s="2">
        <v>0.02</v>
      </c>
      <c r="AE1350" s="2">
        <v>5</v>
      </c>
      <c r="AF1350" s="2">
        <v>1.7</v>
      </c>
      <c r="AG1350" s="5">
        <f t="shared" si="137"/>
        <v>8.9442719099991588E-2</v>
      </c>
      <c r="AH1350" s="2">
        <v>0.04</v>
      </c>
      <c r="AI1350" s="2">
        <v>5</v>
      </c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2" t="s">
        <v>74</v>
      </c>
      <c r="AV1350" s="3" t="s">
        <v>74</v>
      </c>
      <c r="AW1350" s="2" t="s">
        <v>127</v>
      </c>
      <c r="AX1350" s="5"/>
      <c r="AY1350" s="3" t="s">
        <v>122</v>
      </c>
      <c r="AZ1350" s="3" t="s">
        <v>76</v>
      </c>
      <c r="BA1350" s="3" t="s">
        <v>77</v>
      </c>
      <c r="BB1350" s="2">
        <v>24.5</v>
      </c>
      <c r="BC1350" s="3">
        <v>117.9</v>
      </c>
      <c r="BD1350" s="3">
        <v>30</v>
      </c>
      <c r="BE1350" s="2" t="s">
        <v>696</v>
      </c>
    </row>
    <row r="1351" spans="1:57" ht="12.75">
      <c r="A1351" s="3" t="s">
        <v>57</v>
      </c>
      <c r="B1351" s="3" t="s">
        <v>230</v>
      </c>
      <c r="C1351" s="3" t="s">
        <v>688</v>
      </c>
      <c r="D1351" s="3" t="s">
        <v>689</v>
      </c>
      <c r="E1351" s="3" t="s">
        <v>690</v>
      </c>
      <c r="F1351" s="3">
        <v>2015</v>
      </c>
      <c r="G1351" s="2" t="s">
        <v>61</v>
      </c>
      <c r="H1351" s="9" t="s">
        <v>112</v>
      </c>
      <c r="I1351" s="2" t="s">
        <v>691</v>
      </c>
      <c r="J1351" s="5"/>
      <c r="K1351" s="5"/>
      <c r="L1351" s="5"/>
      <c r="M1351" s="2" t="s">
        <v>314</v>
      </c>
      <c r="N1351" s="2" t="s">
        <v>206</v>
      </c>
      <c r="O1351" s="2"/>
      <c r="P1351" s="2" t="s">
        <v>86</v>
      </c>
      <c r="Q1351" s="2" t="s">
        <v>87</v>
      </c>
      <c r="R1351" s="5"/>
      <c r="S1351" s="3" t="s">
        <v>134</v>
      </c>
      <c r="T1351" s="3" t="s">
        <v>135</v>
      </c>
      <c r="U1351" s="2" t="s">
        <v>84</v>
      </c>
      <c r="V1351" s="2" t="s">
        <v>72</v>
      </c>
      <c r="W1351" s="2">
        <v>1.1299999999999999</v>
      </c>
      <c r="X1351" s="4">
        <f t="shared" si="79"/>
        <v>5.1961524227066312E-2</v>
      </c>
      <c r="Y1351" s="2">
        <v>0.03</v>
      </c>
      <c r="Z1351" s="5"/>
      <c r="AA1351" s="3">
        <v>3</v>
      </c>
      <c r="AB1351" s="2">
        <v>0.55000000000000004</v>
      </c>
      <c r="AC1351" s="4">
        <f t="shared" si="138"/>
        <v>6.9282032302755092E-2</v>
      </c>
      <c r="AD1351" s="2">
        <v>0.04</v>
      </c>
      <c r="AE1351" s="3">
        <v>3</v>
      </c>
      <c r="AF1351" s="2">
        <v>0.4</v>
      </c>
      <c r="AG1351" s="5">
        <f t="shared" si="137"/>
        <v>3.4641016151377546E-2</v>
      </c>
      <c r="AH1351" s="2">
        <v>0.02</v>
      </c>
      <c r="AI1351" s="3">
        <v>3</v>
      </c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2" t="s">
        <v>73</v>
      </c>
      <c r="AV1351" s="3" t="s">
        <v>74</v>
      </c>
      <c r="AW1351" s="2" t="s">
        <v>127</v>
      </c>
      <c r="AX1351" s="5"/>
      <c r="AY1351" s="3" t="s">
        <v>122</v>
      </c>
      <c r="AZ1351" s="3" t="s">
        <v>76</v>
      </c>
      <c r="BA1351" s="3" t="s">
        <v>77</v>
      </c>
      <c r="BB1351" s="3">
        <v>33.36</v>
      </c>
      <c r="BC1351" s="3">
        <v>120.7</v>
      </c>
      <c r="BD1351" s="3">
        <v>29</v>
      </c>
      <c r="BE1351" s="2" t="s">
        <v>692</v>
      </c>
    </row>
    <row r="1352" spans="1:57" ht="12.75">
      <c r="A1352" s="3" t="s">
        <v>57</v>
      </c>
      <c r="B1352" s="3" t="s">
        <v>230</v>
      </c>
      <c r="C1352" s="3" t="s">
        <v>688</v>
      </c>
      <c r="D1352" s="3" t="s">
        <v>689</v>
      </c>
      <c r="E1352" s="3" t="s">
        <v>690</v>
      </c>
      <c r="F1352" s="3">
        <v>2015</v>
      </c>
      <c r="G1352" s="2" t="s">
        <v>61</v>
      </c>
      <c r="H1352" s="9" t="s">
        <v>112</v>
      </c>
      <c r="I1352" s="2" t="s">
        <v>691</v>
      </c>
      <c r="J1352" s="5"/>
      <c r="K1352" s="5"/>
      <c r="L1352" s="5"/>
      <c r="M1352" s="2" t="s">
        <v>599</v>
      </c>
      <c r="N1352" s="3" t="s">
        <v>206</v>
      </c>
      <c r="O1352" s="2"/>
      <c r="P1352" s="2" t="s">
        <v>222</v>
      </c>
      <c r="Q1352" s="2" t="s">
        <v>309</v>
      </c>
      <c r="R1352" s="5"/>
      <c r="S1352" s="3" t="s">
        <v>134</v>
      </c>
      <c r="T1352" s="3" t="s">
        <v>135</v>
      </c>
      <c r="U1352" s="2" t="s">
        <v>84</v>
      </c>
      <c r="V1352" s="2" t="s">
        <v>72</v>
      </c>
      <c r="W1352" s="2">
        <v>0.48</v>
      </c>
      <c r="X1352" s="4">
        <f t="shared" si="79"/>
        <v>2.0124611797498106E-2</v>
      </c>
      <c r="Y1352" s="2">
        <v>8.9999999999999993E-3</v>
      </c>
      <c r="Z1352" s="5"/>
      <c r="AA1352" s="2">
        <v>5</v>
      </c>
      <c r="AB1352" s="2">
        <v>0.40500000000000003</v>
      </c>
      <c r="AC1352" s="4">
        <f t="shared" si="138"/>
        <v>1.4534441853748633E-2</v>
      </c>
      <c r="AD1352" s="2">
        <v>6.4999999999999997E-3</v>
      </c>
      <c r="AE1352" s="2">
        <v>5</v>
      </c>
      <c r="AF1352" s="2">
        <v>0.48499999999999999</v>
      </c>
      <c r="AG1352" s="5">
        <f t="shared" si="137"/>
        <v>3.1975772078246992E-2</v>
      </c>
      <c r="AH1352" s="2">
        <v>1.43E-2</v>
      </c>
      <c r="AI1352" s="2">
        <v>5</v>
      </c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2" t="s">
        <v>74</v>
      </c>
      <c r="AV1352" s="3" t="s">
        <v>74</v>
      </c>
      <c r="AW1352" s="2" t="s">
        <v>127</v>
      </c>
      <c r="AX1352" s="5"/>
      <c r="AY1352" s="3" t="s">
        <v>122</v>
      </c>
      <c r="AZ1352" s="3" t="s">
        <v>76</v>
      </c>
      <c r="BA1352" s="3" t="s">
        <v>77</v>
      </c>
      <c r="BB1352" s="2">
        <v>24.5</v>
      </c>
      <c r="BC1352" s="3">
        <v>117.9</v>
      </c>
      <c r="BD1352" s="3">
        <v>30</v>
      </c>
      <c r="BE1352" s="2" t="s">
        <v>696</v>
      </c>
    </row>
    <row r="1353" spans="1:57" ht="12.75">
      <c r="A1353" s="3" t="s">
        <v>57</v>
      </c>
      <c r="B1353" s="3" t="s">
        <v>230</v>
      </c>
      <c r="C1353" s="3" t="s">
        <v>688</v>
      </c>
      <c r="D1353" s="3" t="s">
        <v>689</v>
      </c>
      <c r="E1353" s="3" t="s">
        <v>690</v>
      </c>
      <c r="F1353" s="3">
        <v>2015</v>
      </c>
      <c r="G1353" s="2" t="s">
        <v>61</v>
      </c>
      <c r="H1353" s="9" t="s">
        <v>112</v>
      </c>
      <c r="I1353" s="2" t="s">
        <v>691</v>
      </c>
      <c r="J1353" s="5"/>
      <c r="K1353" s="5"/>
      <c r="L1353" s="5"/>
      <c r="M1353" s="2" t="s">
        <v>697</v>
      </c>
      <c r="N1353" s="3" t="s">
        <v>206</v>
      </c>
      <c r="O1353" s="2"/>
      <c r="P1353" s="2" t="s">
        <v>222</v>
      </c>
      <c r="Q1353" s="2" t="s">
        <v>223</v>
      </c>
      <c r="R1353" s="5"/>
      <c r="S1353" s="3" t="s">
        <v>134</v>
      </c>
      <c r="T1353" s="2" t="s">
        <v>135</v>
      </c>
      <c r="U1353" s="2" t="s">
        <v>84</v>
      </c>
      <c r="V1353" s="2" t="s">
        <v>72</v>
      </c>
      <c r="W1353" s="2">
        <v>2.4500000000000002</v>
      </c>
      <c r="X1353" s="4">
        <f t="shared" si="79"/>
        <v>0.22360679774997899</v>
      </c>
      <c r="Y1353" s="2">
        <v>0.1</v>
      </c>
      <c r="Z1353" s="5"/>
      <c r="AA1353" s="2">
        <v>5</v>
      </c>
      <c r="AB1353" s="2">
        <v>2.69</v>
      </c>
      <c r="AC1353" s="4">
        <f t="shared" si="138"/>
        <v>0.31304951684997062</v>
      </c>
      <c r="AD1353" s="2">
        <v>0.14000000000000001</v>
      </c>
      <c r="AE1353" s="2">
        <v>5</v>
      </c>
      <c r="AF1353" s="2">
        <v>1.99</v>
      </c>
      <c r="AG1353" s="5">
        <f t="shared" si="137"/>
        <v>0.24596747752497689</v>
      </c>
      <c r="AH1353" s="2">
        <v>0.11</v>
      </c>
      <c r="AI1353" s="2">
        <v>5</v>
      </c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2" t="s">
        <v>74</v>
      </c>
      <c r="AV1353" s="3" t="s">
        <v>74</v>
      </c>
      <c r="AW1353" s="2" t="s">
        <v>127</v>
      </c>
      <c r="AX1353" s="5"/>
      <c r="AY1353" s="3" t="s">
        <v>122</v>
      </c>
      <c r="AZ1353" s="3" t="s">
        <v>76</v>
      </c>
      <c r="BA1353" s="3" t="s">
        <v>77</v>
      </c>
      <c r="BB1353" s="2">
        <v>24.5</v>
      </c>
      <c r="BC1353" s="3">
        <v>117.9</v>
      </c>
      <c r="BD1353" s="3">
        <v>30</v>
      </c>
      <c r="BE1353" s="2" t="s">
        <v>696</v>
      </c>
    </row>
    <row r="1354" spans="1:57" ht="12.75">
      <c r="A1354" s="3" t="s">
        <v>315</v>
      </c>
      <c r="B1354" s="4"/>
      <c r="C1354" s="3" t="s">
        <v>698</v>
      </c>
      <c r="D1354" s="3" t="s">
        <v>699</v>
      </c>
      <c r="E1354" s="3" t="s">
        <v>700</v>
      </c>
      <c r="F1354" s="3">
        <v>2017</v>
      </c>
      <c r="G1354" s="2" t="s">
        <v>61</v>
      </c>
      <c r="H1354" s="3" t="s">
        <v>112</v>
      </c>
      <c r="I1354" s="3" t="s">
        <v>113</v>
      </c>
      <c r="J1354" s="3" t="s">
        <v>96</v>
      </c>
      <c r="K1354" s="3" t="s">
        <v>126</v>
      </c>
      <c r="L1354" s="3">
        <v>2015</v>
      </c>
      <c r="M1354" s="3" t="s">
        <v>701</v>
      </c>
      <c r="N1354" s="2" t="s">
        <v>702</v>
      </c>
      <c r="O1354" s="3"/>
      <c r="P1354" s="3" t="s">
        <v>82</v>
      </c>
      <c r="Q1354" s="3" t="s">
        <v>83</v>
      </c>
      <c r="R1354" s="4"/>
      <c r="S1354" s="3" t="s">
        <v>69</v>
      </c>
      <c r="T1354" s="3" t="s">
        <v>299</v>
      </c>
      <c r="U1354" s="3" t="s">
        <v>84</v>
      </c>
      <c r="V1354" s="3" t="s">
        <v>72</v>
      </c>
      <c r="W1354" s="3">
        <v>0.3</v>
      </c>
      <c r="X1354" s="4">
        <f t="shared" si="79"/>
        <v>0.14000000000000001</v>
      </c>
      <c r="Y1354" s="3">
        <v>7.0000000000000007E-2</v>
      </c>
      <c r="Z1354" s="4"/>
      <c r="AA1354" s="3">
        <v>4</v>
      </c>
      <c r="AB1354" s="3">
        <v>0.12</v>
      </c>
      <c r="AC1354" s="4">
        <f t="shared" si="138"/>
        <v>0.06</v>
      </c>
      <c r="AD1354" s="3">
        <v>0.03</v>
      </c>
      <c r="AE1354" s="3">
        <v>4</v>
      </c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3" t="s">
        <v>177</v>
      </c>
      <c r="AV1354" s="3" t="s">
        <v>178</v>
      </c>
      <c r="AW1354" s="3" t="s">
        <v>121</v>
      </c>
      <c r="AX1354" s="4"/>
      <c r="AY1354" s="3" t="s">
        <v>122</v>
      </c>
      <c r="AZ1354" s="3" t="s">
        <v>76</v>
      </c>
      <c r="BA1354" s="3" t="s">
        <v>77</v>
      </c>
      <c r="BB1354" s="3">
        <v>31.50416667</v>
      </c>
      <c r="BC1354" s="3">
        <v>121.96</v>
      </c>
      <c r="BD1354" s="4"/>
      <c r="BE1354" s="3" t="s">
        <v>558</v>
      </c>
    </row>
    <row r="1355" spans="1:57" ht="12.75">
      <c r="A1355" s="3" t="s">
        <v>315</v>
      </c>
      <c r="B1355" s="4"/>
      <c r="C1355" s="3" t="s">
        <v>698</v>
      </c>
      <c r="D1355" s="3" t="s">
        <v>699</v>
      </c>
      <c r="E1355" s="3" t="s">
        <v>700</v>
      </c>
      <c r="F1355" s="3">
        <v>2017</v>
      </c>
      <c r="G1355" s="2" t="s">
        <v>61</v>
      </c>
      <c r="H1355" s="3" t="s">
        <v>112</v>
      </c>
      <c r="I1355" s="3" t="s">
        <v>113</v>
      </c>
      <c r="J1355" s="3" t="s">
        <v>96</v>
      </c>
      <c r="K1355" s="3" t="s">
        <v>126</v>
      </c>
      <c r="L1355" s="3">
        <v>2015</v>
      </c>
      <c r="M1355" s="3" t="s">
        <v>701</v>
      </c>
      <c r="N1355" s="2" t="s">
        <v>702</v>
      </c>
      <c r="O1355" s="3"/>
      <c r="P1355" s="3" t="s">
        <v>82</v>
      </c>
      <c r="Q1355" s="3" t="s">
        <v>83</v>
      </c>
      <c r="R1355" s="4"/>
      <c r="S1355" s="3" t="s">
        <v>69</v>
      </c>
      <c r="T1355" s="3" t="s">
        <v>299</v>
      </c>
      <c r="U1355" s="3" t="s">
        <v>84</v>
      </c>
      <c r="V1355" s="3" t="s">
        <v>72</v>
      </c>
      <c r="W1355" s="3">
        <v>0.32</v>
      </c>
      <c r="X1355" s="4">
        <f t="shared" si="79"/>
        <v>0.08</v>
      </c>
      <c r="Y1355" s="3">
        <v>0.04</v>
      </c>
      <c r="Z1355" s="4"/>
      <c r="AA1355" s="3">
        <v>4</v>
      </c>
      <c r="AB1355" s="3">
        <v>0.17</v>
      </c>
      <c r="AC1355" s="4">
        <f t="shared" si="138"/>
        <v>0.16</v>
      </c>
      <c r="AD1355" s="3">
        <v>0.08</v>
      </c>
      <c r="AE1355" s="3">
        <v>4</v>
      </c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3" t="s">
        <v>177</v>
      </c>
      <c r="AV1355" s="3" t="s">
        <v>178</v>
      </c>
      <c r="AW1355" s="3" t="s">
        <v>121</v>
      </c>
      <c r="AX1355" s="4"/>
      <c r="AY1355" s="3" t="s">
        <v>122</v>
      </c>
      <c r="AZ1355" s="3" t="s">
        <v>76</v>
      </c>
      <c r="BA1355" s="3" t="s">
        <v>77</v>
      </c>
      <c r="BB1355" s="3">
        <v>31.50416667</v>
      </c>
      <c r="BC1355" s="3">
        <v>121.96</v>
      </c>
      <c r="BD1355" s="4"/>
      <c r="BE1355" s="3" t="s">
        <v>558</v>
      </c>
    </row>
    <row r="1356" spans="1:57" ht="12.75">
      <c r="A1356" s="3" t="s">
        <v>315</v>
      </c>
      <c r="B1356" s="4"/>
      <c r="C1356" s="3" t="s">
        <v>698</v>
      </c>
      <c r="D1356" s="3" t="s">
        <v>699</v>
      </c>
      <c r="E1356" s="3" t="s">
        <v>700</v>
      </c>
      <c r="F1356" s="3">
        <v>2017</v>
      </c>
      <c r="G1356" s="2" t="s">
        <v>61</v>
      </c>
      <c r="H1356" s="3" t="s">
        <v>112</v>
      </c>
      <c r="I1356" s="3" t="s">
        <v>113</v>
      </c>
      <c r="J1356" s="3" t="s">
        <v>96</v>
      </c>
      <c r="K1356" s="3" t="s">
        <v>126</v>
      </c>
      <c r="L1356" s="3">
        <v>2015</v>
      </c>
      <c r="M1356" s="3" t="s">
        <v>701</v>
      </c>
      <c r="N1356" s="2" t="s">
        <v>702</v>
      </c>
      <c r="O1356" s="3"/>
      <c r="P1356" s="3" t="s">
        <v>82</v>
      </c>
      <c r="Q1356" s="3" t="s">
        <v>83</v>
      </c>
      <c r="R1356" s="4"/>
      <c r="S1356" s="3" t="s">
        <v>69</v>
      </c>
      <c r="T1356" s="3" t="s">
        <v>299</v>
      </c>
      <c r="U1356" s="3" t="s">
        <v>84</v>
      </c>
      <c r="V1356" s="3" t="s">
        <v>72</v>
      </c>
      <c r="W1356" s="3">
        <v>0.61</v>
      </c>
      <c r="X1356" s="4">
        <f t="shared" si="79"/>
        <v>0.04</v>
      </c>
      <c r="Y1356" s="3">
        <v>0.02</v>
      </c>
      <c r="Z1356" s="4"/>
      <c r="AA1356" s="3">
        <v>4</v>
      </c>
      <c r="AB1356" s="3">
        <v>0.56999999999999995</v>
      </c>
      <c r="AC1356" s="4">
        <f t="shared" si="138"/>
        <v>0.26</v>
      </c>
      <c r="AD1356" s="3">
        <v>0.13</v>
      </c>
      <c r="AE1356" s="3">
        <v>4</v>
      </c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3" t="s">
        <v>177</v>
      </c>
      <c r="AV1356" s="3" t="s">
        <v>178</v>
      </c>
      <c r="AW1356" s="3" t="s">
        <v>121</v>
      </c>
      <c r="AX1356" s="4"/>
      <c r="AY1356" s="3" t="s">
        <v>122</v>
      </c>
      <c r="AZ1356" s="3" t="s">
        <v>76</v>
      </c>
      <c r="BA1356" s="3" t="s">
        <v>77</v>
      </c>
      <c r="BB1356" s="3">
        <v>31.50416667</v>
      </c>
      <c r="BC1356" s="3">
        <v>121.96</v>
      </c>
      <c r="BD1356" s="4"/>
      <c r="BE1356" s="3" t="s">
        <v>558</v>
      </c>
    </row>
    <row r="1357" spans="1:57" ht="12.75">
      <c r="A1357" s="3" t="s">
        <v>315</v>
      </c>
      <c r="B1357" s="4"/>
      <c r="C1357" s="3" t="s">
        <v>698</v>
      </c>
      <c r="D1357" s="3" t="s">
        <v>699</v>
      </c>
      <c r="E1357" s="3" t="s">
        <v>700</v>
      </c>
      <c r="F1357" s="3">
        <v>2017</v>
      </c>
      <c r="G1357" s="2" t="s">
        <v>61</v>
      </c>
      <c r="H1357" s="3" t="s">
        <v>112</v>
      </c>
      <c r="I1357" s="3" t="s">
        <v>113</v>
      </c>
      <c r="J1357" s="3" t="s">
        <v>96</v>
      </c>
      <c r="K1357" s="3" t="s">
        <v>126</v>
      </c>
      <c r="L1357" s="3">
        <v>2015</v>
      </c>
      <c r="M1357" s="3" t="s">
        <v>701</v>
      </c>
      <c r="N1357" s="2" t="s">
        <v>702</v>
      </c>
      <c r="O1357" s="3"/>
      <c r="P1357" s="3" t="s">
        <v>82</v>
      </c>
      <c r="Q1357" s="3" t="s">
        <v>83</v>
      </c>
      <c r="R1357" s="4"/>
      <c r="S1357" s="3" t="s">
        <v>69</v>
      </c>
      <c r="T1357" s="3" t="s">
        <v>299</v>
      </c>
      <c r="U1357" s="3" t="s">
        <v>84</v>
      </c>
      <c r="V1357" s="3" t="s">
        <v>72</v>
      </c>
      <c r="W1357" s="3">
        <v>0.49</v>
      </c>
      <c r="X1357" s="4">
        <f t="shared" si="79"/>
        <v>0.2</v>
      </c>
      <c r="Y1357" s="3">
        <v>0.1</v>
      </c>
      <c r="Z1357" s="4"/>
      <c r="AA1357" s="3">
        <v>4</v>
      </c>
      <c r="AB1357" s="3">
        <v>0.72</v>
      </c>
      <c r="AC1357" s="4">
        <f t="shared" si="138"/>
        <v>0.34</v>
      </c>
      <c r="AD1357" s="3">
        <v>0.17</v>
      </c>
      <c r="AE1357" s="3">
        <v>4</v>
      </c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3" t="s">
        <v>177</v>
      </c>
      <c r="AV1357" s="3" t="s">
        <v>178</v>
      </c>
      <c r="AW1357" s="3" t="s">
        <v>121</v>
      </c>
      <c r="AX1357" s="4"/>
      <c r="AY1357" s="3" t="s">
        <v>122</v>
      </c>
      <c r="AZ1357" s="3" t="s">
        <v>76</v>
      </c>
      <c r="BA1357" s="3" t="s">
        <v>77</v>
      </c>
      <c r="BB1357" s="3">
        <v>31.50416667</v>
      </c>
      <c r="BC1357" s="3">
        <v>121.96</v>
      </c>
      <c r="BD1357" s="4"/>
      <c r="BE1357" s="3" t="s">
        <v>558</v>
      </c>
    </row>
    <row r="1358" spans="1:57" ht="12.75">
      <c r="A1358" s="3" t="s">
        <v>315</v>
      </c>
      <c r="B1358" s="4"/>
      <c r="C1358" s="3" t="s">
        <v>698</v>
      </c>
      <c r="D1358" s="3" t="s">
        <v>699</v>
      </c>
      <c r="E1358" s="3" t="s">
        <v>700</v>
      </c>
      <c r="F1358" s="3">
        <v>2017</v>
      </c>
      <c r="G1358" s="2" t="s">
        <v>61</v>
      </c>
      <c r="H1358" s="3" t="s">
        <v>112</v>
      </c>
      <c r="I1358" s="3" t="s">
        <v>113</v>
      </c>
      <c r="J1358" s="3" t="s">
        <v>96</v>
      </c>
      <c r="K1358" s="3" t="s">
        <v>126</v>
      </c>
      <c r="L1358" s="3">
        <v>2015</v>
      </c>
      <c r="M1358" s="3" t="s">
        <v>703</v>
      </c>
      <c r="N1358" s="2" t="s">
        <v>702</v>
      </c>
      <c r="O1358" s="3"/>
      <c r="P1358" s="3" t="s">
        <v>82</v>
      </c>
      <c r="Q1358" s="3" t="s">
        <v>83</v>
      </c>
      <c r="R1358" s="4"/>
      <c r="S1358" s="3" t="s">
        <v>69</v>
      </c>
      <c r="T1358" s="3" t="s">
        <v>299</v>
      </c>
      <c r="U1358" s="3" t="s">
        <v>84</v>
      </c>
      <c r="V1358" s="3" t="s">
        <v>72</v>
      </c>
      <c r="W1358" s="3">
        <v>0.15</v>
      </c>
      <c r="X1358" s="4">
        <f t="shared" si="79"/>
        <v>0.12</v>
      </c>
      <c r="Y1358" s="3">
        <v>0.06</v>
      </c>
      <c r="Z1358" s="4"/>
      <c r="AA1358" s="3">
        <v>4</v>
      </c>
      <c r="AB1358" s="3">
        <v>0.1</v>
      </c>
      <c r="AC1358" s="4">
        <f t="shared" si="138"/>
        <v>0.02</v>
      </c>
      <c r="AD1358" s="3">
        <v>0.01</v>
      </c>
      <c r="AE1358" s="3">
        <v>4</v>
      </c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3" t="s">
        <v>177</v>
      </c>
      <c r="AV1358" s="3" t="s">
        <v>178</v>
      </c>
      <c r="AW1358" s="3" t="s">
        <v>121</v>
      </c>
      <c r="AX1358" s="4"/>
      <c r="AY1358" s="3" t="s">
        <v>122</v>
      </c>
      <c r="AZ1358" s="3" t="s">
        <v>76</v>
      </c>
      <c r="BA1358" s="3" t="s">
        <v>77</v>
      </c>
      <c r="BB1358" s="3">
        <v>31.50416667</v>
      </c>
      <c r="BC1358" s="3">
        <v>121.96</v>
      </c>
      <c r="BD1358" s="4"/>
      <c r="BE1358" s="3" t="s">
        <v>558</v>
      </c>
    </row>
    <row r="1359" spans="1:57" ht="12.75">
      <c r="A1359" s="3" t="s">
        <v>315</v>
      </c>
      <c r="B1359" s="4"/>
      <c r="C1359" s="3" t="s">
        <v>698</v>
      </c>
      <c r="D1359" s="3" t="s">
        <v>699</v>
      </c>
      <c r="E1359" s="3" t="s">
        <v>700</v>
      </c>
      <c r="F1359" s="3">
        <v>2017</v>
      </c>
      <c r="G1359" s="2" t="s">
        <v>61</v>
      </c>
      <c r="H1359" s="3" t="s">
        <v>112</v>
      </c>
      <c r="I1359" s="3" t="s">
        <v>113</v>
      </c>
      <c r="J1359" s="3" t="s">
        <v>96</v>
      </c>
      <c r="K1359" s="3" t="s">
        <v>126</v>
      </c>
      <c r="L1359" s="3">
        <v>2015</v>
      </c>
      <c r="M1359" s="3" t="s">
        <v>703</v>
      </c>
      <c r="N1359" s="2" t="s">
        <v>702</v>
      </c>
      <c r="O1359" s="3"/>
      <c r="P1359" s="3" t="s">
        <v>82</v>
      </c>
      <c r="Q1359" s="3" t="s">
        <v>83</v>
      </c>
      <c r="R1359" s="4"/>
      <c r="S1359" s="3" t="s">
        <v>69</v>
      </c>
      <c r="T1359" s="3" t="s">
        <v>299</v>
      </c>
      <c r="U1359" s="3" t="s">
        <v>84</v>
      </c>
      <c r="V1359" s="3" t="s">
        <v>72</v>
      </c>
      <c r="W1359" s="3">
        <v>0.24</v>
      </c>
      <c r="X1359" s="4">
        <f t="shared" si="79"/>
        <v>0.12</v>
      </c>
      <c r="Y1359" s="3">
        <v>0.06</v>
      </c>
      <c r="Z1359" s="4"/>
      <c r="AA1359" s="3">
        <v>4</v>
      </c>
      <c r="AB1359" s="3">
        <v>0.26</v>
      </c>
      <c r="AC1359" s="4">
        <f t="shared" si="138"/>
        <v>0.04</v>
      </c>
      <c r="AD1359" s="3">
        <v>0.02</v>
      </c>
      <c r="AE1359" s="3">
        <v>4</v>
      </c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3" t="s">
        <v>177</v>
      </c>
      <c r="AV1359" s="3" t="s">
        <v>178</v>
      </c>
      <c r="AW1359" s="3" t="s">
        <v>121</v>
      </c>
      <c r="AX1359" s="4"/>
      <c r="AY1359" s="3" t="s">
        <v>122</v>
      </c>
      <c r="AZ1359" s="3" t="s">
        <v>76</v>
      </c>
      <c r="BA1359" s="3" t="s">
        <v>77</v>
      </c>
      <c r="BB1359" s="3">
        <v>31.50416667</v>
      </c>
      <c r="BC1359" s="3">
        <v>121.96</v>
      </c>
      <c r="BD1359" s="4"/>
      <c r="BE1359" s="3" t="s">
        <v>558</v>
      </c>
    </row>
    <row r="1360" spans="1:57" ht="12.75">
      <c r="A1360" s="3" t="s">
        <v>315</v>
      </c>
      <c r="B1360" s="4"/>
      <c r="C1360" s="3" t="s">
        <v>698</v>
      </c>
      <c r="D1360" s="3" t="s">
        <v>699</v>
      </c>
      <c r="E1360" s="3" t="s">
        <v>700</v>
      </c>
      <c r="F1360" s="3">
        <v>2017</v>
      </c>
      <c r="G1360" s="2" t="s">
        <v>61</v>
      </c>
      <c r="H1360" s="3" t="s">
        <v>112</v>
      </c>
      <c r="I1360" s="3" t="s">
        <v>113</v>
      </c>
      <c r="J1360" s="3" t="s">
        <v>96</v>
      </c>
      <c r="K1360" s="3" t="s">
        <v>126</v>
      </c>
      <c r="L1360" s="3">
        <v>2015</v>
      </c>
      <c r="M1360" s="3" t="s">
        <v>703</v>
      </c>
      <c r="N1360" s="2" t="s">
        <v>702</v>
      </c>
      <c r="O1360" s="3"/>
      <c r="P1360" s="3" t="s">
        <v>82</v>
      </c>
      <c r="Q1360" s="3" t="s">
        <v>83</v>
      </c>
      <c r="R1360" s="4"/>
      <c r="S1360" s="3" t="s">
        <v>69</v>
      </c>
      <c r="T1360" s="3" t="s">
        <v>299</v>
      </c>
      <c r="U1360" s="3" t="s">
        <v>84</v>
      </c>
      <c r="V1360" s="3" t="s">
        <v>72</v>
      </c>
      <c r="W1360" s="3">
        <v>0.22</v>
      </c>
      <c r="X1360" s="4">
        <f t="shared" si="79"/>
        <v>0.08</v>
      </c>
      <c r="Y1360" s="3">
        <v>0.04</v>
      </c>
      <c r="Z1360" s="4"/>
      <c r="AA1360" s="3">
        <v>4</v>
      </c>
      <c r="AB1360" s="3">
        <v>0.12</v>
      </c>
      <c r="AC1360" s="4">
        <f t="shared" si="138"/>
        <v>0.06</v>
      </c>
      <c r="AD1360" s="3">
        <v>0.03</v>
      </c>
      <c r="AE1360" s="3">
        <v>4</v>
      </c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3" t="s">
        <v>177</v>
      </c>
      <c r="AV1360" s="3" t="s">
        <v>178</v>
      </c>
      <c r="AW1360" s="3" t="s">
        <v>121</v>
      </c>
      <c r="AX1360" s="4"/>
      <c r="AY1360" s="3" t="s">
        <v>122</v>
      </c>
      <c r="AZ1360" s="3" t="s">
        <v>76</v>
      </c>
      <c r="BA1360" s="3" t="s">
        <v>77</v>
      </c>
      <c r="BB1360" s="3">
        <v>31.50416667</v>
      </c>
      <c r="BC1360" s="3">
        <v>121.96</v>
      </c>
      <c r="BD1360" s="4"/>
      <c r="BE1360" s="3" t="s">
        <v>558</v>
      </c>
    </row>
    <row r="1361" spans="1:57" ht="12.75">
      <c r="A1361" s="3" t="s">
        <v>315</v>
      </c>
      <c r="B1361" s="4"/>
      <c r="C1361" s="3" t="s">
        <v>698</v>
      </c>
      <c r="D1361" s="3" t="s">
        <v>699</v>
      </c>
      <c r="E1361" s="3" t="s">
        <v>700</v>
      </c>
      <c r="F1361" s="3">
        <v>2017</v>
      </c>
      <c r="G1361" s="2" t="s">
        <v>61</v>
      </c>
      <c r="H1361" s="3" t="s">
        <v>112</v>
      </c>
      <c r="I1361" s="3" t="s">
        <v>113</v>
      </c>
      <c r="J1361" s="3" t="s">
        <v>96</v>
      </c>
      <c r="K1361" s="3" t="s">
        <v>126</v>
      </c>
      <c r="L1361" s="3">
        <v>2015</v>
      </c>
      <c r="M1361" s="3" t="s">
        <v>703</v>
      </c>
      <c r="N1361" s="2" t="s">
        <v>702</v>
      </c>
      <c r="O1361" s="3"/>
      <c r="P1361" s="3" t="s">
        <v>82</v>
      </c>
      <c r="Q1361" s="3" t="s">
        <v>83</v>
      </c>
      <c r="R1361" s="4"/>
      <c r="S1361" s="3" t="s">
        <v>69</v>
      </c>
      <c r="T1361" s="3" t="s">
        <v>299</v>
      </c>
      <c r="U1361" s="3" t="s">
        <v>84</v>
      </c>
      <c r="V1361" s="3" t="s">
        <v>72</v>
      </c>
      <c r="W1361" s="3">
        <v>0.45</v>
      </c>
      <c r="X1361" s="4">
        <f t="shared" si="79"/>
        <v>0.2</v>
      </c>
      <c r="Y1361" s="3">
        <v>0.1</v>
      </c>
      <c r="Z1361" s="4"/>
      <c r="AA1361" s="3">
        <v>4</v>
      </c>
      <c r="AB1361" s="3">
        <v>0.18</v>
      </c>
      <c r="AC1361" s="4">
        <f t="shared" si="138"/>
        <v>0.12</v>
      </c>
      <c r="AD1361" s="3">
        <v>0.06</v>
      </c>
      <c r="AE1361" s="3">
        <v>4</v>
      </c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3" t="s">
        <v>177</v>
      </c>
      <c r="AV1361" s="3" t="s">
        <v>178</v>
      </c>
      <c r="AW1361" s="3" t="s">
        <v>121</v>
      </c>
      <c r="AX1361" s="4"/>
      <c r="AY1361" s="3" t="s">
        <v>122</v>
      </c>
      <c r="AZ1361" s="3" t="s">
        <v>76</v>
      </c>
      <c r="BA1361" s="3" t="s">
        <v>77</v>
      </c>
      <c r="BB1361" s="3">
        <v>31.50416667</v>
      </c>
      <c r="BC1361" s="3">
        <v>121.96</v>
      </c>
      <c r="BD1361" s="4"/>
      <c r="BE1361" s="3" t="s">
        <v>558</v>
      </c>
    </row>
    <row r="1362" spans="1:57" ht="12.75">
      <c r="A1362" s="3" t="s">
        <v>315</v>
      </c>
      <c r="B1362" s="4"/>
      <c r="C1362" s="3" t="s">
        <v>698</v>
      </c>
      <c r="D1362" s="3" t="s">
        <v>699</v>
      </c>
      <c r="E1362" s="3" t="s">
        <v>700</v>
      </c>
      <c r="F1362" s="3">
        <v>2017</v>
      </c>
      <c r="G1362" s="2" t="s">
        <v>61</v>
      </c>
      <c r="H1362" s="3" t="s">
        <v>112</v>
      </c>
      <c r="I1362" s="3" t="s">
        <v>113</v>
      </c>
      <c r="J1362" s="3" t="s">
        <v>96</v>
      </c>
      <c r="K1362" s="3" t="s">
        <v>126</v>
      </c>
      <c r="L1362" s="3">
        <v>2015</v>
      </c>
      <c r="M1362" s="3" t="s">
        <v>704</v>
      </c>
      <c r="N1362" s="2" t="s">
        <v>702</v>
      </c>
      <c r="O1362" s="3"/>
      <c r="P1362" s="3" t="s">
        <v>82</v>
      </c>
      <c r="Q1362" s="3" t="s">
        <v>83</v>
      </c>
      <c r="R1362" s="4"/>
      <c r="S1362" s="3" t="s">
        <v>69</v>
      </c>
      <c r="T1362" s="3" t="s">
        <v>299</v>
      </c>
      <c r="U1362" s="3" t="s">
        <v>84</v>
      </c>
      <c r="V1362" s="3" t="s">
        <v>72</v>
      </c>
      <c r="W1362" s="3">
        <v>0.12</v>
      </c>
      <c r="X1362" s="4">
        <f t="shared" si="79"/>
        <v>0.06</v>
      </c>
      <c r="Y1362" s="3">
        <v>0.03</v>
      </c>
      <c r="Z1362" s="4"/>
      <c r="AA1362" s="3">
        <v>4</v>
      </c>
      <c r="AB1362" s="3">
        <v>0.11</v>
      </c>
      <c r="AC1362" s="4">
        <f t="shared" si="138"/>
        <v>0.02</v>
      </c>
      <c r="AD1362" s="3">
        <v>0.01</v>
      </c>
      <c r="AE1362" s="3">
        <v>4</v>
      </c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3" t="s">
        <v>177</v>
      </c>
      <c r="AV1362" s="3" t="s">
        <v>178</v>
      </c>
      <c r="AW1362" s="3" t="s">
        <v>121</v>
      </c>
      <c r="AX1362" s="4"/>
      <c r="AY1362" s="3" t="s">
        <v>122</v>
      </c>
      <c r="AZ1362" s="3" t="s">
        <v>76</v>
      </c>
      <c r="BA1362" s="3" t="s">
        <v>77</v>
      </c>
      <c r="BB1362" s="3">
        <v>31.50416667</v>
      </c>
      <c r="BC1362" s="3">
        <v>121.96</v>
      </c>
      <c r="BD1362" s="4"/>
      <c r="BE1362" s="3" t="s">
        <v>558</v>
      </c>
    </row>
    <row r="1363" spans="1:57" ht="12.75">
      <c r="A1363" s="3" t="s">
        <v>315</v>
      </c>
      <c r="B1363" s="4"/>
      <c r="C1363" s="3" t="s">
        <v>698</v>
      </c>
      <c r="D1363" s="3" t="s">
        <v>699</v>
      </c>
      <c r="E1363" s="3" t="s">
        <v>700</v>
      </c>
      <c r="F1363" s="3">
        <v>2017</v>
      </c>
      <c r="G1363" s="2" t="s">
        <v>61</v>
      </c>
      <c r="H1363" s="3" t="s">
        <v>112</v>
      </c>
      <c r="I1363" s="3" t="s">
        <v>113</v>
      </c>
      <c r="J1363" s="3" t="s">
        <v>96</v>
      </c>
      <c r="K1363" s="3" t="s">
        <v>126</v>
      </c>
      <c r="L1363" s="3">
        <v>2015</v>
      </c>
      <c r="M1363" s="3" t="s">
        <v>704</v>
      </c>
      <c r="N1363" s="2" t="s">
        <v>702</v>
      </c>
      <c r="O1363" s="3"/>
      <c r="P1363" s="3" t="s">
        <v>82</v>
      </c>
      <c r="Q1363" s="3" t="s">
        <v>83</v>
      </c>
      <c r="R1363" s="4"/>
      <c r="S1363" s="3" t="s">
        <v>69</v>
      </c>
      <c r="T1363" s="3" t="s">
        <v>299</v>
      </c>
      <c r="U1363" s="3" t="s">
        <v>84</v>
      </c>
      <c r="V1363" s="3" t="s">
        <v>72</v>
      </c>
      <c r="W1363" s="3">
        <v>0.08</v>
      </c>
      <c r="X1363" s="4">
        <f t="shared" si="79"/>
        <v>0.06</v>
      </c>
      <c r="Y1363" s="3">
        <v>0.03</v>
      </c>
      <c r="Z1363" s="4"/>
      <c r="AA1363" s="3">
        <v>4</v>
      </c>
      <c r="AB1363" s="3">
        <v>0.05</v>
      </c>
      <c r="AC1363" s="4">
        <f t="shared" si="138"/>
        <v>0.02</v>
      </c>
      <c r="AD1363" s="3">
        <v>0.01</v>
      </c>
      <c r="AE1363" s="3">
        <v>4</v>
      </c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3" t="s">
        <v>177</v>
      </c>
      <c r="AV1363" s="3" t="s">
        <v>178</v>
      </c>
      <c r="AW1363" s="3" t="s">
        <v>121</v>
      </c>
      <c r="AX1363" s="4"/>
      <c r="AY1363" s="3" t="s">
        <v>122</v>
      </c>
      <c r="AZ1363" s="3" t="s">
        <v>76</v>
      </c>
      <c r="BA1363" s="3" t="s">
        <v>77</v>
      </c>
      <c r="BB1363" s="3">
        <v>31.50416667</v>
      </c>
      <c r="BC1363" s="3">
        <v>121.96</v>
      </c>
      <c r="BD1363" s="4"/>
      <c r="BE1363" s="3" t="s">
        <v>558</v>
      </c>
    </row>
    <row r="1364" spans="1:57" ht="12.75">
      <c r="A1364" s="3" t="s">
        <v>315</v>
      </c>
      <c r="B1364" s="4"/>
      <c r="C1364" s="3" t="s">
        <v>698</v>
      </c>
      <c r="D1364" s="3" t="s">
        <v>699</v>
      </c>
      <c r="E1364" s="3" t="s">
        <v>700</v>
      </c>
      <c r="F1364" s="3">
        <v>2017</v>
      </c>
      <c r="G1364" s="2" t="s">
        <v>61</v>
      </c>
      <c r="H1364" s="3" t="s">
        <v>112</v>
      </c>
      <c r="I1364" s="3" t="s">
        <v>113</v>
      </c>
      <c r="J1364" s="3" t="s">
        <v>96</v>
      </c>
      <c r="K1364" s="3" t="s">
        <v>126</v>
      </c>
      <c r="L1364" s="3">
        <v>2015</v>
      </c>
      <c r="M1364" s="3" t="s">
        <v>704</v>
      </c>
      <c r="N1364" s="2" t="s">
        <v>702</v>
      </c>
      <c r="O1364" s="3"/>
      <c r="P1364" s="3" t="s">
        <v>82</v>
      </c>
      <c r="Q1364" s="3" t="s">
        <v>83</v>
      </c>
      <c r="R1364" s="4"/>
      <c r="S1364" s="3" t="s">
        <v>69</v>
      </c>
      <c r="T1364" s="3" t="s">
        <v>299</v>
      </c>
      <c r="U1364" s="3" t="s">
        <v>84</v>
      </c>
      <c r="V1364" s="3" t="s">
        <v>72</v>
      </c>
      <c r="W1364" s="3">
        <v>0.19</v>
      </c>
      <c r="X1364" s="4">
        <f t="shared" si="79"/>
        <v>0.06</v>
      </c>
      <c r="Y1364" s="3">
        <v>0.03</v>
      </c>
      <c r="Z1364" s="4"/>
      <c r="AA1364" s="3">
        <v>4</v>
      </c>
      <c r="AB1364" s="3">
        <v>7.0000000000000007E-2</v>
      </c>
      <c r="AC1364" s="4">
        <f t="shared" si="138"/>
        <v>0.04</v>
      </c>
      <c r="AD1364" s="3">
        <v>0.02</v>
      </c>
      <c r="AE1364" s="3">
        <v>4</v>
      </c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3" t="s">
        <v>177</v>
      </c>
      <c r="AV1364" s="3" t="s">
        <v>178</v>
      </c>
      <c r="AW1364" s="3" t="s">
        <v>121</v>
      </c>
      <c r="AX1364" s="4"/>
      <c r="AY1364" s="3" t="s">
        <v>122</v>
      </c>
      <c r="AZ1364" s="3" t="s">
        <v>76</v>
      </c>
      <c r="BA1364" s="3" t="s">
        <v>77</v>
      </c>
      <c r="BB1364" s="3">
        <v>31.50416667</v>
      </c>
      <c r="BC1364" s="3">
        <v>121.96</v>
      </c>
      <c r="BD1364" s="4"/>
      <c r="BE1364" s="3" t="s">
        <v>558</v>
      </c>
    </row>
    <row r="1365" spans="1:57" ht="12.75">
      <c r="A1365" s="3" t="s">
        <v>315</v>
      </c>
      <c r="B1365" s="4"/>
      <c r="C1365" s="3" t="s">
        <v>698</v>
      </c>
      <c r="D1365" s="3" t="s">
        <v>699</v>
      </c>
      <c r="E1365" s="3" t="s">
        <v>700</v>
      </c>
      <c r="F1365" s="3">
        <v>2017</v>
      </c>
      <c r="G1365" s="2" t="s">
        <v>61</v>
      </c>
      <c r="H1365" s="3" t="s">
        <v>112</v>
      </c>
      <c r="I1365" s="3" t="s">
        <v>113</v>
      </c>
      <c r="J1365" s="3" t="s">
        <v>96</v>
      </c>
      <c r="K1365" s="3" t="s">
        <v>126</v>
      </c>
      <c r="L1365" s="3">
        <v>2015</v>
      </c>
      <c r="M1365" s="3" t="s">
        <v>704</v>
      </c>
      <c r="N1365" s="2" t="s">
        <v>702</v>
      </c>
      <c r="O1365" s="3"/>
      <c r="P1365" s="3" t="s">
        <v>82</v>
      </c>
      <c r="Q1365" s="3" t="s">
        <v>83</v>
      </c>
      <c r="R1365" s="4"/>
      <c r="S1365" s="3" t="s">
        <v>69</v>
      </c>
      <c r="T1365" s="3" t="s">
        <v>299</v>
      </c>
      <c r="U1365" s="3" t="s">
        <v>84</v>
      </c>
      <c r="V1365" s="3" t="s">
        <v>72</v>
      </c>
      <c r="W1365" s="3">
        <v>0.15</v>
      </c>
      <c r="X1365" s="4">
        <f t="shared" si="79"/>
        <v>0.06</v>
      </c>
      <c r="Y1365" s="3">
        <v>0.03</v>
      </c>
      <c r="Z1365" s="4"/>
      <c r="AA1365" s="3">
        <v>4</v>
      </c>
      <c r="AB1365" s="3">
        <v>0.13</v>
      </c>
      <c r="AC1365" s="4">
        <f t="shared" si="138"/>
        <v>0.06</v>
      </c>
      <c r="AD1365" s="3">
        <v>0.03</v>
      </c>
      <c r="AE1365" s="3">
        <v>4</v>
      </c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3" t="s">
        <v>177</v>
      </c>
      <c r="AV1365" s="3" t="s">
        <v>178</v>
      </c>
      <c r="AW1365" s="3" t="s">
        <v>121</v>
      </c>
      <c r="AX1365" s="4"/>
      <c r="AY1365" s="3" t="s">
        <v>122</v>
      </c>
      <c r="AZ1365" s="3" t="s">
        <v>76</v>
      </c>
      <c r="BA1365" s="3" t="s">
        <v>77</v>
      </c>
      <c r="BB1365" s="3">
        <v>31.50416667</v>
      </c>
      <c r="BC1365" s="3">
        <v>121.96</v>
      </c>
      <c r="BD1365" s="4"/>
      <c r="BE1365" s="3" t="s">
        <v>558</v>
      </c>
    </row>
    <row r="1366" spans="1:57" ht="12.75">
      <c r="A1366" s="3" t="s">
        <v>315</v>
      </c>
      <c r="B1366" s="4"/>
      <c r="C1366" s="3" t="s">
        <v>698</v>
      </c>
      <c r="D1366" s="3" t="s">
        <v>699</v>
      </c>
      <c r="E1366" s="3" t="s">
        <v>700</v>
      </c>
      <c r="F1366" s="3">
        <v>2017</v>
      </c>
      <c r="G1366" s="2" t="s">
        <v>61</v>
      </c>
      <c r="H1366" s="3" t="s">
        <v>112</v>
      </c>
      <c r="I1366" s="3" t="s">
        <v>113</v>
      </c>
      <c r="J1366" s="3" t="s">
        <v>96</v>
      </c>
      <c r="K1366" s="3" t="s">
        <v>126</v>
      </c>
      <c r="L1366" s="3">
        <v>2015</v>
      </c>
      <c r="M1366" s="3" t="s">
        <v>705</v>
      </c>
      <c r="N1366" s="2" t="s">
        <v>706</v>
      </c>
      <c r="O1366" s="3"/>
      <c r="P1366" s="3" t="s">
        <v>82</v>
      </c>
      <c r="Q1366" s="3" t="s">
        <v>83</v>
      </c>
      <c r="R1366" s="4"/>
      <c r="S1366" s="3" t="s">
        <v>69</v>
      </c>
      <c r="T1366" s="3" t="s">
        <v>70</v>
      </c>
      <c r="U1366" s="3" t="s">
        <v>84</v>
      </c>
      <c r="V1366" s="3" t="s">
        <v>72</v>
      </c>
      <c r="W1366" s="3">
        <v>5.15</v>
      </c>
      <c r="X1366" s="4">
        <f t="shared" si="79"/>
        <v>2.44</v>
      </c>
      <c r="Y1366" s="3">
        <v>1.22</v>
      </c>
      <c r="Z1366" s="4"/>
      <c r="AA1366" s="3">
        <v>4</v>
      </c>
      <c r="AB1366" s="3">
        <v>21.45</v>
      </c>
      <c r="AC1366" s="4">
        <f t="shared" si="138"/>
        <v>5.68</v>
      </c>
      <c r="AD1366" s="3">
        <v>2.84</v>
      </c>
      <c r="AE1366" s="3">
        <v>4</v>
      </c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3" t="s">
        <v>177</v>
      </c>
      <c r="AV1366" s="3" t="s">
        <v>178</v>
      </c>
      <c r="AW1366" s="3" t="s">
        <v>121</v>
      </c>
      <c r="AX1366" s="4"/>
      <c r="AY1366" s="3" t="s">
        <v>122</v>
      </c>
      <c r="AZ1366" s="3" t="s">
        <v>76</v>
      </c>
      <c r="BA1366" s="3" t="s">
        <v>77</v>
      </c>
      <c r="BB1366" s="3">
        <v>31.50416667</v>
      </c>
      <c r="BC1366" s="3">
        <v>121.96</v>
      </c>
      <c r="BD1366" s="4"/>
      <c r="BE1366" s="3" t="s">
        <v>558</v>
      </c>
    </row>
    <row r="1367" spans="1:57" ht="12.75">
      <c r="A1367" s="3" t="s">
        <v>315</v>
      </c>
      <c r="B1367" s="4"/>
      <c r="C1367" s="3" t="s">
        <v>698</v>
      </c>
      <c r="D1367" s="3" t="s">
        <v>699</v>
      </c>
      <c r="E1367" s="3" t="s">
        <v>700</v>
      </c>
      <c r="F1367" s="3">
        <v>2017</v>
      </c>
      <c r="G1367" s="2" t="s">
        <v>61</v>
      </c>
      <c r="H1367" s="3" t="s">
        <v>112</v>
      </c>
      <c r="I1367" s="3" t="s">
        <v>113</v>
      </c>
      <c r="J1367" s="3" t="s">
        <v>96</v>
      </c>
      <c r="K1367" s="3" t="s">
        <v>126</v>
      </c>
      <c r="L1367" s="3">
        <v>2015</v>
      </c>
      <c r="M1367" s="3" t="s">
        <v>705</v>
      </c>
      <c r="N1367" s="2" t="s">
        <v>706</v>
      </c>
      <c r="O1367" s="3"/>
      <c r="P1367" s="3" t="s">
        <v>82</v>
      </c>
      <c r="Q1367" s="3" t="s">
        <v>83</v>
      </c>
      <c r="R1367" s="4"/>
      <c r="S1367" s="3" t="s">
        <v>69</v>
      </c>
      <c r="T1367" s="3" t="s">
        <v>70</v>
      </c>
      <c r="U1367" s="3" t="s">
        <v>84</v>
      </c>
      <c r="V1367" s="3" t="s">
        <v>72</v>
      </c>
      <c r="W1367" s="3">
        <v>1.2</v>
      </c>
      <c r="X1367" s="4">
        <f t="shared" si="79"/>
        <v>0.57999999999999996</v>
      </c>
      <c r="Y1367" s="3">
        <v>0.28999999999999998</v>
      </c>
      <c r="Z1367" s="4"/>
      <c r="AA1367" s="3">
        <v>4</v>
      </c>
      <c r="AB1367" s="3">
        <v>28.12</v>
      </c>
      <c r="AC1367" s="4">
        <f t="shared" si="138"/>
        <v>7.12</v>
      </c>
      <c r="AD1367" s="3">
        <v>3.56</v>
      </c>
      <c r="AE1367" s="3">
        <v>4</v>
      </c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3" t="s">
        <v>177</v>
      </c>
      <c r="AV1367" s="3" t="s">
        <v>178</v>
      </c>
      <c r="AW1367" s="3" t="s">
        <v>121</v>
      </c>
      <c r="AX1367" s="4"/>
      <c r="AY1367" s="3" t="s">
        <v>122</v>
      </c>
      <c r="AZ1367" s="3" t="s">
        <v>76</v>
      </c>
      <c r="BA1367" s="3" t="s">
        <v>77</v>
      </c>
      <c r="BB1367" s="3">
        <v>31.50416667</v>
      </c>
      <c r="BC1367" s="3">
        <v>121.96</v>
      </c>
      <c r="BD1367" s="4"/>
      <c r="BE1367" s="3" t="s">
        <v>558</v>
      </c>
    </row>
    <row r="1368" spans="1:57" ht="12.75">
      <c r="A1368" s="3" t="s">
        <v>315</v>
      </c>
      <c r="B1368" s="4"/>
      <c r="C1368" s="3" t="s">
        <v>698</v>
      </c>
      <c r="D1368" s="3" t="s">
        <v>699</v>
      </c>
      <c r="E1368" s="3" t="s">
        <v>700</v>
      </c>
      <c r="F1368" s="3">
        <v>2017</v>
      </c>
      <c r="G1368" s="2" t="s">
        <v>61</v>
      </c>
      <c r="H1368" s="3" t="s">
        <v>112</v>
      </c>
      <c r="I1368" s="3" t="s">
        <v>113</v>
      </c>
      <c r="J1368" s="3" t="s">
        <v>96</v>
      </c>
      <c r="K1368" s="3" t="s">
        <v>126</v>
      </c>
      <c r="L1368" s="3">
        <v>2015</v>
      </c>
      <c r="M1368" s="3" t="s">
        <v>705</v>
      </c>
      <c r="N1368" s="2" t="s">
        <v>706</v>
      </c>
      <c r="O1368" s="3"/>
      <c r="P1368" s="3" t="s">
        <v>82</v>
      </c>
      <c r="Q1368" s="3" t="s">
        <v>83</v>
      </c>
      <c r="R1368" s="4"/>
      <c r="S1368" s="3" t="s">
        <v>69</v>
      </c>
      <c r="T1368" s="3" t="s">
        <v>70</v>
      </c>
      <c r="U1368" s="3" t="s">
        <v>84</v>
      </c>
      <c r="V1368" s="3" t="s">
        <v>72</v>
      </c>
      <c r="W1368" s="3">
        <v>12.89</v>
      </c>
      <c r="X1368" s="4">
        <f t="shared" si="79"/>
        <v>5.46</v>
      </c>
      <c r="Y1368" s="3">
        <v>2.73</v>
      </c>
      <c r="Z1368" s="4"/>
      <c r="AA1368" s="3">
        <v>4</v>
      </c>
      <c r="AB1368" s="3">
        <v>48.95</v>
      </c>
      <c r="AC1368" s="4">
        <f t="shared" si="138"/>
        <v>12.46</v>
      </c>
      <c r="AD1368" s="3">
        <v>6.23</v>
      </c>
      <c r="AE1368" s="3">
        <v>4</v>
      </c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3" t="s">
        <v>177</v>
      </c>
      <c r="AV1368" s="3" t="s">
        <v>178</v>
      </c>
      <c r="AW1368" s="3" t="s">
        <v>121</v>
      </c>
      <c r="AX1368" s="4"/>
      <c r="AY1368" s="3" t="s">
        <v>122</v>
      </c>
      <c r="AZ1368" s="3" t="s">
        <v>76</v>
      </c>
      <c r="BA1368" s="3" t="s">
        <v>77</v>
      </c>
      <c r="BB1368" s="3">
        <v>31.50416667</v>
      </c>
      <c r="BC1368" s="3">
        <v>121.96</v>
      </c>
      <c r="BD1368" s="4"/>
      <c r="BE1368" s="3" t="s">
        <v>558</v>
      </c>
    </row>
    <row r="1369" spans="1:57" ht="12.75">
      <c r="A1369" s="3" t="s">
        <v>315</v>
      </c>
      <c r="B1369" s="4"/>
      <c r="C1369" s="3" t="s">
        <v>698</v>
      </c>
      <c r="D1369" s="3" t="s">
        <v>699</v>
      </c>
      <c r="E1369" s="3" t="s">
        <v>700</v>
      </c>
      <c r="F1369" s="3">
        <v>2017</v>
      </c>
      <c r="G1369" s="2" t="s">
        <v>61</v>
      </c>
      <c r="H1369" s="3" t="s">
        <v>112</v>
      </c>
      <c r="I1369" s="3" t="s">
        <v>113</v>
      </c>
      <c r="J1369" s="3" t="s">
        <v>96</v>
      </c>
      <c r="K1369" s="3" t="s">
        <v>126</v>
      </c>
      <c r="L1369" s="3">
        <v>2015</v>
      </c>
      <c r="M1369" s="3" t="s">
        <v>707</v>
      </c>
      <c r="N1369" s="2" t="s">
        <v>706</v>
      </c>
      <c r="O1369" s="3"/>
      <c r="P1369" s="3" t="s">
        <v>82</v>
      </c>
      <c r="Q1369" s="3" t="s">
        <v>83</v>
      </c>
      <c r="R1369" s="4"/>
      <c r="S1369" s="3" t="s">
        <v>69</v>
      </c>
      <c r="T1369" s="3" t="s">
        <v>70</v>
      </c>
      <c r="U1369" s="3" t="s">
        <v>84</v>
      </c>
      <c r="V1369" s="3" t="s">
        <v>72</v>
      </c>
      <c r="W1369" s="3">
        <v>123.38</v>
      </c>
      <c r="X1369" s="4">
        <f t="shared" si="79"/>
        <v>23.76</v>
      </c>
      <c r="Y1369" s="3">
        <v>11.88</v>
      </c>
      <c r="Z1369" s="4"/>
      <c r="AA1369" s="3">
        <v>4</v>
      </c>
      <c r="AB1369" s="3">
        <v>222.04</v>
      </c>
      <c r="AC1369" s="4">
        <f t="shared" si="138"/>
        <v>26.72</v>
      </c>
      <c r="AD1369" s="3">
        <v>13.36</v>
      </c>
      <c r="AE1369" s="3">
        <v>4</v>
      </c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3" t="s">
        <v>177</v>
      </c>
      <c r="AV1369" s="3" t="s">
        <v>178</v>
      </c>
      <c r="AW1369" s="3" t="s">
        <v>121</v>
      </c>
      <c r="AX1369" s="4"/>
      <c r="AY1369" s="3" t="s">
        <v>122</v>
      </c>
      <c r="AZ1369" s="3" t="s">
        <v>76</v>
      </c>
      <c r="BA1369" s="3" t="s">
        <v>77</v>
      </c>
      <c r="BB1369" s="3">
        <v>31.50416667</v>
      </c>
      <c r="BC1369" s="3">
        <v>121.96</v>
      </c>
      <c r="BD1369" s="4"/>
      <c r="BE1369" s="3" t="s">
        <v>558</v>
      </c>
    </row>
    <row r="1370" spans="1:57" ht="12.75">
      <c r="A1370" s="3" t="s">
        <v>315</v>
      </c>
      <c r="B1370" s="4"/>
      <c r="C1370" s="3" t="s">
        <v>698</v>
      </c>
      <c r="D1370" s="3" t="s">
        <v>699</v>
      </c>
      <c r="E1370" s="3" t="s">
        <v>700</v>
      </c>
      <c r="F1370" s="3">
        <v>2017</v>
      </c>
      <c r="G1370" s="2" t="s">
        <v>61</v>
      </c>
      <c r="H1370" s="3" t="s">
        <v>112</v>
      </c>
      <c r="I1370" s="3" t="s">
        <v>113</v>
      </c>
      <c r="J1370" s="3" t="s">
        <v>96</v>
      </c>
      <c r="K1370" s="3" t="s">
        <v>126</v>
      </c>
      <c r="L1370" s="3">
        <v>2015</v>
      </c>
      <c r="M1370" s="3" t="s">
        <v>707</v>
      </c>
      <c r="N1370" s="2" t="s">
        <v>706</v>
      </c>
      <c r="O1370" s="3"/>
      <c r="P1370" s="3" t="s">
        <v>82</v>
      </c>
      <c r="Q1370" s="3" t="s">
        <v>83</v>
      </c>
      <c r="R1370" s="4"/>
      <c r="S1370" s="3" t="s">
        <v>69</v>
      </c>
      <c r="T1370" s="3" t="s">
        <v>70</v>
      </c>
      <c r="U1370" s="3" t="s">
        <v>84</v>
      </c>
      <c r="V1370" s="3" t="s">
        <v>72</v>
      </c>
      <c r="W1370" s="3">
        <v>252.96</v>
      </c>
      <c r="X1370" s="4">
        <f t="shared" si="79"/>
        <v>66.099999999999994</v>
      </c>
      <c r="Y1370" s="3">
        <v>33.049999999999997</v>
      </c>
      <c r="Z1370" s="4"/>
      <c r="AA1370" s="3">
        <v>4</v>
      </c>
      <c r="AB1370" s="3">
        <v>262.70999999999998</v>
      </c>
      <c r="AC1370" s="4">
        <f t="shared" si="138"/>
        <v>50.38</v>
      </c>
      <c r="AD1370" s="3">
        <v>25.19</v>
      </c>
      <c r="AE1370" s="3">
        <v>4</v>
      </c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3" t="s">
        <v>177</v>
      </c>
      <c r="AV1370" s="3" t="s">
        <v>178</v>
      </c>
      <c r="AW1370" s="3" t="s">
        <v>121</v>
      </c>
      <c r="AX1370" s="4"/>
      <c r="AY1370" s="3" t="s">
        <v>122</v>
      </c>
      <c r="AZ1370" s="3" t="s">
        <v>76</v>
      </c>
      <c r="BA1370" s="3" t="s">
        <v>77</v>
      </c>
      <c r="BB1370" s="3">
        <v>31.50416667</v>
      </c>
      <c r="BC1370" s="3">
        <v>121.96</v>
      </c>
      <c r="BD1370" s="4"/>
      <c r="BE1370" s="3" t="s">
        <v>558</v>
      </c>
    </row>
    <row r="1371" spans="1:57" ht="12.75">
      <c r="A1371" s="3" t="s">
        <v>315</v>
      </c>
      <c r="B1371" s="4"/>
      <c r="C1371" s="3" t="s">
        <v>698</v>
      </c>
      <c r="D1371" s="3" t="s">
        <v>699</v>
      </c>
      <c r="E1371" s="3" t="s">
        <v>700</v>
      </c>
      <c r="F1371" s="3">
        <v>2017</v>
      </c>
      <c r="G1371" s="2" t="s">
        <v>61</v>
      </c>
      <c r="H1371" s="3" t="s">
        <v>112</v>
      </c>
      <c r="I1371" s="3" t="s">
        <v>113</v>
      </c>
      <c r="J1371" s="3" t="s">
        <v>96</v>
      </c>
      <c r="K1371" s="3" t="s">
        <v>126</v>
      </c>
      <c r="L1371" s="3">
        <v>2015</v>
      </c>
      <c r="M1371" s="3" t="s">
        <v>707</v>
      </c>
      <c r="N1371" s="2" t="s">
        <v>706</v>
      </c>
      <c r="O1371" s="3"/>
      <c r="P1371" s="3" t="s">
        <v>82</v>
      </c>
      <c r="Q1371" s="3" t="s">
        <v>83</v>
      </c>
      <c r="R1371" s="4"/>
      <c r="S1371" s="3" t="s">
        <v>69</v>
      </c>
      <c r="T1371" s="3" t="s">
        <v>70</v>
      </c>
      <c r="U1371" s="3" t="s">
        <v>84</v>
      </c>
      <c r="V1371" s="3" t="s">
        <v>72</v>
      </c>
      <c r="W1371" s="3">
        <v>385.09</v>
      </c>
      <c r="X1371" s="4">
        <f t="shared" si="79"/>
        <v>42.14</v>
      </c>
      <c r="Y1371" s="3">
        <v>21.07</v>
      </c>
      <c r="Z1371" s="4"/>
      <c r="AA1371" s="3">
        <v>4</v>
      </c>
      <c r="AB1371" s="3">
        <v>480.75</v>
      </c>
      <c r="AC1371" s="4">
        <f t="shared" si="138"/>
        <v>194.74</v>
      </c>
      <c r="AD1371" s="3">
        <v>97.37</v>
      </c>
      <c r="AE1371" s="3">
        <v>4</v>
      </c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3" t="s">
        <v>177</v>
      </c>
      <c r="AV1371" s="3" t="s">
        <v>178</v>
      </c>
      <c r="AW1371" s="3" t="s">
        <v>121</v>
      </c>
      <c r="AX1371" s="4"/>
      <c r="AY1371" s="3" t="s">
        <v>122</v>
      </c>
      <c r="AZ1371" s="3" t="s">
        <v>76</v>
      </c>
      <c r="BA1371" s="3" t="s">
        <v>77</v>
      </c>
      <c r="BB1371" s="3">
        <v>31.50416667</v>
      </c>
      <c r="BC1371" s="3">
        <v>121.96</v>
      </c>
      <c r="BD1371" s="4"/>
      <c r="BE1371" s="3" t="s">
        <v>558</v>
      </c>
    </row>
    <row r="1372" spans="1:57" ht="12.75">
      <c r="A1372" s="3" t="s">
        <v>315</v>
      </c>
      <c r="B1372" s="4"/>
      <c r="C1372" s="3" t="s">
        <v>698</v>
      </c>
      <c r="D1372" s="3" t="s">
        <v>699</v>
      </c>
      <c r="E1372" s="3" t="s">
        <v>700</v>
      </c>
      <c r="F1372" s="3">
        <v>2017</v>
      </c>
      <c r="G1372" s="2" t="s">
        <v>61</v>
      </c>
      <c r="H1372" s="3" t="s">
        <v>112</v>
      </c>
      <c r="I1372" s="3" t="s">
        <v>113</v>
      </c>
      <c r="J1372" s="3" t="s">
        <v>96</v>
      </c>
      <c r="K1372" s="3" t="s">
        <v>126</v>
      </c>
      <c r="L1372" s="3">
        <v>2015</v>
      </c>
      <c r="M1372" s="3" t="s">
        <v>708</v>
      </c>
      <c r="N1372" s="2" t="s">
        <v>702</v>
      </c>
      <c r="O1372" s="3"/>
      <c r="P1372" s="3" t="s">
        <v>82</v>
      </c>
      <c r="Q1372" s="3" t="s">
        <v>83</v>
      </c>
      <c r="R1372" s="4"/>
      <c r="S1372" s="3" t="s">
        <v>69</v>
      </c>
      <c r="T1372" s="3" t="s">
        <v>299</v>
      </c>
      <c r="U1372" s="3" t="s">
        <v>84</v>
      </c>
      <c r="V1372" s="3" t="s">
        <v>72</v>
      </c>
      <c r="W1372" s="3">
        <v>1.5</v>
      </c>
      <c r="X1372" s="4">
        <f t="shared" si="79"/>
        <v>0.46</v>
      </c>
      <c r="Y1372" s="3">
        <v>0.23</v>
      </c>
      <c r="Z1372" s="4"/>
      <c r="AA1372" s="3">
        <v>4</v>
      </c>
      <c r="AB1372" s="3">
        <v>3.47</v>
      </c>
      <c r="AC1372" s="4">
        <f t="shared" si="138"/>
        <v>0.38</v>
      </c>
      <c r="AD1372" s="3">
        <v>0.19</v>
      </c>
      <c r="AE1372" s="3">
        <v>4</v>
      </c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3" t="s">
        <v>177</v>
      </c>
      <c r="AV1372" s="3" t="s">
        <v>178</v>
      </c>
      <c r="AW1372" s="3" t="s">
        <v>121</v>
      </c>
      <c r="AX1372" s="4"/>
      <c r="AY1372" s="3" t="s">
        <v>122</v>
      </c>
      <c r="AZ1372" s="3" t="s">
        <v>76</v>
      </c>
      <c r="BA1372" s="3" t="s">
        <v>77</v>
      </c>
      <c r="BB1372" s="3">
        <v>31.50416667</v>
      </c>
      <c r="BC1372" s="3">
        <v>121.96</v>
      </c>
      <c r="BD1372" s="4"/>
      <c r="BE1372" s="3" t="s">
        <v>558</v>
      </c>
    </row>
    <row r="1373" spans="1:57" ht="12.75">
      <c r="A1373" s="3" t="s">
        <v>315</v>
      </c>
      <c r="B1373" s="4"/>
      <c r="C1373" s="3" t="s">
        <v>698</v>
      </c>
      <c r="D1373" s="3" t="s">
        <v>699</v>
      </c>
      <c r="E1373" s="3" t="s">
        <v>700</v>
      </c>
      <c r="F1373" s="3">
        <v>2017</v>
      </c>
      <c r="G1373" s="2" t="s">
        <v>61</v>
      </c>
      <c r="H1373" s="3" t="s">
        <v>112</v>
      </c>
      <c r="I1373" s="3" t="s">
        <v>113</v>
      </c>
      <c r="J1373" s="3" t="s">
        <v>96</v>
      </c>
      <c r="K1373" s="3" t="s">
        <v>126</v>
      </c>
      <c r="L1373" s="3">
        <v>2015</v>
      </c>
      <c r="M1373" s="3" t="s">
        <v>708</v>
      </c>
      <c r="N1373" s="2" t="s">
        <v>702</v>
      </c>
      <c r="O1373" s="3"/>
      <c r="P1373" s="3" t="s">
        <v>82</v>
      </c>
      <c r="Q1373" s="3" t="s">
        <v>83</v>
      </c>
      <c r="R1373" s="4"/>
      <c r="S1373" s="3" t="s">
        <v>69</v>
      </c>
      <c r="T1373" s="3" t="s">
        <v>299</v>
      </c>
      <c r="U1373" s="3" t="s">
        <v>84</v>
      </c>
      <c r="V1373" s="3" t="s">
        <v>72</v>
      </c>
      <c r="W1373" s="3">
        <v>2.7</v>
      </c>
      <c r="X1373" s="4">
        <f t="shared" si="79"/>
        <v>1.88</v>
      </c>
      <c r="Y1373" s="3">
        <v>0.94</v>
      </c>
      <c r="Z1373" s="4"/>
      <c r="AA1373" s="3">
        <v>4</v>
      </c>
      <c r="AB1373" s="3">
        <v>1.1399999999999999</v>
      </c>
      <c r="AC1373" s="4">
        <f t="shared" si="138"/>
        <v>0.68</v>
      </c>
      <c r="AD1373" s="3">
        <v>0.34</v>
      </c>
      <c r="AE1373" s="3">
        <v>4</v>
      </c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3" t="s">
        <v>177</v>
      </c>
      <c r="AV1373" s="3" t="s">
        <v>178</v>
      </c>
      <c r="AW1373" s="3" t="s">
        <v>121</v>
      </c>
      <c r="AX1373" s="4"/>
      <c r="AY1373" s="3" t="s">
        <v>122</v>
      </c>
      <c r="AZ1373" s="3" t="s">
        <v>76</v>
      </c>
      <c r="BA1373" s="3" t="s">
        <v>77</v>
      </c>
      <c r="BB1373" s="3">
        <v>31.50416667</v>
      </c>
      <c r="BC1373" s="3">
        <v>121.96</v>
      </c>
      <c r="BD1373" s="4"/>
      <c r="BE1373" s="3" t="s">
        <v>558</v>
      </c>
    </row>
    <row r="1374" spans="1:57" ht="12.75">
      <c r="A1374" s="3" t="s">
        <v>315</v>
      </c>
      <c r="B1374" s="4"/>
      <c r="C1374" s="3" t="s">
        <v>698</v>
      </c>
      <c r="D1374" s="3" t="s">
        <v>699</v>
      </c>
      <c r="E1374" s="3" t="s">
        <v>700</v>
      </c>
      <c r="F1374" s="3">
        <v>2017</v>
      </c>
      <c r="G1374" s="2" t="s">
        <v>61</v>
      </c>
      <c r="H1374" s="3" t="s">
        <v>112</v>
      </c>
      <c r="I1374" s="3" t="s">
        <v>113</v>
      </c>
      <c r="J1374" s="3" t="s">
        <v>96</v>
      </c>
      <c r="K1374" s="3" t="s">
        <v>126</v>
      </c>
      <c r="L1374" s="3">
        <v>2015</v>
      </c>
      <c r="M1374" s="3" t="s">
        <v>708</v>
      </c>
      <c r="N1374" s="2" t="s">
        <v>702</v>
      </c>
      <c r="O1374" s="3"/>
      <c r="P1374" s="3" t="s">
        <v>82</v>
      </c>
      <c r="Q1374" s="3" t="s">
        <v>83</v>
      </c>
      <c r="R1374" s="4"/>
      <c r="S1374" s="3" t="s">
        <v>69</v>
      </c>
      <c r="T1374" s="3" t="s">
        <v>299</v>
      </c>
      <c r="U1374" s="3" t="s">
        <v>84</v>
      </c>
      <c r="V1374" s="3" t="s">
        <v>72</v>
      </c>
      <c r="W1374" s="3">
        <v>3.07</v>
      </c>
      <c r="X1374" s="4">
        <f t="shared" si="79"/>
        <v>0.9</v>
      </c>
      <c r="Y1374" s="3">
        <v>0.45</v>
      </c>
      <c r="Z1374" s="4"/>
      <c r="AA1374" s="3">
        <v>4</v>
      </c>
      <c r="AB1374" s="3">
        <v>1.44</v>
      </c>
      <c r="AC1374" s="4">
        <f t="shared" si="138"/>
        <v>0.72</v>
      </c>
      <c r="AD1374" s="3">
        <v>0.36</v>
      </c>
      <c r="AE1374" s="3">
        <v>4</v>
      </c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3" t="s">
        <v>177</v>
      </c>
      <c r="AV1374" s="3" t="s">
        <v>178</v>
      </c>
      <c r="AW1374" s="3" t="s">
        <v>121</v>
      </c>
      <c r="AX1374" s="4"/>
      <c r="AY1374" s="3" t="s">
        <v>122</v>
      </c>
      <c r="AZ1374" s="3" t="s">
        <v>76</v>
      </c>
      <c r="BA1374" s="3" t="s">
        <v>77</v>
      </c>
      <c r="BB1374" s="3">
        <v>31.50416667</v>
      </c>
      <c r="BC1374" s="3">
        <v>121.96</v>
      </c>
      <c r="BD1374" s="4"/>
      <c r="BE1374" s="3" t="s">
        <v>558</v>
      </c>
    </row>
    <row r="1375" spans="1:57" ht="12.75">
      <c r="A1375" s="3" t="s">
        <v>315</v>
      </c>
      <c r="B1375" s="4"/>
      <c r="C1375" s="3" t="s">
        <v>698</v>
      </c>
      <c r="D1375" s="3" t="s">
        <v>699</v>
      </c>
      <c r="E1375" s="3" t="s">
        <v>700</v>
      </c>
      <c r="F1375" s="3">
        <v>2017</v>
      </c>
      <c r="G1375" s="2" t="s">
        <v>61</v>
      </c>
      <c r="H1375" s="3" t="s">
        <v>112</v>
      </c>
      <c r="I1375" s="3" t="s">
        <v>113</v>
      </c>
      <c r="J1375" s="3" t="s">
        <v>96</v>
      </c>
      <c r="K1375" s="3" t="s">
        <v>126</v>
      </c>
      <c r="L1375" s="3">
        <v>2015</v>
      </c>
      <c r="M1375" s="3" t="s">
        <v>708</v>
      </c>
      <c r="N1375" s="2" t="s">
        <v>702</v>
      </c>
      <c r="O1375" s="3"/>
      <c r="P1375" s="3" t="s">
        <v>82</v>
      </c>
      <c r="Q1375" s="3" t="s">
        <v>83</v>
      </c>
      <c r="R1375" s="4"/>
      <c r="S1375" s="3" t="s">
        <v>69</v>
      </c>
      <c r="T1375" s="3" t="s">
        <v>299</v>
      </c>
      <c r="U1375" s="3" t="s">
        <v>84</v>
      </c>
      <c r="V1375" s="3" t="s">
        <v>72</v>
      </c>
      <c r="W1375" s="3">
        <v>5.99</v>
      </c>
      <c r="X1375" s="4">
        <f t="shared" si="79"/>
        <v>2.6</v>
      </c>
      <c r="Y1375" s="3">
        <v>1.3</v>
      </c>
      <c r="Z1375" s="4"/>
      <c r="AA1375" s="3">
        <v>4</v>
      </c>
      <c r="AB1375" s="3">
        <v>3.36</v>
      </c>
      <c r="AC1375" s="4">
        <f t="shared" si="138"/>
        <v>2.64</v>
      </c>
      <c r="AD1375" s="3">
        <v>1.32</v>
      </c>
      <c r="AE1375" s="3">
        <v>4</v>
      </c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3" t="s">
        <v>177</v>
      </c>
      <c r="AV1375" s="3" t="s">
        <v>178</v>
      </c>
      <c r="AW1375" s="3" t="s">
        <v>121</v>
      </c>
      <c r="AX1375" s="4"/>
      <c r="AY1375" s="3" t="s">
        <v>122</v>
      </c>
      <c r="AZ1375" s="3" t="s">
        <v>76</v>
      </c>
      <c r="BA1375" s="3" t="s">
        <v>77</v>
      </c>
      <c r="BB1375" s="3">
        <v>31.50416667</v>
      </c>
      <c r="BC1375" s="3">
        <v>121.96</v>
      </c>
      <c r="BD1375" s="4"/>
      <c r="BE1375" s="3" t="s">
        <v>558</v>
      </c>
    </row>
    <row r="1376" spans="1:57" ht="12.75">
      <c r="A1376" s="3" t="s">
        <v>315</v>
      </c>
      <c r="B1376" s="4"/>
      <c r="C1376" s="3" t="s">
        <v>698</v>
      </c>
      <c r="D1376" s="3" t="s">
        <v>699</v>
      </c>
      <c r="E1376" s="3" t="s">
        <v>700</v>
      </c>
      <c r="F1376" s="3">
        <v>2017</v>
      </c>
      <c r="G1376" s="2" t="s">
        <v>61</v>
      </c>
      <c r="H1376" s="3" t="s">
        <v>112</v>
      </c>
      <c r="I1376" s="3" t="s">
        <v>113</v>
      </c>
      <c r="J1376" s="3" t="s">
        <v>96</v>
      </c>
      <c r="K1376" s="3" t="s">
        <v>126</v>
      </c>
      <c r="L1376" s="3">
        <v>2015</v>
      </c>
      <c r="M1376" s="3" t="s">
        <v>709</v>
      </c>
      <c r="N1376" s="2" t="s">
        <v>702</v>
      </c>
      <c r="O1376" s="3"/>
      <c r="P1376" s="3" t="s">
        <v>82</v>
      </c>
      <c r="Q1376" s="3" t="s">
        <v>83</v>
      </c>
      <c r="R1376" s="4"/>
      <c r="S1376" s="3" t="s">
        <v>69</v>
      </c>
      <c r="T1376" s="3" t="s">
        <v>101</v>
      </c>
      <c r="U1376" s="3" t="s">
        <v>84</v>
      </c>
      <c r="V1376" s="3" t="s">
        <v>72</v>
      </c>
      <c r="W1376" s="3">
        <v>31.39</v>
      </c>
      <c r="X1376" s="4">
        <f t="shared" si="79"/>
        <v>4.4800000000000004</v>
      </c>
      <c r="Y1376" s="3">
        <v>2.2400000000000002</v>
      </c>
      <c r="Z1376" s="4"/>
      <c r="AA1376" s="3">
        <v>4</v>
      </c>
      <c r="AB1376" s="3">
        <v>55.06</v>
      </c>
      <c r="AC1376" s="4">
        <f t="shared" si="138"/>
        <v>2.66</v>
      </c>
      <c r="AD1376" s="3">
        <v>1.33</v>
      </c>
      <c r="AE1376" s="3">
        <v>4</v>
      </c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3" t="s">
        <v>177</v>
      </c>
      <c r="AV1376" s="3" t="s">
        <v>178</v>
      </c>
      <c r="AW1376" s="3" t="s">
        <v>121</v>
      </c>
      <c r="AX1376" s="4"/>
      <c r="AY1376" s="3" t="s">
        <v>122</v>
      </c>
      <c r="AZ1376" s="3" t="s">
        <v>76</v>
      </c>
      <c r="BA1376" s="3" t="s">
        <v>77</v>
      </c>
      <c r="BB1376" s="3">
        <v>31.50416667</v>
      </c>
      <c r="BC1376" s="3">
        <v>121.96</v>
      </c>
      <c r="BD1376" s="4"/>
      <c r="BE1376" s="3" t="s">
        <v>558</v>
      </c>
    </row>
    <row r="1377" spans="1:57" ht="12.75">
      <c r="A1377" s="3" t="s">
        <v>315</v>
      </c>
      <c r="B1377" s="4"/>
      <c r="C1377" s="3" t="s">
        <v>698</v>
      </c>
      <c r="D1377" s="3" t="s">
        <v>699</v>
      </c>
      <c r="E1377" s="3" t="s">
        <v>700</v>
      </c>
      <c r="F1377" s="3">
        <v>2017</v>
      </c>
      <c r="G1377" s="2" t="s">
        <v>61</v>
      </c>
      <c r="H1377" s="3" t="s">
        <v>112</v>
      </c>
      <c r="I1377" s="3" t="s">
        <v>113</v>
      </c>
      <c r="J1377" s="3" t="s">
        <v>96</v>
      </c>
      <c r="K1377" s="3" t="s">
        <v>126</v>
      </c>
      <c r="L1377" s="3">
        <v>2015</v>
      </c>
      <c r="M1377" s="3" t="s">
        <v>709</v>
      </c>
      <c r="N1377" s="2" t="s">
        <v>702</v>
      </c>
      <c r="O1377" s="3"/>
      <c r="P1377" s="3" t="s">
        <v>82</v>
      </c>
      <c r="Q1377" s="3" t="s">
        <v>83</v>
      </c>
      <c r="R1377" s="4"/>
      <c r="S1377" s="3" t="s">
        <v>69</v>
      </c>
      <c r="T1377" s="3" t="s">
        <v>101</v>
      </c>
      <c r="U1377" s="3" t="s">
        <v>84</v>
      </c>
      <c r="V1377" s="3" t="s">
        <v>72</v>
      </c>
      <c r="W1377" s="3">
        <v>22.57</v>
      </c>
      <c r="X1377" s="4">
        <f t="shared" si="79"/>
        <v>8.3000000000000007</v>
      </c>
      <c r="Y1377" s="3">
        <v>4.1500000000000004</v>
      </c>
      <c r="Z1377" s="4"/>
      <c r="AA1377" s="3">
        <v>4</v>
      </c>
      <c r="AB1377" s="3">
        <v>43.06</v>
      </c>
      <c r="AC1377" s="4">
        <f t="shared" si="138"/>
        <v>3.98</v>
      </c>
      <c r="AD1377" s="3">
        <v>1.99</v>
      </c>
      <c r="AE1377" s="3">
        <v>4</v>
      </c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3" t="s">
        <v>177</v>
      </c>
      <c r="AV1377" s="3" t="s">
        <v>178</v>
      </c>
      <c r="AW1377" s="3" t="s">
        <v>121</v>
      </c>
      <c r="AX1377" s="4"/>
      <c r="AY1377" s="3" t="s">
        <v>122</v>
      </c>
      <c r="AZ1377" s="3" t="s">
        <v>76</v>
      </c>
      <c r="BA1377" s="3" t="s">
        <v>77</v>
      </c>
      <c r="BB1377" s="3">
        <v>31.50416667</v>
      </c>
      <c r="BC1377" s="3">
        <v>121.96</v>
      </c>
      <c r="BD1377" s="4"/>
      <c r="BE1377" s="3" t="s">
        <v>558</v>
      </c>
    </row>
    <row r="1378" spans="1:57" ht="12.75">
      <c r="A1378" s="3" t="s">
        <v>315</v>
      </c>
      <c r="B1378" s="4"/>
      <c r="C1378" s="3" t="s">
        <v>698</v>
      </c>
      <c r="D1378" s="3" t="s">
        <v>699</v>
      </c>
      <c r="E1378" s="3" t="s">
        <v>700</v>
      </c>
      <c r="F1378" s="3">
        <v>2017</v>
      </c>
      <c r="G1378" s="2" t="s">
        <v>61</v>
      </c>
      <c r="H1378" s="3" t="s">
        <v>112</v>
      </c>
      <c r="I1378" s="3" t="s">
        <v>113</v>
      </c>
      <c r="J1378" s="3" t="s">
        <v>96</v>
      </c>
      <c r="K1378" s="3" t="s">
        <v>126</v>
      </c>
      <c r="L1378" s="3">
        <v>2015</v>
      </c>
      <c r="M1378" s="3" t="s">
        <v>709</v>
      </c>
      <c r="N1378" s="2" t="s">
        <v>702</v>
      </c>
      <c r="O1378" s="3"/>
      <c r="P1378" s="3" t="s">
        <v>82</v>
      </c>
      <c r="Q1378" s="3" t="s">
        <v>83</v>
      </c>
      <c r="R1378" s="4"/>
      <c r="S1378" s="3" t="s">
        <v>69</v>
      </c>
      <c r="T1378" s="3" t="s">
        <v>101</v>
      </c>
      <c r="U1378" s="3" t="s">
        <v>84</v>
      </c>
      <c r="V1378" s="3" t="s">
        <v>72</v>
      </c>
      <c r="W1378" s="3">
        <v>25.2</v>
      </c>
      <c r="X1378" s="4">
        <f t="shared" si="79"/>
        <v>6.66</v>
      </c>
      <c r="Y1378" s="3">
        <v>3.33</v>
      </c>
      <c r="Z1378" s="4"/>
      <c r="AA1378" s="3">
        <v>4</v>
      </c>
      <c r="AB1378" s="3">
        <v>75.14</v>
      </c>
      <c r="AC1378" s="4">
        <f t="shared" si="138"/>
        <v>8.82</v>
      </c>
      <c r="AD1378" s="3">
        <v>4.41</v>
      </c>
      <c r="AE1378" s="3">
        <v>4</v>
      </c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3" t="s">
        <v>177</v>
      </c>
      <c r="AV1378" s="3" t="s">
        <v>178</v>
      </c>
      <c r="AW1378" s="3" t="s">
        <v>121</v>
      </c>
      <c r="AX1378" s="4"/>
      <c r="AY1378" s="3" t="s">
        <v>122</v>
      </c>
      <c r="AZ1378" s="3" t="s">
        <v>76</v>
      </c>
      <c r="BA1378" s="3" t="s">
        <v>77</v>
      </c>
      <c r="BB1378" s="3">
        <v>31.50416667</v>
      </c>
      <c r="BC1378" s="3">
        <v>121.96</v>
      </c>
      <c r="BD1378" s="4"/>
      <c r="BE1378" s="3" t="s">
        <v>558</v>
      </c>
    </row>
    <row r="1379" spans="1:57" ht="12.75">
      <c r="A1379" s="3" t="s">
        <v>315</v>
      </c>
      <c r="B1379" s="4"/>
      <c r="C1379" s="3" t="s">
        <v>698</v>
      </c>
      <c r="D1379" s="3" t="s">
        <v>699</v>
      </c>
      <c r="E1379" s="3" t="s">
        <v>700</v>
      </c>
      <c r="F1379" s="3">
        <v>2017</v>
      </c>
      <c r="G1379" s="2" t="s">
        <v>61</v>
      </c>
      <c r="H1379" s="3" t="s">
        <v>112</v>
      </c>
      <c r="I1379" s="3" t="s">
        <v>113</v>
      </c>
      <c r="J1379" s="3" t="s">
        <v>96</v>
      </c>
      <c r="K1379" s="3" t="s">
        <v>126</v>
      </c>
      <c r="L1379" s="3">
        <v>2015</v>
      </c>
      <c r="M1379" s="3" t="s">
        <v>709</v>
      </c>
      <c r="N1379" s="2" t="s">
        <v>702</v>
      </c>
      <c r="O1379" s="3"/>
      <c r="P1379" s="3" t="s">
        <v>82</v>
      </c>
      <c r="Q1379" s="3" t="s">
        <v>83</v>
      </c>
      <c r="R1379" s="4"/>
      <c r="S1379" s="3" t="s">
        <v>69</v>
      </c>
      <c r="T1379" s="3" t="s">
        <v>101</v>
      </c>
      <c r="U1379" s="3" t="s">
        <v>84</v>
      </c>
      <c r="V1379" s="3" t="s">
        <v>72</v>
      </c>
      <c r="W1379" s="3">
        <v>35.380000000000003</v>
      </c>
      <c r="X1379" s="4">
        <f t="shared" si="79"/>
        <v>14.82</v>
      </c>
      <c r="Y1379" s="3">
        <v>7.41</v>
      </c>
      <c r="Z1379" s="4"/>
      <c r="AA1379" s="3">
        <v>4</v>
      </c>
      <c r="AB1379" s="3">
        <v>52.42</v>
      </c>
      <c r="AC1379" s="4">
        <f t="shared" si="138"/>
        <v>16.64</v>
      </c>
      <c r="AD1379" s="3">
        <v>8.32</v>
      </c>
      <c r="AE1379" s="3">
        <v>4</v>
      </c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3" t="s">
        <v>177</v>
      </c>
      <c r="AV1379" s="3" t="s">
        <v>178</v>
      </c>
      <c r="AW1379" s="3" t="s">
        <v>121</v>
      </c>
      <c r="AX1379" s="4"/>
      <c r="AY1379" s="3" t="s">
        <v>122</v>
      </c>
      <c r="AZ1379" s="3" t="s">
        <v>76</v>
      </c>
      <c r="BA1379" s="3" t="s">
        <v>77</v>
      </c>
      <c r="BB1379" s="3">
        <v>31.50416667</v>
      </c>
      <c r="BC1379" s="3">
        <v>121.96</v>
      </c>
      <c r="BD1379" s="4"/>
      <c r="BE1379" s="3" t="s">
        <v>558</v>
      </c>
    </row>
    <row r="1380" spans="1:57" ht="12.75">
      <c r="A1380" s="3" t="s">
        <v>315</v>
      </c>
      <c r="B1380" s="4"/>
      <c r="C1380" s="3" t="s">
        <v>698</v>
      </c>
      <c r="D1380" s="3" t="s">
        <v>699</v>
      </c>
      <c r="E1380" s="3" t="s">
        <v>700</v>
      </c>
      <c r="F1380" s="3">
        <v>2017</v>
      </c>
      <c r="G1380" s="2" t="s">
        <v>61</v>
      </c>
      <c r="H1380" s="3" t="s">
        <v>112</v>
      </c>
      <c r="I1380" s="3" t="s">
        <v>113</v>
      </c>
      <c r="J1380" s="3" t="s">
        <v>96</v>
      </c>
      <c r="K1380" s="3" t="s">
        <v>126</v>
      </c>
      <c r="L1380" s="3">
        <v>2015</v>
      </c>
      <c r="M1380" s="3" t="s">
        <v>709</v>
      </c>
      <c r="N1380" s="2" t="s">
        <v>702</v>
      </c>
      <c r="O1380" s="3"/>
      <c r="P1380" s="3" t="s">
        <v>82</v>
      </c>
      <c r="Q1380" s="3" t="s">
        <v>83</v>
      </c>
      <c r="R1380" s="4"/>
      <c r="S1380" s="3" t="s">
        <v>69</v>
      </c>
      <c r="T1380" s="3" t="s">
        <v>101</v>
      </c>
      <c r="U1380" s="3" t="s">
        <v>84</v>
      </c>
      <c r="V1380" s="3" t="s">
        <v>72</v>
      </c>
      <c r="W1380" s="3">
        <v>26.45</v>
      </c>
      <c r="X1380" s="4">
        <f t="shared" si="79"/>
        <v>10.98</v>
      </c>
      <c r="Y1380" s="3">
        <v>5.49</v>
      </c>
      <c r="Z1380" s="4"/>
      <c r="AA1380" s="3">
        <v>4</v>
      </c>
      <c r="AB1380" s="3">
        <v>57.55</v>
      </c>
      <c r="AC1380" s="4">
        <f t="shared" si="138"/>
        <v>17.600000000000001</v>
      </c>
      <c r="AD1380" s="3">
        <v>8.8000000000000007</v>
      </c>
      <c r="AE1380" s="3">
        <v>4</v>
      </c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3" t="s">
        <v>177</v>
      </c>
      <c r="AV1380" s="3" t="s">
        <v>178</v>
      </c>
      <c r="AW1380" s="3" t="s">
        <v>121</v>
      </c>
      <c r="AX1380" s="4"/>
      <c r="AY1380" s="3" t="s">
        <v>122</v>
      </c>
      <c r="AZ1380" s="3" t="s">
        <v>76</v>
      </c>
      <c r="BA1380" s="3" t="s">
        <v>77</v>
      </c>
      <c r="BB1380" s="3">
        <v>31.50416667</v>
      </c>
      <c r="BC1380" s="3">
        <v>121.96</v>
      </c>
      <c r="BD1380" s="4"/>
      <c r="BE1380" s="3" t="s">
        <v>558</v>
      </c>
    </row>
    <row r="1381" spans="1:57" ht="12.75">
      <c r="A1381" s="3" t="s">
        <v>315</v>
      </c>
      <c r="B1381" s="4"/>
      <c r="C1381" s="3" t="s">
        <v>698</v>
      </c>
      <c r="D1381" s="3" t="s">
        <v>699</v>
      </c>
      <c r="E1381" s="3" t="s">
        <v>700</v>
      </c>
      <c r="F1381" s="3">
        <v>2017</v>
      </c>
      <c r="G1381" s="2" t="s">
        <v>61</v>
      </c>
      <c r="H1381" s="3" t="s">
        <v>112</v>
      </c>
      <c r="I1381" s="3" t="s">
        <v>113</v>
      </c>
      <c r="J1381" s="3" t="s">
        <v>96</v>
      </c>
      <c r="K1381" s="3" t="s">
        <v>126</v>
      </c>
      <c r="L1381" s="3">
        <v>2015</v>
      </c>
      <c r="M1381" s="3" t="s">
        <v>710</v>
      </c>
      <c r="N1381" s="2" t="s">
        <v>702</v>
      </c>
      <c r="O1381" s="3"/>
      <c r="P1381" s="3" t="s">
        <v>82</v>
      </c>
      <c r="Q1381" s="3" t="s">
        <v>83</v>
      </c>
      <c r="R1381" s="4"/>
      <c r="S1381" s="3" t="s">
        <v>69</v>
      </c>
      <c r="T1381" s="3" t="s">
        <v>101</v>
      </c>
      <c r="U1381" s="3" t="s">
        <v>84</v>
      </c>
      <c r="V1381" s="3" t="s">
        <v>72</v>
      </c>
      <c r="W1381" s="3">
        <v>220.27</v>
      </c>
      <c r="X1381" s="4">
        <f t="shared" si="79"/>
        <v>90.72</v>
      </c>
      <c r="Y1381" s="3">
        <v>45.36</v>
      </c>
      <c r="Z1381" s="4"/>
      <c r="AA1381" s="3">
        <v>4</v>
      </c>
      <c r="AB1381" s="3">
        <v>161.75</v>
      </c>
      <c r="AC1381" s="4">
        <f t="shared" si="138"/>
        <v>2.88</v>
      </c>
      <c r="AD1381" s="3">
        <v>1.44</v>
      </c>
      <c r="AE1381" s="3">
        <v>4</v>
      </c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3" t="s">
        <v>177</v>
      </c>
      <c r="AV1381" s="3" t="s">
        <v>178</v>
      </c>
      <c r="AW1381" s="3" t="s">
        <v>121</v>
      </c>
      <c r="AX1381" s="4"/>
      <c r="AY1381" s="3" t="s">
        <v>122</v>
      </c>
      <c r="AZ1381" s="3" t="s">
        <v>76</v>
      </c>
      <c r="BA1381" s="3" t="s">
        <v>77</v>
      </c>
      <c r="BB1381" s="3">
        <v>31.50416667</v>
      </c>
      <c r="BC1381" s="3">
        <v>121.96</v>
      </c>
      <c r="BD1381" s="4"/>
      <c r="BE1381" s="3" t="s">
        <v>558</v>
      </c>
    </row>
    <row r="1382" spans="1:57" ht="12.75">
      <c r="A1382" s="3" t="s">
        <v>315</v>
      </c>
      <c r="B1382" s="4"/>
      <c r="C1382" s="3" t="s">
        <v>698</v>
      </c>
      <c r="D1382" s="3" t="s">
        <v>699</v>
      </c>
      <c r="E1382" s="3" t="s">
        <v>700</v>
      </c>
      <c r="F1382" s="3">
        <v>2017</v>
      </c>
      <c r="G1382" s="2" t="s">
        <v>61</v>
      </c>
      <c r="H1382" s="3" t="s">
        <v>112</v>
      </c>
      <c r="I1382" s="3" t="s">
        <v>113</v>
      </c>
      <c r="J1382" s="3" t="s">
        <v>96</v>
      </c>
      <c r="K1382" s="3" t="s">
        <v>126</v>
      </c>
      <c r="L1382" s="3">
        <v>2015</v>
      </c>
      <c r="M1382" s="3" t="s">
        <v>710</v>
      </c>
      <c r="N1382" s="2" t="s">
        <v>702</v>
      </c>
      <c r="O1382" s="3"/>
      <c r="P1382" s="3" t="s">
        <v>82</v>
      </c>
      <c r="Q1382" s="3" t="s">
        <v>83</v>
      </c>
      <c r="R1382" s="4"/>
      <c r="S1382" s="3" t="s">
        <v>69</v>
      </c>
      <c r="T1382" s="3" t="s">
        <v>101</v>
      </c>
      <c r="U1382" s="3" t="s">
        <v>84</v>
      </c>
      <c r="V1382" s="3" t="s">
        <v>72</v>
      </c>
      <c r="W1382" s="3">
        <v>245.35</v>
      </c>
      <c r="X1382" s="4">
        <f t="shared" si="79"/>
        <v>86.68</v>
      </c>
      <c r="Y1382" s="3">
        <v>43.34</v>
      </c>
      <c r="Z1382" s="4"/>
      <c r="AA1382" s="3">
        <v>4</v>
      </c>
      <c r="AB1382" s="3">
        <v>210.36</v>
      </c>
      <c r="AC1382" s="4">
        <f t="shared" si="138"/>
        <v>19.52</v>
      </c>
      <c r="AD1382" s="3">
        <v>9.76</v>
      </c>
      <c r="AE1382" s="3">
        <v>4</v>
      </c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3" t="s">
        <v>177</v>
      </c>
      <c r="AV1382" s="3" t="s">
        <v>178</v>
      </c>
      <c r="AW1382" s="3" t="s">
        <v>121</v>
      </c>
      <c r="AX1382" s="4"/>
      <c r="AY1382" s="3" t="s">
        <v>122</v>
      </c>
      <c r="AZ1382" s="3" t="s">
        <v>76</v>
      </c>
      <c r="BA1382" s="3" t="s">
        <v>77</v>
      </c>
      <c r="BB1382" s="3">
        <v>31.50416667</v>
      </c>
      <c r="BC1382" s="3">
        <v>121.96</v>
      </c>
      <c r="BD1382" s="4"/>
      <c r="BE1382" s="3" t="s">
        <v>558</v>
      </c>
    </row>
    <row r="1383" spans="1:57" ht="12.75">
      <c r="A1383" s="3" t="s">
        <v>315</v>
      </c>
      <c r="B1383" s="4"/>
      <c r="C1383" s="3" t="s">
        <v>698</v>
      </c>
      <c r="D1383" s="3" t="s">
        <v>699</v>
      </c>
      <c r="E1383" s="3" t="s">
        <v>700</v>
      </c>
      <c r="F1383" s="3">
        <v>2017</v>
      </c>
      <c r="G1383" s="2" t="s">
        <v>61</v>
      </c>
      <c r="H1383" s="3" t="s">
        <v>112</v>
      </c>
      <c r="I1383" s="3" t="s">
        <v>113</v>
      </c>
      <c r="J1383" s="3" t="s">
        <v>96</v>
      </c>
      <c r="K1383" s="3" t="s">
        <v>126</v>
      </c>
      <c r="L1383" s="3">
        <v>2015</v>
      </c>
      <c r="M1383" s="3" t="s">
        <v>710</v>
      </c>
      <c r="N1383" s="2" t="s">
        <v>702</v>
      </c>
      <c r="O1383" s="3"/>
      <c r="P1383" s="3" t="s">
        <v>82</v>
      </c>
      <c r="Q1383" s="3" t="s">
        <v>83</v>
      </c>
      <c r="R1383" s="4"/>
      <c r="S1383" s="3" t="s">
        <v>69</v>
      </c>
      <c r="T1383" s="3" t="s">
        <v>101</v>
      </c>
      <c r="U1383" s="3" t="s">
        <v>84</v>
      </c>
      <c r="V1383" s="3" t="s">
        <v>72</v>
      </c>
      <c r="W1383" s="3">
        <v>617.46</v>
      </c>
      <c r="X1383" s="4">
        <f t="shared" si="79"/>
        <v>161.82</v>
      </c>
      <c r="Y1383" s="3">
        <v>80.91</v>
      </c>
      <c r="Z1383" s="4"/>
      <c r="AA1383" s="3">
        <v>4</v>
      </c>
      <c r="AB1383" s="3">
        <v>764.3</v>
      </c>
      <c r="AC1383" s="4">
        <f t="shared" si="138"/>
        <v>35.36</v>
      </c>
      <c r="AD1383" s="3">
        <v>17.68</v>
      </c>
      <c r="AE1383" s="3">
        <v>4</v>
      </c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3" t="s">
        <v>177</v>
      </c>
      <c r="AV1383" s="3" t="s">
        <v>178</v>
      </c>
      <c r="AW1383" s="3" t="s">
        <v>121</v>
      </c>
      <c r="AX1383" s="4"/>
      <c r="AY1383" s="3" t="s">
        <v>122</v>
      </c>
      <c r="AZ1383" s="3" t="s">
        <v>76</v>
      </c>
      <c r="BA1383" s="3" t="s">
        <v>77</v>
      </c>
      <c r="BB1383" s="3">
        <v>31.50416667</v>
      </c>
      <c r="BC1383" s="3">
        <v>121.96</v>
      </c>
      <c r="BD1383" s="4"/>
      <c r="BE1383" s="3" t="s">
        <v>558</v>
      </c>
    </row>
    <row r="1384" spans="1:57" ht="12.75">
      <c r="A1384" s="3" t="s">
        <v>315</v>
      </c>
      <c r="B1384" s="4"/>
      <c r="C1384" s="3" t="s">
        <v>698</v>
      </c>
      <c r="D1384" s="3" t="s">
        <v>699</v>
      </c>
      <c r="E1384" s="3" t="s">
        <v>700</v>
      </c>
      <c r="F1384" s="3">
        <v>2017</v>
      </c>
      <c r="G1384" s="2" t="s">
        <v>61</v>
      </c>
      <c r="H1384" s="3" t="s">
        <v>112</v>
      </c>
      <c r="I1384" s="3" t="s">
        <v>113</v>
      </c>
      <c r="J1384" s="3" t="s">
        <v>96</v>
      </c>
      <c r="K1384" s="3" t="s">
        <v>126</v>
      </c>
      <c r="L1384" s="3">
        <v>2015</v>
      </c>
      <c r="M1384" s="3" t="s">
        <v>710</v>
      </c>
      <c r="N1384" s="2" t="s">
        <v>702</v>
      </c>
      <c r="O1384" s="3"/>
      <c r="P1384" s="3" t="s">
        <v>82</v>
      </c>
      <c r="Q1384" s="3" t="s">
        <v>83</v>
      </c>
      <c r="R1384" s="4"/>
      <c r="S1384" s="3" t="s">
        <v>69</v>
      </c>
      <c r="T1384" s="3" t="s">
        <v>101</v>
      </c>
      <c r="U1384" s="3" t="s">
        <v>84</v>
      </c>
      <c r="V1384" s="3" t="s">
        <v>72</v>
      </c>
      <c r="W1384" s="3">
        <v>370.39</v>
      </c>
      <c r="X1384" s="4">
        <f t="shared" si="79"/>
        <v>86.62</v>
      </c>
      <c r="Y1384" s="3">
        <v>43.31</v>
      </c>
      <c r="Z1384" s="4"/>
      <c r="AA1384" s="3">
        <v>4</v>
      </c>
      <c r="AB1384" s="3">
        <v>487.54</v>
      </c>
      <c r="AC1384" s="4">
        <f t="shared" si="138"/>
        <v>67.02</v>
      </c>
      <c r="AD1384" s="3">
        <v>33.51</v>
      </c>
      <c r="AE1384" s="3">
        <v>4</v>
      </c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3" t="s">
        <v>177</v>
      </c>
      <c r="AV1384" s="3" t="s">
        <v>178</v>
      </c>
      <c r="AW1384" s="3" t="s">
        <v>121</v>
      </c>
      <c r="AX1384" s="4"/>
      <c r="AY1384" s="3" t="s">
        <v>122</v>
      </c>
      <c r="AZ1384" s="3" t="s">
        <v>76</v>
      </c>
      <c r="BA1384" s="3" t="s">
        <v>77</v>
      </c>
      <c r="BB1384" s="3">
        <v>31.50416667</v>
      </c>
      <c r="BC1384" s="3">
        <v>121.96</v>
      </c>
      <c r="BD1384" s="4"/>
      <c r="BE1384" s="3" t="s">
        <v>558</v>
      </c>
    </row>
    <row r="1385" spans="1:57" ht="12.75">
      <c r="A1385" s="3" t="s">
        <v>315</v>
      </c>
      <c r="B1385" s="4"/>
      <c r="C1385" s="3" t="s">
        <v>698</v>
      </c>
      <c r="D1385" s="3" t="s">
        <v>699</v>
      </c>
      <c r="E1385" s="3" t="s">
        <v>700</v>
      </c>
      <c r="F1385" s="3">
        <v>2017</v>
      </c>
      <c r="G1385" s="2" t="s">
        <v>61</v>
      </c>
      <c r="H1385" s="3" t="s">
        <v>112</v>
      </c>
      <c r="I1385" s="3" t="s">
        <v>113</v>
      </c>
      <c r="J1385" s="3" t="s">
        <v>96</v>
      </c>
      <c r="K1385" s="3" t="s">
        <v>126</v>
      </c>
      <c r="L1385" s="3">
        <v>2015</v>
      </c>
      <c r="M1385" s="3" t="s">
        <v>710</v>
      </c>
      <c r="N1385" s="2" t="s">
        <v>702</v>
      </c>
      <c r="O1385" s="3"/>
      <c r="P1385" s="3" t="s">
        <v>82</v>
      </c>
      <c r="Q1385" s="3" t="s">
        <v>83</v>
      </c>
      <c r="R1385" s="4"/>
      <c r="S1385" s="3" t="s">
        <v>69</v>
      </c>
      <c r="T1385" s="3" t="s">
        <v>101</v>
      </c>
      <c r="U1385" s="3" t="s">
        <v>84</v>
      </c>
      <c r="V1385" s="3" t="s">
        <v>72</v>
      </c>
      <c r="W1385" s="3">
        <v>313.52</v>
      </c>
      <c r="X1385" s="4">
        <f t="shared" si="79"/>
        <v>85.4</v>
      </c>
      <c r="Y1385" s="3">
        <v>42.7</v>
      </c>
      <c r="Z1385" s="4"/>
      <c r="AA1385" s="3">
        <v>4</v>
      </c>
      <c r="AB1385" s="3">
        <v>318.67</v>
      </c>
      <c r="AC1385" s="4">
        <f t="shared" si="138"/>
        <v>69.3</v>
      </c>
      <c r="AD1385" s="3">
        <v>34.65</v>
      </c>
      <c r="AE1385" s="3">
        <v>4</v>
      </c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3" t="s">
        <v>177</v>
      </c>
      <c r="AV1385" s="3" t="s">
        <v>178</v>
      </c>
      <c r="AW1385" s="3" t="s">
        <v>121</v>
      </c>
      <c r="AX1385" s="4"/>
      <c r="AY1385" s="3" t="s">
        <v>122</v>
      </c>
      <c r="AZ1385" s="3" t="s">
        <v>76</v>
      </c>
      <c r="BA1385" s="3" t="s">
        <v>77</v>
      </c>
      <c r="BB1385" s="3">
        <v>31.50416667</v>
      </c>
      <c r="BC1385" s="3">
        <v>121.96</v>
      </c>
      <c r="BD1385" s="4"/>
      <c r="BE1385" s="3" t="s">
        <v>558</v>
      </c>
    </row>
    <row r="1386" spans="1:57" ht="12.75">
      <c r="A1386" s="3" t="s">
        <v>315</v>
      </c>
      <c r="B1386" s="4"/>
      <c r="C1386" s="3" t="s">
        <v>698</v>
      </c>
      <c r="D1386" s="3" t="s">
        <v>699</v>
      </c>
      <c r="E1386" s="3" t="s">
        <v>700</v>
      </c>
      <c r="F1386" s="3">
        <v>2017</v>
      </c>
      <c r="G1386" s="2" t="s">
        <v>61</v>
      </c>
      <c r="H1386" s="3" t="s">
        <v>112</v>
      </c>
      <c r="I1386" s="3" t="s">
        <v>113</v>
      </c>
      <c r="J1386" s="3" t="s">
        <v>96</v>
      </c>
      <c r="K1386" s="3" t="s">
        <v>126</v>
      </c>
      <c r="L1386" s="3">
        <v>2015</v>
      </c>
      <c r="M1386" s="3" t="s">
        <v>711</v>
      </c>
      <c r="N1386" s="2" t="s">
        <v>81</v>
      </c>
      <c r="O1386" s="3"/>
      <c r="P1386" s="3" t="s">
        <v>82</v>
      </c>
      <c r="Q1386" s="3" t="s">
        <v>83</v>
      </c>
      <c r="R1386" s="4"/>
      <c r="S1386" s="3" t="s">
        <v>69</v>
      </c>
      <c r="T1386" s="3" t="s">
        <v>299</v>
      </c>
      <c r="U1386" s="3" t="s">
        <v>84</v>
      </c>
      <c r="V1386" s="3" t="s">
        <v>72</v>
      </c>
      <c r="W1386" s="3">
        <v>5.6500000000000002E-2</v>
      </c>
      <c r="X1386" s="4">
        <f t="shared" si="79"/>
        <v>2.8400000000000002E-2</v>
      </c>
      <c r="Y1386" s="3">
        <v>1.4200000000000001E-2</v>
      </c>
      <c r="Z1386" s="4"/>
      <c r="AA1386" s="3">
        <v>4</v>
      </c>
      <c r="AB1386" s="3">
        <v>1.6799999999999999E-2</v>
      </c>
      <c r="AC1386" s="4">
        <f t="shared" si="138"/>
        <v>7.4000000000000003E-3</v>
      </c>
      <c r="AD1386" s="3">
        <v>3.7000000000000002E-3</v>
      </c>
      <c r="AE1386" s="3">
        <v>4</v>
      </c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3" t="s">
        <v>177</v>
      </c>
      <c r="AV1386" s="3" t="s">
        <v>178</v>
      </c>
      <c r="AW1386" s="3" t="s">
        <v>121</v>
      </c>
      <c r="AX1386" s="4"/>
      <c r="AY1386" s="3" t="s">
        <v>122</v>
      </c>
      <c r="AZ1386" s="3" t="s">
        <v>76</v>
      </c>
      <c r="BA1386" s="3" t="s">
        <v>77</v>
      </c>
      <c r="BB1386" s="3">
        <v>31.50416667</v>
      </c>
      <c r="BC1386" s="3">
        <v>121.96</v>
      </c>
      <c r="BD1386" s="4"/>
      <c r="BE1386" s="3" t="s">
        <v>712</v>
      </c>
    </row>
    <row r="1387" spans="1:57" ht="12.75">
      <c r="A1387" s="3" t="s">
        <v>315</v>
      </c>
      <c r="B1387" s="4"/>
      <c r="C1387" s="3" t="s">
        <v>698</v>
      </c>
      <c r="D1387" s="3" t="s">
        <v>699</v>
      </c>
      <c r="E1387" s="3" t="s">
        <v>700</v>
      </c>
      <c r="F1387" s="3">
        <v>2017</v>
      </c>
      <c r="G1387" s="2" t="s">
        <v>61</v>
      </c>
      <c r="H1387" s="3" t="s">
        <v>112</v>
      </c>
      <c r="I1387" s="3" t="s">
        <v>113</v>
      </c>
      <c r="J1387" s="3" t="s">
        <v>96</v>
      </c>
      <c r="K1387" s="3" t="s">
        <v>126</v>
      </c>
      <c r="L1387" s="3">
        <v>2015</v>
      </c>
      <c r="M1387" s="3" t="s">
        <v>711</v>
      </c>
      <c r="N1387" s="2" t="s">
        <v>81</v>
      </c>
      <c r="O1387" s="3"/>
      <c r="P1387" s="3" t="s">
        <v>82</v>
      </c>
      <c r="Q1387" s="3" t="s">
        <v>83</v>
      </c>
      <c r="R1387" s="4"/>
      <c r="S1387" s="3" t="s">
        <v>69</v>
      </c>
      <c r="T1387" s="3" t="s">
        <v>299</v>
      </c>
      <c r="U1387" s="3" t="s">
        <v>84</v>
      </c>
      <c r="V1387" s="3" t="s">
        <v>72</v>
      </c>
      <c r="W1387" s="3">
        <v>5.91E-2</v>
      </c>
      <c r="X1387" s="4">
        <f t="shared" si="79"/>
        <v>2.0799999999999999E-2</v>
      </c>
      <c r="Y1387" s="3">
        <v>1.04E-2</v>
      </c>
      <c r="Z1387" s="4"/>
      <c r="AA1387" s="3">
        <v>4</v>
      </c>
      <c r="AB1387" s="3">
        <v>2.2200000000000001E-2</v>
      </c>
      <c r="AC1387" s="4">
        <f t="shared" si="138"/>
        <v>2.3E-2</v>
      </c>
      <c r="AD1387" s="3">
        <v>1.15E-2</v>
      </c>
      <c r="AE1387" s="3">
        <v>4</v>
      </c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3" t="s">
        <v>177</v>
      </c>
      <c r="AV1387" s="3" t="s">
        <v>178</v>
      </c>
      <c r="AW1387" s="3" t="s">
        <v>121</v>
      </c>
      <c r="AX1387" s="4"/>
      <c r="AY1387" s="3" t="s">
        <v>122</v>
      </c>
      <c r="AZ1387" s="3" t="s">
        <v>76</v>
      </c>
      <c r="BA1387" s="3" t="s">
        <v>77</v>
      </c>
      <c r="BB1387" s="3">
        <v>31.50416667</v>
      </c>
      <c r="BC1387" s="3">
        <v>121.96</v>
      </c>
      <c r="BD1387" s="4"/>
      <c r="BE1387" s="3" t="s">
        <v>712</v>
      </c>
    </row>
    <row r="1388" spans="1:57" ht="12.75">
      <c r="A1388" s="3" t="s">
        <v>315</v>
      </c>
      <c r="B1388" s="4"/>
      <c r="C1388" s="3" t="s">
        <v>698</v>
      </c>
      <c r="D1388" s="3" t="s">
        <v>699</v>
      </c>
      <c r="E1388" s="3" t="s">
        <v>700</v>
      </c>
      <c r="F1388" s="3">
        <v>2017</v>
      </c>
      <c r="G1388" s="2" t="s">
        <v>61</v>
      </c>
      <c r="H1388" s="3" t="s">
        <v>112</v>
      </c>
      <c r="I1388" s="3" t="s">
        <v>113</v>
      </c>
      <c r="J1388" s="3" t="s">
        <v>96</v>
      </c>
      <c r="K1388" s="3" t="s">
        <v>126</v>
      </c>
      <c r="L1388" s="3">
        <v>2015</v>
      </c>
      <c r="M1388" s="3" t="s">
        <v>711</v>
      </c>
      <c r="N1388" s="2" t="s">
        <v>81</v>
      </c>
      <c r="O1388" s="3"/>
      <c r="P1388" s="3" t="s">
        <v>82</v>
      </c>
      <c r="Q1388" s="3" t="s">
        <v>83</v>
      </c>
      <c r="R1388" s="4"/>
      <c r="S1388" s="3" t="s">
        <v>69</v>
      </c>
      <c r="T1388" s="3" t="s">
        <v>299</v>
      </c>
      <c r="U1388" s="3" t="s">
        <v>84</v>
      </c>
      <c r="V1388" s="3" t="s">
        <v>72</v>
      </c>
      <c r="W1388" s="3">
        <v>0.1061</v>
      </c>
      <c r="X1388" s="4">
        <f t="shared" si="79"/>
        <v>2.9000000000000001E-2</v>
      </c>
      <c r="Y1388" s="3">
        <v>1.4500000000000001E-2</v>
      </c>
      <c r="Z1388" s="4"/>
      <c r="AA1388" s="3">
        <v>4</v>
      </c>
      <c r="AB1388" s="3">
        <v>6.8500000000000005E-2</v>
      </c>
      <c r="AC1388" s="4">
        <f t="shared" si="138"/>
        <v>0.03</v>
      </c>
      <c r="AD1388" s="3">
        <v>1.4999999999999999E-2</v>
      </c>
      <c r="AE1388" s="3">
        <v>4</v>
      </c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3" t="s">
        <v>177</v>
      </c>
      <c r="AV1388" s="3" t="s">
        <v>178</v>
      </c>
      <c r="AW1388" s="3" t="s">
        <v>121</v>
      </c>
      <c r="AX1388" s="4"/>
      <c r="AY1388" s="3" t="s">
        <v>122</v>
      </c>
      <c r="AZ1388" s="3" t="s">
        <v>76</v>
      </c>
      <c r="BA1388" s="3" t="s">
        <v>77</v>
      </c>
      <c r="BB1388" s="3">
        <v>31.50416667</v>
      </c>
      <c r="BC1388" s="3">
        <v>121.96</v>
      </c>
      <c r="BD1388" s="4"/>
      <c r="BE1388" s="3" t="s">
        <v>712</v>
      </c>
    </row>
    <row r="1389" spans="1:57" ht="12.75">
      <c r="A1389" s="3" t="s">
        <v>315</v>
      </c>
      <c r="B1389" s="4"/>
      <c r="C1389" s="3" t="s">
        <v>698</v>
      </c>
      <c r="D1389" s="3" t="s">
        <v>699</v>
      </c>
      <c r="E1389" s="3" t="s">
        <v>700</v>
      </c>
      <c r="F1389" s="3">
        <v>2017</v>
      </c>
      <c r="G1389" s="2" t="s">
        <v>61</v>
      </c>
      <c r="H1389" s="3" t="s">
        <v>112</v>
      </c>
      <c r="I1389" s="3" t="s">
        <v>113</v>
      </c>
      <c r="J1389" s="3" t="s">
        <v>96</v>
      </c>
      <c r="K1389" s="3" t="s">
        <v>126</v>
      </c>
      <c r="L1389" s="3">
        <v>2015</v>
      </c>
      <c r="M1389" s="3" t="s">
        <v>711</v>
      </c>
      <c r="N1389" s="2" t="s">
        <v>81</v>
      </c>
      <c r="O1389" s="3"/>
      <c r="P1389" s="3" t="s">
        <v>82</v>
      </c>
      <c r="Q1389" s="3" t="s">
        <v>83</v>
      </c>
      <c r="R1389" s="4"/>
      <c r="S1389" s="3" t="s">
        <v>69</v>
      </c>
      <c r="T1389" s="3" t="s">
        <v>299</v>
      </c>
      <c r="U1389" s="3" t="s">
        <v>84</v>
      </c>
      <c r="V1389" s="3" t="s">
        <v>72</v>
      </c>
      <c r="W1389" s="3">
        <v>8.7499999999999994E-2</v>
      </c>
      <c r="X1389" s="4">
        <f t="shared" si="79"/>
        <v>4.36E-2</v>
      </c>
      <c r="Y1389" s="3">
        <v>2.18E-2</v>
      </c>
      <c r="Z1389" s="4"/>
      <c r="AA1389" s="3">
        <v>4</v>
      </c>
      <c r="AB1389" s="3">
        <v>9.0800000000000006E-2</v>
      </c>
      <c r="AC1389" s="4">
        <f t="shared" si="138"/>
        <v>4.4999999999999998E-2</v>
      </c>
      <c r="AD1389" s="3">
        <v>2.2499999999999999E-2</v>
      </c>
      <c r="AE1389" s="3">
        <v>4</v>
      </c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3" t="s">
        <v>177</v>
      </c>
      <c r="AV1389" s="3" t="s">
        <v>178</v>
      </c>
      <c r="AW1389" s="3" t="s">
        <v>121</v>
      </c>
      <c r="AX1389" s="4"/>
      <c r="AY1389" s="3" t="s">
        <v>122</v>
      </c>
      <c r="AZ1389" s="3" t="s">
        <v>76</v>
      </c>
      <c r="BA1389" s="3" t="s">
        <v>77</v>
      </c>
      <c r="BB1389" s="3">
        <v>31.50416667</v>
      </c>
      <c r="BC1389" s="3">
        <v>121.96</v>
      </c>
      <c r="BD1389" s="4"/>
      <c r="BE1389" s="3" t="s">
        <v>712</v>
      </c>
    </row>
    <row r="1390" spans="1:57" ht="12.75">
      <c r="A1390" s="3" t="s">
        <v>315</v>
      </c>
      <c r="B1390" s="4"/>
      <c r="C1390" s="3" t="s">
        <v>698</v>
      </c>
      <c r="D1390" s="3" t="s">
        <v>699</v>
      </c>
      <c r="E1390" s="3" t="s">
        <v>700</v>
      </c>
      <c r="F1390" s="3">
        <v>2017</v>
      </c>
      <c r="G1390" s="2" t="s">
        <v>61</v>
      </c>
      <c r="H1390" s="3" t="s">
        <v>112</v>
      </c>
      <c r="I1390" s="3" t="s">
        <v>113</v>
      </c>
      <c r="J1390" s="3" t="s">
        <v>96</v>
      </c>
      <c r="K1390" s="3" t="s">
        <v>126</v>
      </c>
      <c r="L1390" s="3">
        <v>2015</v>
      </c>
      <c r="M1390" s="3" t="s">
        <v>713</v>
      </c>
      <c r="N1390" s="2" t="s">
        <v>81</v>
      </c>
      <c r="O1390" s="3"/>
      <c r="P1390" s="3" t="s">
        <v>82</v>
      </c>
      <c r="Q1390" s="3" t="s">
        <v>83</v>
      </c>
      <c r="R1390" s="4"/>
      <c r="S1390" s="3" t="s">
        <v>69</v>
      </c>
      <c r="T1390" s="3" t="s">
        <v>299</v>
      </c>
      <c r="U1390" s="3" t="s">
        <v>84</v>
      </c>
      <c r="V1390" s="3" t="s">
        <v>72</v>
      </c>
      <c r="W1390" s="3">
        <v>4.3499999999999997E-2</v>
      </c>
      <c r="X1390" s="4">
        <f t="shared" si="79"/>
        <v>2.7199999999999998E-2</v>
      </c>
      <c r="Y1390" s="3">
        <v>1.3599999999999999E-2</v>
      </c>
      <c r="Z1390" s="4"/>
      <c r="AA1390" s="3">
        <v>4</v>
      </c>
      <c r="AB1390" s="3">
        <v>3.1800000000000002E-2</v>
      </c>
      <c r="AC1390" s="4">
        <f t="shared" si="138"/>
        <v>3.0000000000000001E-3</v>
      </c>
      <c r="AD1390" s="3">
        <v>1.5E-3</v>
      </c>
      <c r="AE1390" s="3">
        <v>4</v>
      </c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3" t="s">
        <v>177</v>
      </c>
      <c r="AV1390" s="3" t="s">
        <v>178</v>
      </c>
      <c r="AW1390" s="3" t="s">
        <v>121</v>
      </c>
      <c r="AX1390" s="4"/>
      <c r="AY1390" s="3" t="s">
        <v>122</v>
      </c>
      <c r="AZ1390" s="3" t="s">
        <v>76</v>
      </c>
      <c r="BA1390" s="3" t="s">
        <v>77</v>
      </c>
      <c r="BB1390" s="3">
        <v>31.50416667</v>
      </c>
      <c r="BC1390" s="3">
        <v>121.96</v>
      </c>
      <c r="BD1390" s="4"/>
      <c r="BE1390" s="3" t="s">
        <v>712</v>
      </c>
    </row>
    <row r="1391" spans="1:57" ht="12.75">
      <c r="A1391" s="3" t="s">
        <v>315</v>
      </c>
      <c r="B1391" s="4"/>
      <c r="C1391" s="3" t="s">
        <v>698</v>
      </c>
      <c r="D1391" s="3" t="s">
        <v>699</v>
      </c>
      <c r="E1391" s="3" t="s">
        <v>700</v>
      </c>
      <c r="F1391" s="3">
        <v>2017</v>
      </c>
      <c r="G1391" s="2" t="s">
        <v>61</v>
      </c>
      <c r="H1391" s="3" t="s">
        <v>112</v>
      </c>
      <c r="I1391" s="3" t="s">
        <v>113</v>
      </c>
      <c r="J1391" s="3" t="s">
        <v>96</v>
      </c>
      <c r="K1391" s="3" t="s">
        <v>126</v>
      </c>
      <c r="L1391" s="3">
        <v>2015</v>
      </c>
      <c r="M1391" s="3" t="s">
        <v>713</v>
      </c>
      <c r="N1391" s="2" t="s">
        <v>81</v>
      </c>
      <c r="O1391" s="3"/>
      <c r="P1391" s="3" t="s">
        <v>82</v>
      </c>
      <c r="Q1391" s="3" t="s">
        <v>83</v>
      </c>
      <c r="R1391" s="4"/>
      <c r="S1391" s="3" t="s">
        <v>69</v>
      </c>
      <c r="T1391" s="3" t="s">
        <v>299</v>
      </c>
      <c r="U1391" s="3" t="s">
        <v>84</v>
      </c>
      <c r="V1391" s="3" t="s">
        <v>72</v>
      </c>
      <c r="W1391" s="3">
        <v>2.87E-2</v>
      </c>
      <c r="X1391" s="4">
        <f t="shared" si="79"/>
        <v>2.5600000000000001E-2</v>
      </c>
      <c r="Y1391" s="3">
        <v>1.2800000000000001E-2</v>
      </c>
      <c r="Z1391" s="4"/>
      <c r="AA1391" s="3">
        <v>4</v>
      </c>
      <c r="AB1391" s="3">
        <v>1.1900000000000001E-2</v>
      </c>
      <c r="AC1391" s="4">
        <f t="shared" si="138"/>
        <v>3.0000000000000001E-3</v>
      </c>
      <c r="AD1391" s="3">
        <v>1.5E-3</v>
      </c>
      <c r="AE1391" s="3">
        <v>4</v>
      </c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3" t="s">
        <v>177</v>
      </c>
      <c r="AV1391" s="3" t="s">
        <v>178</v>
      </c>
      <c r="AW1391" s="3" t="s">
        <v>121</v>
      </c>
      <c r="AX1391" s="4"/>
      <c r="AY1391" s="3" t="s">
        <v>122</v>
      </c>
      <c r="AZ1391" s="3" t="s">
        <v>76</v>
      </c>
      <c r="BA1391" s="3" t="s">
        <v>77</v>
      </c>
      <c r="BB1391" s="3">
        <v>31.50416667</v>
      </c>
      <c r="BC1391" s="3">
        <v>121.96</v>
      </c>
      <c r="BD1391" s="4"/>
      <c r="BE1391" s="3" t="s">
        <v>712</v>
      </c>
    </row>
    <row r="1392" spans="1:57" ht="12.75">
      <c r="A1392" s="3" t="s">
        <v>315</v>
      </c>
      <c r="B1392" s="4"/>
      <c r="C1392" s="3" t="s">
        <v>698</v>
      </c>
      <c r="D1392" s="3" t="s">
        <v>699</v>
      </c>
      <c r="E1392" s="3" t="s">
        <v>700</v>
      </c>
      <c r="F1392" s="3">
        <v>2017</v>
      </c>
      <c r="G1392" s="2" t="s">
        <v>61</v>
      </c>
      <c r="H1392" s="3" t="s">
        <v>112</v>
      </c>
      <c r="I1392" s="3" t="s">
        <v>113</v>
      </c>
      <c r="J1392" s="3" t="s">
        <v>96</v>
      </c>
      <c r="K1392" s="3" t="s">
        <v>126</v>
      </c>
      <c r="L1392" s="3">
        <v>2015</v>
      </c>
      <c r="M1392" s="3" t="s">
        <v>713</v>
      </c>
      <c r="N1392" s="2" t="s">
        <v>81</v>
      </c>
      <c r="O1392" s="3"/>
      <c r="P1392" s="3" t="s">
        <v>82</v>
      </c>
      <c r="Q1392" s="3" t="s">
        <v>83</v>
      </c>
      <c r="R1392" s="4"/>
      <c r="S1392" s="3" t="s">
        <v>69</v>
      </c>
      <c r="T1392" s="3" t="s">
        <v>299</v>
      </c>
      <c r="U1392" s="3" t="s">
        <v>84</v>
      </c>
      <c r="V1392" s="3" t="s">
        <v>72</v>
      </c>
      <c r="W1392" s="3">
        <v>3.1600000000000003E-2</v>
      </c>
      <c r="X1392" s="4">
        <f t="shared" si="79"/>
        <v>4.1999999999999997E-3</v>
      </c>
      <c r="Y1392" s="3">
        <v>2.0999999999999999E-3</v>
      </c>
      <c r="Z1392" s="4"/>
      <c r="AA1392" s="3">
        <v>4</v>
      </c>
      <c r="AB1392" s="3">
        <v>1.47E-2</v>
      </c>
      <c r="AC1392" s="4">
        <f t="shared" si="138"/>
        <v>8.2000000000000007E-3</v>
      </c>
      <c r="AD1392" s="3">
        <v>4.1000000000000003E-3</v>
      </c>
      <c r="AE1392" s="3">
        <v>4</v>
      </c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3" t="s">
        <v>177</v>
      </c>
      <c r="AV1392" s="3" t="s">
        <v>178</v>
      </c>
      <c r="AW1392" s="3" t="s">
        <v>121</v>
      </c>
      <c r="AX1392" s="4"/>
      <c r="AY1392" s="3" t="s">
        <v>122</v>
      </c>
      <c r="AZ1392" s="3" t="s">
        <v>76</v>
      </c>
      <c r="BA1392" s="3" t="s">
        <v>77</v>
      </c>
      <c r="BB1392" s="3">
        <v>31.50416667</v>
      </c>
      <c r="BC1392" s="3">
        <v>121.96</v>
      </c>
      <c r="BD1392" s="4"/>
      <c r="BE1392" s="3" t="s">
        <v>712</v>
      </c>
    </row>
    <row r="1393" spans="1:57" ht="12.75">
      <c r="A1393" s="3" t="s">
        <v>315</v>
      </c>
      <c r="B1393" s="4"/>
      <c r="C1393" s="3" t="s">
        <v>698</v>
      </c>
      <c r="D1393" s="3" t="s">
        <v>699</v>
      </c>
      <c r="E1393" s="3" t="s">
        <v>700</v>
      </c>
      <c r="F1393" s="3">
        <v>2017</v>
      </c>
      <c r="G1393" s="2" t="s">
        <v>61</v>
      </c>
      <c r="H1393" s="3" t="s">
        <v>112</v>
      </c>
      <c r="I1393" s="3" t="s">
        <v>113</v>
      </c>
      <c r="J1393" s="3" t="s">
        <v>96</v>
      </c>
      <c r="K1393" s="3" t="s">
        <v>126</v>
      </c>
      <c r="L1393" s="3">
        <v>2015</v>
      </c>
      <c r="M1393" s="3" t="s">
        <v>713</v>
      </c>
      <c r="N1393" s="2" t="s">
        <v>81</v>
      </c>
      <c r="O1393" s="3"/>
      <c r="P1393" s="3" t="s">
        <v>82</v>
      </c>
      <c r="Q1393" s="3" t="s">
        <v>83</v>
      </c>
      <c r="R1393" s="4"/>
      <c r="S1393" s="3" t="s">
        <v>69</v>
      </c>
      <c r="T1393" s="3" t="s">
        <v>299</v>
      </c>
      <c r="U1393" s="3" t="s">
        <v>84</v>
      </c>
      <c r="V1393" s="3" t="s">
        <v>72</v>
      </c>
      <c r="W1393" s="3">
        <v>7.1099999999999997E-2</v>
      </c>
      <c r="X1393" s="4">
        <f t="shared" si="79"/>
        <v>2.4E-2</v>
      </c>
      <c r="Y1393" s="3">
        <v>1.2E-2</v>
      </c>
      <c r="Z1393" s="4"/>
      <c r="AA1393" s="3">
        <v>4</v>
      </c>
      <c r="AB1393" s="3">
        <v>2.06E-2</v>
      </c>
      <c r="AC1393" s="4">
        <f t="shared" si="138"/>
        <v>1.4800000000000001E-2</v>
      </c>
      <c r="AD1393" s="3">
        <v>7.4000000000000003E-3</v>
      </c>
      <c r="AE1393" s="3">
        <v>4</v>
      </c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3" t="s">
        <v>177</v>
      </c>
      <c r="AV1393" s="3" t="s">
        <v>178</v>
      </c>
      <c r="AW1393" s="3" t="s">
        <v>121</v>
      </c>
      <c r="AX1393" s="4"/>
      <c r="AY1393" s="3" t="s">
        <v>122</v>
      </c>
      <c r="AZ1393" s="3" t="s">
        <v>76</v>
      </c>
      <c r="BA1393" s="3" t="s">
        <v>77</v>
      </c>
      <c r="BB1393" s="3">
        <v>31.50416667</v>
      </c>
      <c r="BC1393" s="3">
        <v>121.96</v>
      </c>
      <c r="BD1393" s="4"/>
      <c r="BE1393" s="3" t="s">
        <v>712</v>
      </c>
    </row>
    <row r="1394" spans="1:57" ht="12.75">
      <c r="A1394" s="3" t="s">
        <v>315</v>
      </c>
      <c r="B1394" s="4"/>
      <c r="C1394" s="3" t="s">
        <v>698</v>
      </c>
      <c r="D1394" s="3" t="s">
        <v>699</v>
      </c>
      <c r="E1394" s="3" t="s">
        <v>700</v>
      </c>
      <c r="F1394" s="3">
        <v>2017</v>
      </c>
      <c r="G1394" s="2" t="s">
        <v>61</v>
      </c>
      <c r="H1394" s="3" t="s">
        <v>112</v>
      </c>
      <c r="I1394" s="3" t="s">
        <v>113</v>
      </c>
      <c r="J1394" s="3" t="s">
        <v>96</v>
      </c>
      <c r="K1394" s="3" t="s">
        <v>126</v>
      </c>
      <c r="L1394" s="3">
        <v>2015</v>
      </c>
      <c r="M1394" s="3" t="s">
        <v>714</v>
      </c>
      <c r="N1394" s="2" t="s">
        <v>81</v>
      </c>
      <c r="O1394" s="3"/>
      <c r="P1394" s="3" t="s">
        <v>82</v>
      </c>
      <c r="Q1394" s="3" t="s">
        <v>83</v>
      </c>
      <c r="R1394" s="4"/>
      <c r="S1394" s="3" t="s">
        <v>69</v>
      </c>
      <c r="T1394" s="3" t="s">
        <v>299</v>
      </c>
      <c r="U1394" s="3" t="s">
        <v>84</v>
      </c>
      <c r="V1394" s="3" t="s">
        <v>72</v>
      </c>
      <c r="W1394" s="3">
        <v>2.2700000000000001E-2</v>
      </c>
      <c r="X1394" s="4">
        <f t="shared" si="79"/>
        <v>5.8999999999999997E-2</v>
      </c>
      <c r="Y1394" s="3">
        <v>2.9499999999999998E-2</v>
      </c>
      <c r="Z1394" s="4"/>
      <c r="AA1394" s="3">
        <v>4</v>
      </c>
      <c r="AB1394" s="3">
        <v>1.2999999999999999E-2</v>
      </c>
      <c r="AC1394" s="4">
        <f t="shared" si="138"/>
        <v>2.8E-3</v>
      </c>
      <c r="AD1394" s="3">
        <v>1.4E-3</v>
      </c>
      <c r="AE1394" s="3">
        <v>4</v>
      </c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3" t="s">
        <v>177</v>
      </c>
      <c r="AV1394" s="3" t="s">
        <v>178</v>
      </c>
      <c r="AW1394" s="3" t="s">
        <v>121</v>
      </c>
      <c r="AX1394" s="4"/>
      <c r="AY1394" s="3" t="s">
        <v>122</v>
      </c>
      <c r="AZ1394" s="3" t="s">
        <v>76</v>
      </c>
      <c r="BA1394" s="3" t="s">
        <v>77</v>
      </c>
      <c r="BB1394" s="3">
        <v>31.50416667</v>
      </c>
      <c r="BC1394" s="3">
        <v>121.96</v>
      </c>
      <c r="BD1394" s="4"/>
      <c r="BE1394" s="3" t="s">
        <v>712</v>
      </c>
    </row>
    <row r="1395" spans="1:57" ht="12.75">
      <c r="A1395" s="3" t="s">
        <v>315</v>
      </c>
      <c r="B1395" s="4"/>
      <c r="C1395" s="3" t="s">
        <v>698</v>
      </c>
      <c r="D1395" s="3" t="s">
        <v>699</v>
      </c>
      <c r="E1395" s="3" t="s">
        <v>700</v>
      </c>
      <c r="F1395" s="3">
        <v>2017</v>
      </c>
      <c r="G1395" s="2" t="s">
        <v>61</v>
      </c>
      <c r="H1395" s="3" t="s">
        <v>112</v>
      </c>
      <c r="I1395" s="3" t="s">
        <v>113</v>
      </c>
      <c r="J1395" s="3" t="s">
        <v>96</v>
      </c>
      <c r="K1395" s="3" t="s">
        <v>126</v>
      </c>
      <c r="L1395" s="3">
        <v>2015</v>
      </c>
      <c r="M1395" s="3" t="s">
        <v>714</v>
      </c>
      <c r="N1395" s="2" t="s">
        <v>81</v>
      </c>
      <c r="O1395" s="3"/>
      <c r="P1395" s="3" t="s">
        <v>82</v>
      </c>
      <c r="Q1395" s="3" t="s">
        <v>83</v>
      </c>
      <c r="R1395" s="4"/>
      <c r="S1395" s="3" t="s">
        <v>69</v>
      </c>
      <c r="T1395" s="3" t="s">
        <v>299</v>
      </c>
      <c r="U1395" s="3" t="s">
        <v>84</v>
      </c>
      <c r="V1395" s="3" t="s">
        <v>72</v>
      </c>
      <c r="W1395" s="3">
        <v>1.5800000000000002E-2</v>
      </c>
      <c r="X1395" s="4">
        <f t="shared" si="79"/>
        <v>1.2E-2</v>
      </c>
      <c r="Y1395" s="3">
        <v>6.0000000000000001E-3</v>
      </c>
      <c r="Z1395" s="4"/>
      <c r="AA1395" s="3">
        <v>4</v>
      </c>
      <c r="AB1395" s="3">
        <v>6.4999999999999997E-3</v>
      </c>
      <c r="AC1395" s="4">
        <f t="shared" si="138"/>
        <v>3.3999999999999998E-3</v>
      </c>
      <c r="AD1395" s="3">
        <v>1.6999999999999999E-3</v>
      </c>
      <c r="AE1395" s="3">
        <v>4</v>
      </c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3" t="s">
        <v>177</v>
      </c>
      <c r="AV1395" s="3" t="s">
        <v>178</v>
      </c>
      <c r="AW1395" s="3" t="s">
        <v>121</v>
      </c>
      <c r="AX1395" s="4"/>
      <c r="AY1395" s="3" t="s">
        <v>122</v>
      </c>
      <c r="AZ1395" s="3" t="s">
        <v>76</v>
      </c>
      <c r="BA1395" s="3" t="s">
        <v>77</v>
      </c>
      <c r="BB1395" s="3">
        <v>31.50416667</v>
      </c>
      <c r="BC1395" s="3">
        <v>121.96</v>
      </c>
      <c r="BD1395" s="4"/>
      <c r="BE1395" s="3" t="s">
        <v>712</v>
      </c>
    </row>
    <row r="1396" spans="1:57" ht="12.75">
      <c r="A1396" s="3" t="s">
        <v>315</v>
      </c>
      <c r="B1396" s="4"/>
      <c r="C1396" s="3" t="s">
        <v>698</v>
      </c>
      <c r="D1396" s="3" t="s">
        <v>699</v>
      </c>
      <c r="E1396" s="3" t="s">
        <v>700</v>
      </c>
      <c r="F1396" s="3">
        <v>2017</v>
      </c>
      <c r="G1396" s="2" t="s">
        <v>61</v>
      </c>
      <c r="H1396" s="3" t="s">
        <v>112</v>
      </c>
      <c r="I1396" s="3" t="s">
        <v>113</v>
      </c>
      <c r="J1396" s="3" t="s">
        <v>96</v>
      </c>
      <c r="K1396" s="3" t="s">
        <v>126</v>
      </c>
      <c r="L1396" s="3">
        <v>2015</v>
      </c>
      <c r="M1396" s="3" t="s">
        <v>714</v>
      </c>
      <c r="N1396" s="2" t="s">
        <v>81</v>
      </c>
      <c r="O1396" s="3"/>
      <c r="P1396" s="3" t="s">
        <v>82</v>
      </c>
      <c r="Q1396" s="3" t="s">
        <v>83</v>
      </c>
      <c r="R1396" s="4"/>
      <c r="S1396" s="3" t="s">
        <v>69</v>
      </c>
      <c r="T1396" s="3" t="s">
        <v>299</v>
      </c>
      <c r="U1396" s="3" t="s">
        <v>84</v>
      </c>
      <c r="V1396" s="3" t="s">
        <v>72</v>
      </c>
      <c r="W1396" s="3">
        <v>3.1899999999999998E-2</v>
      </c>
      <c r="X1396" s="4">
        <f t="shared" si="79"/>
        <v>8.3999999999999995E-3</v>
      </c>
      <c r="Y1396" s="3">
        <v>4.1999999999999997E-3</v>
      </c>
      <c r="Z1396" s="4"/>
      <c r="AA1396" s="3">
        <v>4</v>
      </c>
      <c r="AB1396" s="3">
        <v>9.2999999999999992E-3</v>
      </c>
      <c r="AC1396" s="4">
        <f t="shared" si="138"/>
        <v>4.5999999999999999E-3</v>
      </c>
      <c r="AD1396" s="3">
        <v>2.3E-3</v>
      </c>
      <c r="AE1396" s="3">
        <v>4</v>
      </c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3" t="s">
        <v>177</v>
      </c>
      <c r="AV1396" s="3" t="s">
        <v>178</v>
      </c>
      <c r="AW1396" s="3" t="s">
        <v>121</v>
      </c>
      <c r="AX1396" s="4"/>
      <c r="AY1396" s="3" t="s">
        <v>122</v>
      </c>
      <c r="AZ1396" s="3" t="s">
        <v>76</v>
      </c>
      <c r="BA1396" s="3" t="s">
        <v>77</v>
      </c>
      <c r="BB1396" s="3">
        <v>31.50416667</v>
      </c>
      <c r="BC1396" s="3">
        <v>121.96</v>
      </c>
      <c r="BD1396" s="4"/>
      <c r="BE1396" s="3" t="s">
        <v>712</v>
      </c>
    </row>
    <row r="1397" spans="1:57" ht="12.75">
      <c r="A1397" s="3" t="s">
        <v>315</v>
      </c>
      <c r="B1397" s="4"/>
      <c r="C1397" s="3" t="s">
        <v>698</v>
      </c>
      <c r="D1397" s="3" t="s">
        <v>699</v>
      </c>
      <c r="E1397" s="3" t="s">
        <v>700</v>
      </c>
      <c r="F1397" s="3">
        <v>2017</v>
      </c>
      <c r="G1397" s="2" t="s">
        <v>61</v>
      </c>
      <c r="H1397" s="3" t="s">
        <v>112</v>
      </c>
      <c r="I1397" s="3" t="s">
        <v>113</v>
      </c>
      <c r="J1397" s="3" t="s">
        <v>96</v>
      </c>
      <c r="K1397" s="3" t="s">
        <v>126</v>
      </c>
      <c r="L1397" s="3">
        <v>2015</v>
      </c>
      <c r="M1397" s="3" t="s">
        <v>714</v>
      </c>
      <c r="N1397" s="2" t="s">
        <v>81</v>
      </c>
      <c r="O1397" s="3"/>
      <c r="P1397" s="3" t="s">
        <v>82</v>
      </c>
      <c r="Q1397" s="3" t="s">
        <v>83</v>
      </c>
      <c r="R1397" s="4"/>
      <c r="S1397" s="3" t="s">
        <v>69</v>
      </c>
      <c r="T1397" s="3" t="s">
        <v>299</v>
      </c>
      <c r="U1397" s="3" t="s">
        <v>84</v>
      </c>
      <c r="V1397" s="3" t="s">
        <v>72</v>
      </c>
      <c r="W1397" s="3">
        <v>2.3199999999999998E-2</v>
      </c>
      <c r="X1397" s="4">
        <f t="shared" si="79"/>
        <v>4.1999999999999997E-3</v>
      </c>
      <c r="Y1397" s="3">
        <v>2.0999999999999999E-3</v>
      </c>
      <c r="Z1397" s="4"/>
      <c r="AA1397" s="3">
        <v>4</v>
      </c>
      <c r="AB1397" s="3">
        <v>1.67E-2</v>
      </c>
      <c r="AC1397" s="4">
        <f t="shared" si="138"/>
        <v>7.1999999999999998E-3</v>
      </c>
      <c r="AD1397" s="3">
        <v>3.5999999999999999E-3</v>
      </c>
      <c r="AE1397" s="3">
        <v>4</v>
      </c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3" t="s">
        <v>177</v>
      </c>
      <c r="AV1397" s="3" t="s">
        <v>178</v>
      </c>
      <c r="AW1397" s="3" t="s">
        <v>121</v>
      </c>
      <c r="AX1397" s="4"/>
      <c r="AY1397" s="3" t="s">
        <v>122</v>
      </c>
      <c r="AZ1397" s="3" t="s">
        <v>76</v>
      </c>
      <c r="BA1397" s="3" t="s">
        <v>77</v>
      </c>
      <c r="BB1397" s="3">
        <v>31.50416667</v>
      </c>
      <c r="BC1397" s="3">
        <v>121.96</v>
      </c>
      <c r="BD1397" s="4"/>
      <c r="BE1397" s="3" t="s">
        <v>712</v>
      </c>
    </row>
    <row r="1398" spans="1:57" ht="12.75">
      <c r="A1398" s="3" t="s">
        <v>315</v>
      </c>
      <c r="B1398" s="4"/>
      <c r="C1398" s="3" t="s">
        <v>698</v>
      </c>
      <c r="D1398" s="3" t="s">
        <v>699</v>
      </c>
      <c r="E1398" s="3" t="s">
        <v>700</v>
      </c>
      <c r="F1398" s="3">
        <v>2017</v>
      </c>
      <c r="G1398" s="2" t="s">
        <v>61</v>
      </c>
      <c r="H1398" s="3" t="s">
        <v>112</v>
      </c>
      <c r="I1398" s="3" t="s">
        <v>113</v>
      </c>
      <c r="J1398" s="3" t="s">
        <v>96</v>
      </c>
      <c r="K1398" s="3" t="s">
        <v>126</v>
      </c>
      <c r="L1398" s="3">
        <v>2015</v>
      </c>
      <c r="M1398" s="3" t="s">
        <v>715</v>
      </c>
      <c r="N1398" s="2" t="s">
        <v>81</v>
      </c>
      <c r="O1398" s="3"/>
      <c r="P1398" s="3" t="s">
        <v>82</v>
      </c>
      <c r="Q1398" s="3" t="s">
        <v>83</v>
      </c>
      <c r="R1398" s="4"/>
      <c r="S1398" s="3" t="s">
        <v>69</v>
      </c>
      <c r="T1398" s="3" t="s">
        <v>70</v>
      </c>
      <c r="U1398" s="3" t="s">
        <v>84</v>
      </c>
      <c r="V1398" s="3" t="s">
        <v>72</v>
      </c>
      <c r="W1398" s="3">
        <v>7.2999999999999996E-4</v>
      </c>
      <c r="X1398" s="4">
        <f t="shared" si="79"/>
        <v>1.8E-3</v>
      </c>
      <c r="Y1398" s="3">
        <v>8.9999999999999998E-4</v>
      </c>
      <c r="Z1398" s="4"/>
      <c r="AA1398" s="3">
        <v>4</v>
      </c>
      <c r="AB1398" s="3">
        <v>2.7000000000000001E-3</v>
      </c>
      <c r="AC1398" s="4">
        <f t="shared" si="138"/>
        <v>5.9999999999999995E-4</v>
      </c>
      <c r="AD1398" s="3">
        <v>2.9999999999999997E-4</v>
      </c>
      <c r="AE1398" s="3">
        <v>4</v>
      </c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3" t="s">
        <v>177</v>
      </c>
      <c r="AV1398" s="3" t="s">
        <v>178</v>
      </c>
      <c r="AW1398" s="3" t="s">
        <v>121</v>
      </c>
      <c r="AX1398" s="4"/>
      <c r="AY1398" s="3" t="s">
        <v>122</v>
      </c>
      <c r="AZ1398" s="3" t="s">
        <v>76</v>
      </c>
      <c r="BA1398" s="3" t="s">
        <v>77</v>
      </c>
      <c r="BB1398" s="3">
        <v>31.50416667</v>
      </c>
      <c r="BC1398" s="3">
        <v>121.96</v>
      </c>
      <c r="BD1398" s="4"/>
      <c r="BE1398" s="3" t="s">
        <v>712</v>
      </c>
    </row>
    <row r="1399" spans="1:57" ht="12.75">
      <c r="A1399" s="3" t="s">
        <v>315</v>
      </c>
      <c r="B1399" s="4"/>
      <c r="C1399" s="3" t="s">
        <v>698</v>
      </c>
      <c r="D1399" s="3" t="s">
        <v>699</v>
      </c>
      <c r="E1399" s="3" t="s">
        <v>700</v>
      </c>
      <c r="F1399" s="3">
        <v>2017</v>
      </c>
      <c r="G1399" s="2" t="s">
        <v>61</v>
      </c>
      <c r="H1399" s="3" t="s">
        <v>112</v>
      </c>
      <c r="I1399" s="3" t="s">
        <v>113</v>
      </c>
      <c r="J1399" s="3" t="s">
        <v>96</v>
      </c>
      <c r="K1399" s="3" t="s">
        <v>126</v>
      </c>
      <c r="L1399" s="3">
        <v>2015</v>
      </c>
      <c r="M1399" s="3" t="s">
        <v>715</v>
      </c>
      <c r="N1399" s="2" t="s">
        <v>81</v>
      </c>
      <c r="O1399" s="3"/>
      <c r="P1399" s="3" t="s">
        <v>82</v>
      </c>
      <c r="Q1399" s="3" t="s">
        <v>83</v>
      </c>
      <c r="R1399" s="4"/>
      <c r="S1399" s="3" t="s">
        <v>69</v>
      </c>
      <c r="T1399" s="3" t="s">
        <v>70</v>
      </c>
      <c r="U1399" s="3" t="s">
        <v>84</v>
      </c>
      <c r="V1399" s="3" t="s">
        <v>72</v>
      </c>
      <c r="W1399" s="3">
        <v>1.99E-3</v>
      </c>
      <c r="X1399" s="4">
        <f t="shared" si="79"/>
        <v>5.8E-4</v>
      </c>
      <c r="Y1399" s="3">
        <v>2.9E-4</v>
      </c>
      <c r="Z1399" s="4"/>
      <c r="AA1399" s="3">
        <v>4</v>
      </c>
      <c r="AB1399" s="3">
        <v>6.1000000000000004E-3</v>
      </c>
      <c r="AC1399" s="4">
        <f t="shared" si="138"/>
        <v>1.4E-3</v>
      </c>
      <c r="AD1399" s="3">
        <v>6.9999999999999999E-4</v>
      </c>
      <c r="AE1399" s="3">
        <v>4</v>
      </c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3" t="s">
        <v>177</v>
      </c>
      <c r="AV1399" s="3" t="s">
        <v>178</v>
      </c>
      <c r="AW1399" s="3" t="s">
        <v>121</v>
      </c>
      <c r="AX1399" s="4"/>
      <c r="AY1399" s="3" t="s">
        <v>122</v>
      </c>
      <c r="AZ1399" s="3" t="s">
        <v>76</v>
      </c>
      <c r="BA1399" s="3" t="s">
        <v>77</v>
      </c>
      <c r="BB1399" s="3">
        <v>31.50416667</v>
      </c>
      <c r="BC1399" s="3">
        <v>121.96</v>
      </c>
      <c r="BD1399" s="4"/>
      <c r="BE1399" s="3" t="s">
        <v>712</v>
      </c>
    </row>
    <row r="1400" spans="1:57" ht="12.75">
      <c r="A1400" s="3" t="s">
        <v>315</v>
      </c>
      <c r="B1400" s="4"/>
      <c r="C1400" s="3" t="s">
        <v>698</v>
      </c>
      <c r="D1400" s="3" t="s">
        <v>699</v>
      </c>
      <c r="E1400" s="3" t="s">
        <v>700</v>
      </c>
      <c r="F1400" s="3">
        <v>2017</v>
      </c>
      <c r="G1400" s="2" t="s">
        <v>61</v>
      </c>
      <c r="H1400" s="3" t="s">
        <v>112</v>
      </c>
      <c r="I1400" s="3" t="s">
        <v>113</v>
      </c>
      <c r="J1400" s="3" t="s">
        <v>96</v>
      </c>
      <c r="K1400" s="3" t="s">
        <v>126</v>
      </c>
      <c r="L1400" s="3">
        <v>2015</v>
      </c>
      <c r="M1400" s="3" t="s">
        <v>715</v>
      </c>
      <c r="N1400" s="2" t="s">
        <v>81</v>
      </c>
      <c r="O1400" s="3"/>
      <c r="P1400" s="3" t="s">
        <v>82</v>
      </c>
      <c r="Q1400" s="3" t="s">
        <v>83</v>
      </c>
      <c r="R1400" s="4"/>
      <c r="S1400" s="3" t="s">
        <v>69</v>
      </c>
      <c r="T1400" s="3" t="s">
        <v>70</v>
      </c>
      <c r="U1400" s="3" t="s">
        <v>84</v>
      </c>
      <c r="V1400" s="3" t="s">
        <v>72</v>
      </c>
      <c r="W1400" s="3">
        <v>2.5000000000000001E-4</v>
      </c>
      <c r="X1400" s="4">
        <f t="shared" si="79"/>
        <v>2.4000000000000001E-4</v>
      </c>
      <c r="Y1400" s="3">
        <v>1.2E-4</v>
      </c>
      <c r="Z1400" s="4"/>
      <c r="AA1400" s="3">
        <v>4</v>
      </c>
      <c r="AB1400" s="3">
        <v>3.5000000000000001E-3</v>
      </c>
      <c r="AC1400" s="4">
        <f t="shared" si="138"/>
        <v>8.0000000000000002E-3</v>
      </c>
      <c r="AD1400" s="3">
        <v>4.0000000000000001E-3</v>
      </c>
      <c r="AE1400" s="3">
        <v>4</v>
      </c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3" t="s">
        <v>177</v>
      </c>
      <c r="AV1400" s="3" t="s">
        <v>178</v>
      </c>
      <c r="AW1400" s="3" t="s">
        <v>121</v>
      </c>
      <c r="AX1400" s="4"/>
      <c r="AY1400" s="3" t="s">
        <v>122</v>
      </c>
      <c r="AZ1400" s="3" t="s">
        <v>76</v>
      </c>
      <c r="BA1400" s="3" t="s">
        <v>77</v>
      </c>
      <c r="BB1400" s="3">
        <v>31.50416667</v>
      </c>
      <c r="BC1400" s="3">
        <v>121.96</v>
      </c>
      <c r="BD1400" s="4"/>
      <c r="BE1400" s="3" t="s">
        <v>712</v>
      </c>
    </row>
    <row r="1401" spans="1:57" ht="12.75">
      <c r="A1401" s="3" t="s">
        <v>315</v>
      </c>
      <c r="B1401" s="4"/>
      <c r="C1401" s="3" t="s">
        <v>698</v>
      </c>
      <c r="D1401" s="3" t="s">
        <v>699</v>
      </c>
      <c r="E1401" s="3" t="s">
        <v>700</v>
      </c>
      <c r="F1401" s="3">
        <v>2017</v>
      </c>
      <c r="G1401" s="2" t="s">
        <v>61</v>
      </c>
      <c r="H1401" s="3" t="s">
        <v>112</v>
      </c>
      <c r="I1401" s="3" t="s">
        <v>113</v>
      </c>
      <c r="J1401" s="3" t="s">
        <v>96</v>
      </c>
      <c r="K1401" s="3" t="s">
        <v>126</v>
      </c>
      <c r="L1401" s="3">
        <v>2015</v>
      </c>
      <c r="M1401" s="3" t="s">
        <v>716</v>
      </c>
      <c r="N1401" s="2" t="s">
        <v>81</v>
      </c>
      <c r="O1401" s="3"/>
      <c r="P1401" s="3" t="s">
        <v>82</v>
      </c>
      <c r="Q1401" s="3" t="s">
        <v>83</v>
      </c>
      <c r="R1401" s="4"/>
      <c r="S1401" s="3" t="s">
        <v>69</v>
      </c>
      <c r="T1401" s="3" t="s">
        <v>70</v>
      </c>
      <c r="U1401" s="3" t="s">
        <v>84</v>
      </c>
      <c r="V1401" s="3" t="s">
        <v>72</v>
      </c>
      <c r="W1401" s="3">
        <v>2.18E-2</v>
      </c>
      <c r="X1401" s="4">
        <f t="shared" si="79"/>
        <v>5.1999999999999998E-3</v>
      </c>
      <c r="Y1401" s="3">
        <v>2.5999999999999999E-3</v>
      </c>
      <c r="Z1401" s="4"/>
      <c r="AA1401" s="3">
        <v>4</v>
      </c>
      <c r="AB1401" s="3">
        <v>2.6599999999999999E-2</v>
      </c>
      <c r="AC1401" s="4">
        <f t="shared" si="138"/>
        <v>3.5999999999999999E-3</v>
      </c>
      <c r="AD1401" s="3">
        <v>1.8E-3</v>
      </c>
      <c r="AE1401" s="3">
        <v>4</v>
      </c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3" t="s">
        <v>177</v>
      </c>
      <c r="AV1401" s="3" t="s">
        <v>178</v>
      </c>
      <c r="AW1401" s="3" t="s">
        <v>121</v>
      </c>
      <c r="AX1401" s="4"/>
      <c r="AY1401" s="3" t="s">
        <v>122</v>
      </c>
      <c r="AZ1401" s="3" t="s">
        <v>76</v>
      </c>
      <c r="BA1401" s="3" t="s">
        <v>77</v>
      </c>
      <c r="BB1401" s="3">
        <v>31.50416667</v>
      </c>
      <c r="BC1401" s="3">
        <v>121.96</v>
      </c>
      <c r="BD1401" s="4"/>
      <c r="BE1401" s="3" t="s">
        <v>712</v>
      </c>
    </row>
    <row r="1402" spans="1:57" ht="12.75">
      <c r="A1402" s="3" t="s">
        <v>315</v>
      </c>
      <c r="B1402" s="4"/>
      <c r="C1402" s="3" t="s">
        <v>698</v>
      </c>
      <c r="D1402" s="3" t="s">
        <v>699</v>
      </c>
      <c r="E1402" s="3" t="s">
        <v>700</v>
      </c>
      <c r="F1402" s="3">
        <v>2017</v>
      </c>
      <c r="G1402" s="2" t="s">
        <v>61</v>
      </c>
      <c r="H1402" s="3" t="s">
        <v>112</v>
      </c>
      <c r="I1402" s="3" t="s">
        <v>113</v>
      </c>
      <c r="J1402" s="3" t="s">
        <v>96</v>
      </c>
      <c r="K1402" s="3" t="s">
        <v>126</v>
      </c>
      <c r="L1402" s="3">
        <v>2015</v>
      </c>
      <c r="M1402" s="3" t="s">
        <v>716</v>
      </c>
      <c r="N1402" s="2" t="s">
        <v>81</v>
      </c>
      <c r="O1402" s="3"/>
      <c r="P1402" s="3" t="s">
        <v>82</v>
      </c>
      <c r="Q1402" s="3" t="s">
        <v>83</v>
      </c>
      <c r="R1402" s="4"/>
      <c r="S1402" s="3" t="s">
        <v>69</v>
      </c>
      <c r="T1402" s="3" t="s">
        <v>70</v>
      </c>
      <c r="U1402" s="3" t="s">
        <v>84</v>
      </c>
      <c r="V1402" s="3" t="s">
        <v>72</v>
      </c>
      <c r="W1402" s="3">
        <v>4.0099999999999997E-2</v>
      </c>
      <c r="X1402" s="4">
        <f t="shared" si="79"/>
        <v>3.2000000000000002E-3</v>
      </c>
      <c r="Y1402" s="3">
        <v>1.6000000000000001E-3</v>
      </c>
      <c r="Z1402" s="4"/>
      <c r="AA1402" s="3">
        <v>4</v>
      </c>
      <c r="AB1402" s="3">
        <v>3.3799999999999997E-2</v>
      </c>
      <c r="AC1402" s="4">
        <f t="shared" si="138"/>
        <v>6.7999999999999996E-3</v>
      </c>
      <c r="AD1402" s="3">
        <v>3.3999999999999998E-3</v>
      </c>
      <c r="AE1402" s="3">
        <v>4</v>
      </c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3" t="s">
        <v>177</v>
      </c>
      <c r="AV1402" s="3" t="s">
        <v>178</v>
      </c>
      <c r="AW1402" s="3" t="s">
        <v>121</v>
      </c>
      <c r="AX1402" s="4"/>
      <c r="AY1402" s="3" t="s">
        <v>122</v>
      </c>
      <c r="AZ1402" s="3" t="s">
        <v>76</v>
      </c>
      <c r="BA1402" s="3" t="s">
        <v>77</v>
      </c>
      <c r="BB1402" s="3">
        <v>31.50416667</v>
      </c>
      <c r="BC1402" s="3">
        <v>121.96</v>
      </c>
      <c r="BD1402" s="4"/>
      <c r="BE1402" s="3" t="s">
        <v>712</v>
      </c>
    </row>
    <row r="1403" spans="1:57" ht="12.75">
      <c r="A1403" s="3" t="s">
        <v>315</v>
      </c>
      <c r="B1403" s="4"/>
      <c r="C1403" s="3" t="s">
        <v>698</v>
      </c>
      <c r="D1403" s="3" t="s">
        <v>699</v>
      </c>
      <c r="E1403" s="3" t="s">
        <v>700</v>
      </c>
      <c r="F1403" s="3">
        <v>2017</v>
      </c>
      <c r="G1403" s="2" t="s">
        <v>61</v>
      </c>
      <c r="H1403" s="3" t="s">
        <v>112</v>
      </c>
      <c r="I1403" s="3" t="s">
        <v>113</v>
      </c>
      <c r="J1403" s="3" t="s">
        <v>96</v>
      </c>
      <c r="K1403" s="3" t="s">
        <v>126</v>
      </c>
      <c r="L1403" s="3">
        <v>2015</v>
      </c>
      <c r="M1403" s="3" t="s">
        <v>716</v>
      </c>
      <c r="N1403" s="2" t="s">
        <v>81</v>
      </c>
      <c r="O1403" s="3"/>
      <c r="P1403" s="3" t="s">
        <v>82</v>
      </c>
      <c r="Q1403" s="3" t="s">
        <v>83</v>
      </c>
      <c r="R1403" s="4"/>
      <c r="S1403" s="3" t="s">
        <v>69</v>
      </c>
      <c r="T1403" s="3" t="s">
        <v>70</v>
      </c>
      <c r="U1403" s="3" t="s">
        <v>84</v>
      </c>
      <c r="V1403" s="3" t="s">
        <v>72</v>
      </c>
      <c r="W1403" s="3">
        <v>6.5100000000000005E-2</v>
      </c>
      <c r="X1403" s="4">
        <f t="shared" si="79"/>
        <v>1.2200000000000001E-2</v>
      </c>
      <c r="Y1403" s="3">
        <v>6.1000000000000004E-3</v>
      </c>
      <c r="Z1403" s="4"/>
      <c r="AA1403" s="3">
        <v>4</v>
      </c>
      <c r="AB1403" s="3">
        <v>6.2E-2</v>
      </c>
      <c r="AC1403" s="4">
        <f t="shared" si="138"/>
        <v>1.8200000000000001E-2</v>
      </c>
      <c r="AD1403" s="3">
        <v>9.1000000000000004E-3</v>
      </c>
      <c r="AE1403" s="3">
        <v>4</v>
      </c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3" t="s">
        <v>177</v>
      </c>
      <c r="AV1403" s="3" t="s">
        <v>178</v>
      </c>
      <c r="AW1403" s="3" t="s">
        <v>121</v>
      </c>
      <c r="AX1403" s="4"/>
      <c r="AY1403" s="3" t="s">
        <v>122</v>
      </c>
      <c r="AZ1403" s="3" t="s">
        <v>76</v>
      </c>
      <c r="BA1403" s="3" t="s">
        <v>77</v>
      </c>
      <c r="BB1403" s="3">
        <v>31.50416667</v>
      </c>
      <c r="BC1403" s="3">
        <v>121.96</v>
      </c>
      <c r="BD1403" s="4"/>
      <c r="BE1403" s="3" t="s">
        <v>712</v>
      </c>
    </row>
    <row r="1404" spans="1:57" ht="12.75">
      <c r="A1404" s="3" t="s">
        <v>315</v>
      </c>
      <c r="B1404" s="4"/>
      <c r="C1404" s="3" t="s">
        <v>698</v>
      </c>
      <c r="D1404" s="3" t="s">
        <v>699</v>
      </c>
      <c r="E1404" s="3" t="s">
        <v>700</v>
      </c>
      <c r="F1404" s="3">
        <v>2017</v>
      </c>
      <c r="G1404" s="2" t="s">
        <v>61</v>
      </c>
      <c r="H1404" s="3" t="s">
        <v>112</v>
      </c>
      <c r="I1404" s="3" t="s">
        <v>113</v>
      </c>
      <c r="J1404" s="3" t="s">
        <v>96</v>
      </c>
      <c r="K1404" s="3" t="s">
        <v>126</v>
      </c>
      <c r="L1404" s="3">
        <v>2015</v>
      </c>
      <c r="M1404" s="3" t="s">
        <v>717</v>
      </c>
      <c r="N1404" s="2" t="s">
        <v>81</v>
      </c>
      <c r="O1404" s="3"/>
      <c r="P1404" s="3" t="s">
        <v>82</v>
      </c>
      <c r="Q1404" s="3" t="s">
        <v>83</v>
      </c>
      <c r="R1404" s="4"/>
      <c r="S1404" s="3" t="s">
        <v>69</v>
      </c>
      <c r="T1404" s="3" t="s">
        <v>299</v>
      </c>
      <c r="U1404" s="3" t="s">
        <v>84</v>
      </c>
      <c r="V1404" s="3" t="s">
        <v>72</v>
      </c>
      <c r="W1404" s="3">
        <v>0.27989999999999998</v>
      </c>
      <c r="X1404" s="4">
        <f t="shared" si="79"/>
        <v>0.11459999999999999</v>
      </c>
      <c r="Y1404" s="3">
        <v>5.7299999999999997E-2</v>
      </c>
      <c r="Z1404" s="4"/>
      <c r="AA1404" s="3">
        <v>4</v>
      </c>
      <c r="AB1404" s="3">
        <v>0.42430000000000001</v>
      </c>
      <c r="AC1404" s="4">
        <f t="shared" si="138"/>
        <v>2.6200000000000001E-2</v>
      </c>
      <c r="AD1404" s="3">
        <v>1.3100000000000001E-2</v>
      </c>
      <c r="AE1404" s="3">
        <v>4</v>
      </c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3" t="s">
        <v>177</v>
      </c>
      <c r="AV1404" s="3" t="s">
        <v>178</v>
      </c>
      <c r="AW1404" s="3" t="s">
        <v>121</v>
      </c>
      <c r="AX1404" s="4"/>
      <c r="AY1404" s="3" t="s">
        <v>122</v>
      </c>
      <c r="AZ1404" s="3" t="s">
        <v>76</v>
      </c>
      <c r="BA1404" s="3" t="s">
        <v>77</v>
      </c>
      <c r="BB1404" s="3">
        <v>31.50416667</v>
      </c>
      <c r="BC1404" s="3">
        <v>121.96</v>
      </c>
      <c r="BD1404" s="4"/>
      <c r="BE1404" s="3" t="s">
        <v>718</v>
      </c>
    </row>
    <row r="1405" spans="1:57" ht="12.75">
      <c r="A1405" s="3" t="s">
        <v>315</v>
      </c>
      <c r="B1405" s="4"/>
      <c r="C1405" s="3" t="s">
        <v>698</v>
      </c>
      <c r="D1405" s="3" t="s">
        <v>699</v>
      </c>
      <c r="E1405" s="3" t="s">
        <v>700</v>
      </c>
      <c r="F1405" s="3">
        <v>2017</v>
      </c>
      <c r="G1405" s="2" t="s">
        <v>61</v>
      </c>
      <c r="H1405" s="3" t="s">
        <v>112</v>
      </c>
      <c r="I1405" s="3" t="s">
        <v>113</v>
      </c>
      <c r="J1405" s="3" t="s">
        <v>96</v>
      </c>
      <c r="K1405" s="3" t="s">
        <v>126</v>
      </c>
      <c r="L1405" s="3">
        <v>2015</v>
      </c>
      <c r="M1405" s="3" t="s">
        <v>717</v>
      </c>
      <c r="N1405" s="2" t="s">
        <v>81</v>
      </c>
      <c r="O1405" s="3"/>
      <c r="P1405" s="3" t="s">
        <v>82</v>
      </c>
      <c r="Q1405" s="3" t="s">
        <v>83</v>
      </c>
      <c r="R1405" s="4"/>
      <c r="S1405" s="3" t="s">
        <v>69</v>
      </c>
      <c r="T1405" s="3" t="s">
        <v>299</v>
      </c>
      <c r="U1405" s="3" t="s">
        <v>84</v>
      </c>
      <c r="V1405" s="3" t="s">
        <v>72</v>
      </c>
      <c r="W1405" s="3">
        <v>0.55089999999999995</v>
      </c>
      <c r="X1405" s="4">
        <f t="shared" si="79"/>
        <v>0.25519999999999998</v>
      </c>
      <c r="Y1405" s="3">
        <v>0.12759999999999999</v>
      </c>
      <c r="Z1405" s="4"/>
      <c r="AA1405" s="3">
        <v>4</v>
      </c>
      <c r="AB1405" s="3">
        <v>0.16569999999999999</v>
      </c>
      <c r="AC1405" s="4">
        <f t="shared" si="138"/>
        <v>8.8599999999999998E-2</v>
      </c>
      <c r="AD1405" s="3">
        <v>4.4299999999999999E-2</v>
      </c>
      <c r="AE1405" s="3">
        <v>4</v>
      </c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3" t="s">
        <v>177</v>
      </c>
      <c r="AV1405" s="3" t="s">
        <v>178</v>
      </c>
      <c r="AW1405" s="3" t="s">
        <v>121</v>
      </c>
      <c r="AX1405" s="4"/>
      <c r="AY1405" s="3" t="s">
        <v>122</v>
      </c>
      <c r="AZ1405" s="3" t="s">
        <v>76</v>
      </c>
      <c r="BA1405" s="3" t="s">
        <v>77</v>
      </c>
      <c r="BB1405" s="3">
        <v>31.50416667</v>
      </c>
      <c r="BC1405" s="3">
        <v>121.96</v>
      </c>
      <c r="BD1405" s="4"/>
      <c r="BE1405" s="3" t="s">
        <v>718</v>
      </c>
    </row>
    <row r="1406" spans="1:57" ht="12.75">
      <c r="A1406" s="3" t="s">
        <v>315</v>
      </c>
      <c r="B1406" s="4"/>
      <c r="C1406" s="3" t="s">
        <v>698</v>
      </c>
      <c r="D1406" s="3" t="s">
        <v>699</v>
      </c>
      <c r="E1406" s="3" t="s">
        <v>700</v>
      </c>
      <c r="F1406" s="3">
        <v>2017</v>
      </c>
      <c r="G1406" s="2" t="s">
        <v>61</v>
      </c>
      <c r="H1406" s="3" t="s">
        <v>112</v>
      </c>
      <c r="I1406" s="3" t="s">
        <v>113</v>
      </c>
      <c r="J1406" s="3" t="s">
        <v>96</v>
      </c>
      <c r="K1406" s="3" t="s">
        <v>126</v>
      </c>
      <c r="L1406" s="3">
        <v>2015</v>
      </c>
      <c r="M1406" s="3" t="s">
        <v>717</v>
      </c>
      <c r="N1406" s="2" t="s">
        <v>81</v>
      </c>
      <c r="O1406" s="3"/>
      <c r="P1406" s="3" t="s">
        <v>82</v>
      </c>
      <c r="Q1406" s="3" t="s">
        <v>83</v>
      </c>
      <c r="R1406" s="4"/>
      <c r="S1406" s="3" t="s">
        <v>69</v>
      </c>
      <c r="T1406" s="3" t="s">
        <v>299</v>
      </c>
      <c r="U1406" s="3" t="s">
        <v>84</v>
      </c>
      <c r="V1406" s="3" t="s">
        <v>72</v>
      </c>
      <c r="W1406" s="3">
        <v>0.46189999999999998</v>
      </c>
      <c r="X1406" s="4">
        <f t="shared" si="79"/>
        <v>0.39839999999999998</v>
      </c>
      <c r="Y1406" s="3">
        <v>0.19919999999999999</v>
      </c>
      <c r="Z1406" s="4"/>
      <c r="AA1406" s="3">
        <v>4</v>
      </c>
      <c r="AB1406" s="3">
        <v>0.14169999999999999</v>
      </c>
      <c r="AC1406" s="4">
        <f t="shared" si="138"/>
        <v>9.3799999999999994E-2</v>
      </c>
      <c r="AD1406" s="3">
        <v>4.6899999999999997E-2</v>
      </c>
      <c r="AE1406" s="3">
        <v>4</v>
      </c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3" t="s">
        <v>177</v>
      </c>
      <c r="AV1406" s="3" t="s">
        <v>178</v>
      </c>
      <c r="AW1406" s="3" t="s">
        <v>121</v>
      </c>
      <c r="AX1406" s="4"/>
      <c r="AY1406" s="3" t="s">
        <v>122</v>
      </c>
      <c r="AZ1406" s="3" t="s">
        <v>76</v>
      </c>
      <c r="BA1406" s="3" t="s">
        <v>77</v>
      </c>
      <c r="BB1406" s="3">
        <v>31.50416667</v>
      </c>
      <c r="BC1406" s="3">
        <v>121.96</v>
      </c>
      <c r="BD1406" s="4"/>
      <c r="BE1406" s="3" t="s">
        <v>718</v>
      </c>
    </row>
    <row r="1407" spans="1:57" ht="12.75">
      <c r="A1407" s="3" t="s">
        <v>315</v>
      </c>
      <c r="B1407" s="4"/>
      <c r="C1407" s="3" t="s">
        <v>698</v>
      </c>
      <c r="D1407" s="3" t="s">
        <v>699</v>
      </c>
      <c r="E1407" s="3" t="s">
        <v>700</v>
      </c>
      <c r="F1407" s="3">
        <v>2017</v>
      </c>
      <c r="G1407" s="2" t="s">
        <v>61</v>
      </c>
      <c r="H1407" s="3" t="s">
        <v>112</v>
      </c>
      <c r="I1407" s="3" t="s">
        <v>113</v>
      </c>
      <c r="J1407" s="3" t="s">
        <v>96</v>
      </c>
      <c r="K1407" s="3" t="s">
        <v>126</v>
      </c>
      <c r="L1407" s="3">
        <v>2015</v>
      </c>
      <c r="M1407" s="3" t="s">
        <v>717</v>
      </c>
      <c r="N1407" s="2" t="s">
        <v>81</v>
      </c>
      <c r="O1407" s="3"/>
      <c r="P1407" s="3" t="s">
        <v>82</v>
      </c>
      <c r="Q1407" s="3" t="s">
        <v>83</v>
      </c>
      <c r="R1407" s="4"/>
      <c r="S1407" s="3" t="s">
        <v>69</v>
      </c>
      <c r="T1407" s="3" t="s">
        <v>299</v>
      </c>
      <c r="U1407" s="3" t="s">
        <v>84</v>
      </c>
      <c r="V1407" s="3" t="s">
        <v>72</v>
      </c>
      <c r="W1407" s="3">
        <v>0.98829999999999996</v>
      </c>
      <c r="X1407" s="4">
        <f t="shared" si="79"/>
        <v>0.52559999999999996</v>
      </c>
      <c r="Y1407" s="3">
        <v>0.26279999999999998</v>
      </c>
      <c r="Z1407" s="4"/>
      <c r="AA1407" s="3">
        <v>4</v>
      </c>
      <c r="AB1407" s="3">
        <v>0.39489999999999997</v>
      </c>
      <c r="AC1407" s="4">
        <f t="shared" si="138"/>
        <v>0.30959999999999999</v>
      </c>
      <c r="AD1407" s="3">
        <v>0.15479999999999999</v>
      </c>
      <c r="AE1407" s="3">
        <v>4</v>
      </c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3" t="s">
        <v>177</v>
      </c>
      <c r="AV1407" s="3" t="s">
        <v>178</v>
      </c>
      <c r="AW1407" s="3" t="s">
        <v>121</v>
      </c>
      <c r="AX1407" s="4"/>
      <c r="AY1407" s="3" t="s">
        <v>122</v>
      </c>
      <c r="AZ1407" s="3" t="s">
        <v>76</v>
      </c>
      <c r="BA1407" s="3" t="s">
        <v>77</v>
      </c>
      <c r="BB1407" s="3">
        <v>31.50416667</v>
      </c>
      <c r="BC1407" s="3">
        <v>121.96</v>
      </c>
      <c r="BD1407" s="4"/>
      <c r="BE1407" s="3" t="s">
        <v>718</v>
      </c>
    </row>
    <row r="1408" spans="1:57" ht="12.75">
      <c r="A1408" s="3" t="s">
        <v>315</v>
      </c>
      <c r="B1408" s="4"/>
      <c r="C1408" s="3" t="s">
        <v>698</v>
      </c>
      <c r="D1408" s="3" t="s">
        <v>699</v>
      </c>
      <c r="E1408" s="3" t="s">
        <v>700</v>
      </c>
      <c r="F1408" s="3">
        <v>2017</v>
      </c>
      <c r="G1408" s="2" t="s">
        <v>61</v>
      </c>
      <c r="H1408" s="3" t="s">
        <v>112</v>
      </c>
      <c r="I1408" s="3" t="s">
        <v>113</v>
      </c>
      <c r="J1408" s="3" t="s">
        <v>96</v>
      </c>
      <c r="K1408" s="3" t="s">
        <v>126</v>
      </c>
      <c r="L1408" s="3">
        <v>2015</v>
      </c>
      <c r="M1408" s="3" t="s">
        <v>719</v>
      </c>
      <c r="N1408" s="2" t="s">
        <v>81</v>
      </c>
      <c r="O1408" s="3"/>
      <c r="P1408" s="3" t="s">
        <v>82</v>
      </c>
      <c r="Q1408" s="3" t="s">
        <v>83</v>
      </c>
      <c r="R1408" s="4"/>
      <c r="S1408" s="3" t="s">
        <v>69</v>
      </c>
      <c r="T1408" s="3" t="s">
        <v>101</v>
      </c>
      <c r="U1408" s="3" t="s">
        <v>84</v>
      </c>
      <c r="V1408" s="3" t="s">
        <v>72</v>
      </c>
      <c r="W1408" s="3">
        <v>5.4424000000000001</v>
      </c>
      <c r="X1408" s="4">
        <f t="shared" si="79"/>
        <v>1.5429999999999999</v>
      </c>
      <c r="Y1408" s="3">
        <v>0.77149999999999996</v>
      </c>
      <c r="Z1408" s="4"/>
      <c r="AA1408" s="3">
        <v>4</v>
      </c>
      <c r="AB1408" s="3">
        <v>6.7782999999999998</v>
      </c>
      <c r="AC1408" s="4">
        <f t="shared" si="138"/>
        <v>0.20699999999999999</v>
      </c>
      <c r="AD1408" s="3">
        <v>0.10349999999999999</v>
      </c>
      <c r="AE1408" s="3">
        <v>4</v>
      </c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3" t="s">
        <v>177</v>
      </c>
      <c r="AV1408" s="3" t="s">
        <v>178</v>
      </c>
      <c r="AW1408" s="3" t="s">
        <v>121</v>
      </c>
      <c r="AX1408" s="4"/>
      <c r="AY1408" s="3" t="s">
        <v>122</v>
      </c>
      <c r="AZ1408" s="3" t="s">
        <v>76</v>
      </c>
      <c r="BA1408" s="3" t="s">
        <v>77</v>
      </c>
      <c r="BB1408" s="3">
        <v>31.50416667</v>
      </c>
      <c r="BC1408" s="3">
        <v>121.96</v>
      </c>
      <c r="BD1408" s="4"/>
      <c r="BE1408" s="3" t="s">
        <v>718</v>
      </c>
    </row>
    <row r="1409" spans="1:57" ht="12.75">
      <c r="A1409" s="3" t="s">
        <v>315</v>
      </c>
      <c r="B1409" s="4"/>
      <c r="C1409" s="3" t="s">
        <v>698</v>
      </c>
      <c r="D1409" s="3" t="s">
        <v>699</v>
      </c>
      <c r="E1409" s="3" t="s">
        <v>700</v>
      </c>
      <c r="F1409" s="3">
        <v>2017</v>
      </c>
      <c r="G1409" s="2" t="s">
        <v>61</v>
      </c>
      <c r="H1409" s="3" t="s">
        <v>112</v>
      </c>
      <c r="I1409" s="3" t="s">
        <v>113</v>
      </c>
      <c r="J1409" s="3" t="s">
        <v>96</v>
      </c>
      <c r="K1409" s="3" t="s">
        <v>126</v>
      </c>
      <c r="L1409" s="3">
        <v>2015</v>
      </c>
      <c r="M1409" s="3" t="s">
        <v>719</v>
      </c>
      <c r="N1409" s="2" t="s">
        <v>81</v>
      </c>
      <c r="O1409" s="3"/>
      <c r="P1409" s="3" t="s">
        <v>82</v>
      </c>
      <c r="Q1409" s="3" t="s">
        <v>83</v>
      </c>
      <c r="R1409" s="4"/>
      <c r="S1409" s="3" t="s">
        <v>69</v>
      </c>
      <c r="T1409" s="3" t="s">
        <v>101</v>
      </c>
      <c r="U1409" s="3" t="s">
        <v>84</v>
      </c>
      <c r="V1409" s="3" t="s">
        <v>72</v>
      </c>
      <c r="W1409" s="3">
        <v>3.4039000000000001</v>
      </c>
      <c r="X1409" s="4">
        <f t="shared" si="79"/>
        <v>0.31979999999999997</v>
      </c>
      <c r="Y1409" s="3">
        <v>0.15989999999999999</v>
      </c>
      <c r="Z1409" s="4"/>
      <c r="AA1409" s="3">
        <v>4</v>
      </c>
      <c r="AB1409" s="3">
        <v>5.3136000000000001</v>
      </c>
      <c r="AC1409" s="4">
        <f t="shared" si="138"/>
        <v>0.26340000000000002</v>
      </c>
      <c r="AD1409" s="3">
        <v>0.13170000000000001</v>
      </c>
      <c r="AE1409" s="3">
        <v>4</v>
      </c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3" t="s">
        <v>177</v>
      </c>
      <c r="AV1409" s="3" t="s">
        <v>178</v>
      </c>
      <c r="AW1409" s="3" t="s">
        <v>121</v>
      </c>
      <c r="AX1409" s="4"/>
      <c r="AY1409" s="3" t="s">
        <v>122</v>
      </c>
      <c r="AZ1409" s="3" t="s">
        <v>76</v>
      </c>
      <c r="BA1409" s="3" t="s">
        <v>77</v>
      </c>
      <c r="BB1409" s="3">
        <v>31.50416667</v>
      </c>
      <c r="BC1409" s="3">
        <v>121.96</v>
      </c>
      <c r="BD1409" s="4"/>
      <c r="BE1409" s="3" t="s">
        <v>718</v>
      </c>
    </row>
    <row r="1410" spans="1:57" ht="12.75">
      <c r="A1410" s="3" t="s">
        <v>315</v>
      </c>
      <c r="B1410" s="4"/>
      <c r="C1410" s="3" t="s">
        <v>698</v>
      </c>
      <c r="D1410" s="3" t="s">
        <v>699</v>
      </c>
      <c r="E1410" s="3" t="s">
        <v>700</v>
      </c>
      <c r="F1410" s="3">
        <v>2017</v>
      </c>
      <c r="G1410" s="2" t="s">
        <v>61</v>
      </c>
      <c r="H1410" s="3" t="s">
        <v>112</v>
      </c>
      <c r="I1410" s="3" t="s">
        <v>113</v>
      </c>
      <c r="J1410" s="3" t="s">
        <v>96</v>
      </c>
      <c r="K1410" s="3" t="s">
        <v>126</v>
      </c>
      <c r="L1410" s="3">
        <v>2015</v>
      </c>
      <c r="M1410" s="3" t="s">
        <v>719</v>
      </c>
      <c r="N1410" s="2" t="s">
        <v>81</v>
      </c>
      <c r="O1410" s="3"/>
      <c r="P1410" s="3" t="s">
        <v>82</v>
      </c>
      <c r="Q1410" s="3" t="s">
        <v>83</v>
      </c>
      <c r="R1410" s="4"/>
      <c r="S1410" s="3" t="s">
        <v>69</v>
      </c>
      <c r="T1410" s="3" t="s">
        <v>101</v>
      </c>
      <c r="U1410" s="3" t="s">
        <v>84</v>
      </c>
      <c r="V1410" s="3" t="s">
        <v>72</v>
      </c>
      <c r="W1410" s="3">
        <v>4.0086000000000004</v>
      </c>
      <c r="X1410" s="4">
        <f t="shared" si="79"/>
        <v>0.80900000000000005</v>
      </c>
      <c r="Y1410" s="3">
        <v>0.40450000000000003</v>
      </c>
      <c r="Z1410" s="4"/>
      <c r="AA1410" s="3">
        <v>4</v>
      </c>
      <c r="AB1410" s="3">
        <v>9.2484000000000002</v>
      </c>
      <c r="AC1410" s="4">
        <f t="shared" si="138"/>
        <v>0.9032</v>
      </c>
      <c r="AD1410" s="3">
        <v>0.4516</v>
      </c>
      <c r="AE1410" s="3">
        <v>4</v>
      </c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3" t="s">
        <v>177</v>
      </c>
      <c r="AV1410" s="3" t="s">
        <v>178</v>
      </c>
      <c r="AW1410" s="3" t="s">
        <v>121</v>
      </c>
      <c r="AX1410" s="4"/>
      <c r="AY1410" s="3" t="s">
        <v>122</v>
      </c>
      <c r="AZ1410" s="3" t="s">
        <v>76</v>
      </c>
      <c r="BA1410" s="3" t="s">
        <v>77</v>
      </c>
      <c r="BB1410" s="3">
        <v>31.50416667</v>
      </c>
      <c r="BC1410" s="3">
        <v>121.96</v>
      </c>
      <c r="BD1410" s="4"/>
      <c r="BE1410" s="3" t="s">
        <v>718</v>
      </c>
    </row>
    <row r="1411" spans="1:57" ht="12.75">
      <c r="A1411" s="3" t="s">
        <v>315</v>
      </c>
      <c r="B1411" s="4"/>
      <c r="C1411" s="3" t="s">
        <v>698</v>
      </c>
      <c r="D1411" s="3" t="s">
        <v>699</v>
      </c>
      <c r="E1411" s="3" t="s">
        <v>700</v>
      </c>
      <c r="F1411" s="3">
        <v>2017</v>
      </c>
      <c r="G1411" s="2" t="s">
        <v>61</v>
      </c>
      <c r="H1411" s="3" t="s">
        <v>112</v>
      </c>
      <c r="I1411" s="3" t="s">
        <v>113</v>
      </c>
      <c r="J1411" s="3" t="s">
        <v>96</v>
      </c>
      <c r="K1411" s="3" t="s">
        <v>126</v>
      </c>
      <c r="L1411" s="3">
        <v>2015</v>
      </c>
      <c r="M1411" s="3" t="s">
        <v>719</v>
      </c>
      <c r="N1411" s="2" t="s">
        <v>81</v>
      </c>
      <c r="O1411" s="3"/>
      <c r="P1411" s="3" t="s">
        <v>82</v>
      </c>
      <c r="Q1411" s="3" t="s">
        <v>83</v>
      </c>
      <c r="R1411" s="4"/>
      <c r="S1411" s="3" t="s">
        <v>69</v>
      </c>
      <c r="T1411" s="3" t="s">
        <v>101</v>
      </c>
      <c r="U1411" s="3" t="s">
        <v>84</v>
      </c>
      <c r="V1411" s="3" t="s">
        <v>72</v>
      </c>
      <c r="W1411" s="3">
        <v>5.6513</v>
      </c>
      <c r="X1411" s="4">
        <f t="shared" si="79"/>
        <v>3.3868</v>
      </c>
      <c r="Y1411" s="3">
        <v>1.6934</v>
      </c>
      <c r="Z1411" s="4"/>
      <c r="AA1411" s="3">
        <v>4</v>
      </c>
      <c r="AB1411" s="3">
        <v>6.4321999999999999</v>
      </c>
      <c r="AC1411" s="4">
        <f t="shared" si="138"/>
        <v>1.2228000000000001</v>
      </c>
      <c r="AD1411" s="3">
        <v>0.61140000000000005</v>
      </c>
      <c r="AE1411" s="3">
        <v>4</v>
      </c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3" t="s">
        <v>177</v>
      </c>
      <c r="AV1411" s="3" t="s">
        <v>178</v>
      </c>
      <c r="AW1411" s="3" t="s">
        <v>121</v>
      </c>
      <c r="AX1411" s="4"/>
      <c r="AY1411" s="3" t="s">
        <v>122</v>
      </c>
      <c r="AZ1411" s="3" t="s">
        <v>76</v>
      </c>
      <c r="BA1411" s="3" t="s">
        <v>77</v>
      </c>
      <c r="BB1411" s="3">
        <v>31.50416667</v>
      </c>
      <c r="BC1411" s="3">
        <v>121.96</v>
      </c>
      <c r="BD1411" s="4"/>
      <c r="BE1411" s="3" t="s">
        <v>718</v>
      </c>
    </row>
    <row r="1412" spans="1:57" ht="12.75">
      <c r="A1412" s="3" t="s">
        <v>315</v>
      </c>
      <c r="B1412" s="4"/>
      <c r="C1412" s="3" t="s">
        <v>698</v>
      </c>
      <c r="D1412" s="3" t="s">
        <v>699</v>
      </c>
      <c r="E1412" s="3" t="s">
        <v>700</v>
      </c>
      <c r="F1412" s="3">
        <v>2017</v>
      </c>
      <c r="G1412" s="2" t="s">
        <v>61</v>
      </c>
      <c r="H1412" s="3" t="s">
        <v>112</v>
      </c>
      <c r="I1412" s="3" t="s">
        <v>113</v>
      </c>
      <c r="J1412" s="3" t="s">
        <v>96</v>
      </c>
      <c r="K1412" s="3" t="s">
        <v>126</v>
      </c>
      <c r="L1412" s="3">
        <v>2015</v>
      </c>
      <c r="M1412" s="3" t="s">
        <v>719</v>
      </c>
      <c r="N1412" s="2" t="s">
        <v>81</v>
      </c>
      <c r="O1412" s="3"/>
      <c r="P1412" s="3" t="s">
        <v>82</v>
      </c>
      <c r="Q1412" s="3" t="s">
        <v>83</v>
      </c>
      <c r="R1412" s="4"/>
      <c r="S1412" s="3" t="s">
        <v>69</v>
      </c>
      <c r="T1412" s="3" t="s">
        <v>101</v>
      </c>
      <c r="U1412" s="3" t="s">
        <v>84</v>
      </c>
      <c r="V1412" s="3" t="s">
        <v>72</v>
      </c>
      <c r="W1412" s="3">
        <v>3.9331</v>
      </c>
      <c r="X1412" s="4">
        <f t="shared" si="79"/>
        <v>0.86539999999999995</v>
      </c>
      <c r="Y1412" s="3">
        <v>0.43269999999999997</v>
      </c>
      <c r="Z1412" s="4"/>
      <c r="AA1412" s="3">
        <v>4</v>
      </c>
      <c r="AB1412" s="3">
        <v>7.0845000000000002</v>
      </c>
      <c r="AC1412" s="4">
        <f t="shared" si="138"/>
        <v>16.276199999999999</v>
      </c>
      <c r="AD1412" s="3">
        <v>8.1380999999999997</v>
      </c>
      <c r="AE1412" s="3">
        <v>4</v>
      </c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3" t="s">
        <v>177</v>
      </c>
      <c r="AV1412" s="3" t="s">
        <v>178</v>
      </c>
      <c r="AW1412" s="3" t="s">
        <v>121</v>
      </c>
      <c r="AX1412" s="4"/>
      <c r="AY1412" s="3" t="s">
        <v>122</v>
      </c>
      <c r="AZ1412" s="3" t="s">
        <v>76</v>
      </c>
      <c r="BA1412" s="3" t="s">
        <v>77</v>
      </c>
      <c r="BB1412" s="3">
        <v>31.50416667</v>
      </c>
      <c r="BC1412" s="3">
        <v>121.96</v>
      </c>
      <c r="BD1412" s="4"/>
      <c r="BE1412" s="3" t="s">
        <v>718</v>
      </c>
    </row>
    <row r="1413" spans="1:57" ht="12.75">
      <c r="A1413" s="3" t="s">
        <v>315</v>
      </c>
      <c r="B1413" s="4"/>
      <c r="C1413" s="3" t="s">
        <v>698</v>
      </c>
      <c r="D1413" s="3" t="s">
        <v>699</v>
      </c>
      <c r="E1413" s="3" t="s">
        <v>700</v>
      </c>
      <c r="F1413" s="3">
        <v>2017</v>
      </c>
      <c r="G1413" s="2" t="s">
        <v>61</v>
      </c>
      <c r="H1413" s="3" t="s">
        <v>112</v>
      </c>
      <c r="I1413" s="3" t="s">
        <v>113</v>
      </c>
      <c r="J1413" s="3" t="s">
        <v>96</v>
      </c>
      <c r="K1413" s="3" t="s">
        <v>126</v>
      </c>
      <c r="L1413" s="3">
        <v>2015</v>
      </c>
      <c r="M1413" s="3" t="s">
        <v>720</v>
      </c>
      <c r="N1413" s="2" t="s">
        <v>81</v>
      </c>
      <c r="O1413" s="3"/>
      <c r="P1413" s="3" t="s">
        <v>82</v>
      </c>
      <c r="Q1413" s="3" t="s">
        <v>83</v>
      </c>
      <c r="R1413" s="4"/>
      <c r="S1413" s="3" t="s">
        <v>69</v>
      </c>
      <c r="T1413" s="3" t="s">
        <v>101</v>
      </c>
      <c r="U1413" s="3" t="s">
        <v>84</v>
      </c>
      <c r="V1413" s="3" t="s">
        <v>72</v>
      </c>
      <c r="W1413" s="3">
        <v>32.303699999999999</v>
      </c>
      <c r="X1413" s="4">
        <f t="shared" si="79"/>
        <v>7.931</v>
      </c>
      <c r="Y1413" s="3">
        <v>3.9655</v>
      </c>
      <c r="Z1413" s="4"/>
      <c r="AA1413" s="3">
        <v>4</v>
      </c>
      <c r="AB1413" s="3">
        <v>19.556000000000001</v>
      </c>
      <c r="AC1413" s="4">
        <f t="shared" si="138"/>
        <v>4.1546000000000003</v>
      </c>
      <c r="AD1413" s="3">
        <v>2.0773000000000001</v>
      </c>
      <c r="AE1413" s="3">
        <v>4</v>
      </c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3" t="s">
        <v>177</v>
      </c>
      <c r="AV1413" s="3" t="s">
        <v>178</v>
      </c>
      <c r="AW1413" s="3" t="s">
        <v>121</v>
      </c>
      <c r="AX1413" s="4"/>
      <c r="AY1413" s="3" t="s">
        <v>122</v>
      </c>
      <c r="AZ1413" s="3" t="s">
        <v>76</v>
      </c>
      <c r="BA1413" s="3" t="s">
        <v>77</v>
      </c>
      <c r="BB1413" s="3">
        <v>31.50416667</v>
      </c>
      <c r="BC1413" s="3">
        <v>121.96</v>
      </c>
      <c r="BD1413" s="4"/>
      <c r="BE1413" s="3" t="s">
        <v>718</v>
      </c>
    </row>
    <row r="1414" spans="1:57" ht="12.75">
      <c r="A1414" s="3" t="s">
        <v>315</v>
      </c>
      <c r="B1414" s="4"/>
      <c r="C1414" s="3" t="s">
        <v>698</v>
      </c>
      <c r="D1414" s="3" t="s">
        <v>699</v>
      </c>
      <c r="E1414" s="3" t="s">
        <v>700</v>
      </c>
      <c r="F1414" s="3">
        <v>2017</v>
      </c>
      <c r="G1414" s="2" t="s">
        <v>61</v>
      </c>
      <c r="H1414" s="3" t="s">
        <v>112</v>
      </c>
      <c r="I1414" s="3" t="s">
        <v>113</v>
      </c>
      <c r="J1414" s="3" t="s">
        <v>96</v>
      </c>
      <c r="K1414" s="3" t="s">
        <v>126</v>
      </c>
      <c r="L1414" s="3">
        <v>2015</v>
      </c>
      <c r="M1414" s="3" t="s">
        <v>720</v>
      </c>
      <c r="N1414" s="2" t="s">
        <v>81</v>
      </c>
      <c r="O1414" s="3"/>
      <c r="P1414" s="3" t="s">
        <v>82</v>
      </c>
      <c r="Q1414" s="3" t="s">
        <v>83</v>
      </c>
      <c r="R1414" s="4"/>
      <c r="S1414" s="3" t="s">
        <v>69</v>
      </c>
      <c r="T1414" s="3" t="s">
        <v>101</v>
      </c>
      <c r="U1414" s="3" t="s">
        <v>84</v>
      </c>
      <c r="V1414" s="3" t="s">
        <v>72</v>
      </c>
      <c r="W1414" s="3">
        <v>36.933</v>
      </c>
      <c r="X1414" s="4">
        <f t="shared" si="79"/>
        <v>5.0987999999999998</v>
      </c>
      <c r="Y1414" s="3">
        <v>2.5493999999999999</v>
      </c>
      <c r="Z1414" s="4"/>
      <c r="AA1414" s="3">
        <v>4</v>
      </c>
      <c r="AB1414" s="3">
        <v>25.602</v>
      </c>
      <c r="AC1414" s="4">
        <f t="shared" si="138"/>
        <v>4.3433999999999999</v>
      </c>
      <c r="AD1414" s="3">
        <v>2.1717</v>
      </c>
      <c r="AE1414" s="3">
        <v>4</v>
      </c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3" t="s">
        <v>177</v>
      </c>
      <c r="AV1414" s="3" t="s">
        <v>178</v>
      </c>
      <c r="AW1414" s="3" t="s">
        <v>121</v>
      </c>
      <c r="AX1414" s="4"/>
      <c r="AY1414" s="3" t="s">
        <v>122</v>
      </c>
      <c r="AZ1414" s="3" t="s">
        <v>76</v>
      </c>
      <c r="BA1414" s="3" t="s">
        <v>77</v>
      </c>
      <c r="BB1414" s="3">
        <v>31.50416667</v>
      </c>
      <c r="BC1414" s="3">
        <v>121.96</v>
      </c>
      <c r="BD1414" s="4"/>
      <c r="BE1414" s="3" t="s">
        <v>718</v>
      </c>
    </row>
    <row r="1415" spans="1:57" ht="12.75">
      <c r="A1415" s="3" t="s">
        <v>315</v>
      </c>
      <c r="B1415" s="4"/>
      <c r="C1415" s="3" t="s">
        <v>698</v>
      </c>
      <c r="D1415" s="3" t="s">
        <v>699</v>
      </c>
      <c r="E1415" s="3" t="s">
        <v>700</v>
      </c>
      <c r="F1415" s="3">
        <v>2017</v>
      </c>
      <c r="G1415" s="2" t="s">
        <v>61</v>
      </c>
      <c r="H1415" s="3" t="s">
        <v>112</v>
      </c>
      <c r="I1415" s="3" t="s">
        <v>113</v>
      </c>
      <c r="J1415" s="3" t="s">
        <v>96</v>
      </c>
      <c r="K1415" s="3" t="s">
        <v>126</v>
      </c>
      <c r="L1415" s="3">
        <v>2015</v>
      </c>
      <c r="M1415" s="3" t="s">
        <v>720</v>
      </c>
      <c r="N1415" s="2" t="s">
        <v>81</v>
      </c>
      <c r="O1415" s="3"/>
      <c r="P1415" s="3" t="s">
        <v>82</v>
      </c>
      <c r="Q1415" s="3" t="s">
        <v>83</v>
      </c>
      <c r="R1415" s="4"/>
      <c r="S1415" s="3" t="s">
        <v>69</v>
      </c>
      <c r="T1415" s="3" t="s">
        <v>101</v>
      </c>
      <c r="U1415" s="3" t="s">
        <v>84</v>
      </c>
      <c r="V1415" s="3" t="s">
        <v>72</v>
      </c>
      <c r="W1415" s="3">
        <v>95.736699999999999</v>
      </c>
      <c r="X1415" s="4">
        <f t="shared" si="79"/>
        <v>2.4544000000000001</v>
      </c>
      <c r="Y1415" s="3">
        <v>1.2272000000000001</v>
      </c>
      <c r="Z1415" s="4"/>
      <c r="AA1415" s="3">
        <v>4</v>
      </c>
      <c r="AB1415" s="3">
        <v>93.564999999999998</v>
      </c>
      <c r="AC1415" s="4">
        <f t="shared" si="138"/>
        <v>6.8032000000000004</v>
      </c>
      <c r="AD1415" s="3">
        <v>3.4016000000000002</v>
      </c>
      <c r="AE1415" s="3">
        <v>4</v>
      </c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3" t="s">
        <v>177</v>
      </c>
      <c r="AV1415" s="3" t="s">
        <v>178</v>
      </c>
      <c r="AW1415" s="3" t="s">
        <v>121</v>
      </c>
      <c r="AX1415" s="4"/>
      <c r="AY1415" s="3" t="s">
        <v>122</v>
      </c>
      <c r="AZ1415" s="3" t="s">
        <v>76</v>
      </c>
      <c r="BA1415" s="3" t="s">
        <v>77</v>
      </c>
      <c r="BB1415" s="3">
        <v>31.50416667</v>
      </c>
      <c r="BC1415" s="3">
        <v>121.96</v>
      </c>
      <c r="BD1415" s="4"/>
      <c r="BE1415" s="3" t="s">
        <v>718</v>
      </c>
    </row>
    <row r="1416" spans="1:57" ht="12.75">
      <c r="A1416" s="3" t="s">
        <v>315</v>
      </c>
      <c r="B1416" s="4"/>
      <c r="C1416" s="3" t="s">
        <v>698</v>
      </c>
      <c r="D1416" s="3" t="s">
        <v>699</v>
      </c>
      <c r="E1416" s="3" t="s">
        <v>700</v>
      </c>
      <c r="F1416" s="3">
        <v>2017</v>
      </c>
      <c r="G1416" s="2" t="s">
        <v>61</v>
      </c>
      <c r="H1416" s="3" t="s">
        <v>112</v>
      </c>
      <c r="I1416" s="3" t="s">
        <v>113</v>
      </c>
      <c r="J1416" s="3" t="s">
        <v>96</v>
      </c>
      <c r="K1416" s="3" t="s">
        <v>126</v>
      </c>
      <c r="L1416" s="3">
        <v>2015</v>
      </c>
      <c r="M1416" s="3" t="s">
        <v>720</v>
      </c>
      <c r="N1416" s="2" t="s">
        <v>81</v>
      </c>
      <c r="O1416" s="3"/>
      <c r="P1416" s="3" t="s">
        <v>82</v>
      </c>
      <c r="Q1416" s="3" t="s">
        <v>83</v>
      </c>
      <c r="R1416" s="4"/>
      <c r="S1416" s="3" t="s">
        <v>69</v>
      </c>
      <c r="T1416" s="3" t="s">
        <v>101</v>
      </c>
      <c r="U1416" s="3" t="s">
        <v>84</v>
      </c>
      <c r="V1416" s="3" t="s">
        <v>72</v>
      </c>
      <c r="W1416" s="3">
        <v>48.493699999999997</v>
      </c>
      <c r="X1416" s="4">
        <f t="shared" si="79"/>
        <v>4.1433999999999997</v>
      </c>
      <c r="Y1416" s="3">
        <v>2.0716999999999999</v>
      </c>
      <c r="Z1416" s="4"/>
      <c r="AA1416" s="3">
        <v>4</v>
      </c>
      <c r="AB1416" s="3">
        <v>38.862000000000002</v>
      </c>
      <c r="AC1416" s="4">
        <f t="shared" si="138"/>
        <v>7.5533999999999999</v>
      </c>
      <c r="AD1416" s="3">
        <v>3.7766999999999999</v>
      </c>
      <c r="AE1416" s="3">
        <v>4</v>
      </c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3" t="s">
        <v>177</v>
      </c>
      <c r="AV1416" s="3" t="s">
        <v>178</v>
      </c>
      <c r="AW1416" s="3" t="s">
        <v>121</v>
      </c>
      <c r="AX1416" s="4"/>
      <c r="AY1416" s="3" t="s">
        <v>122</v>
      </c>
      <c r="AZ1416" s="3" t="s">
        <v>76</v>
      </c>
      <c r="BA1416" s="3" t="s">
        <v>77</v>
      </c>
      <c r="BB1416" s="3">
        <v>31.50416667</v>
      </c>
      <c r="BC1416" s="3">
        <v>121.96</v>
      </c>
      <c r="BD1416" s="4"/>
      <c r="BE1416" s="3" t="s">
        <v>718</v>
      </c>
    </row>
    <row r="1417" spans="1:57" ht="12.75">
      <c r="A1417" s="3" t="s">
        <v>315</v>
      </c>
      <c r="B1417" s="4"/>
      <c r="C1417" s="3" t="s">
        <v>698</v>
      </c>
      <c r="D1417" s="3" t="s">
        <v>699</v>
      </c>
      <c r="E1417" s="3" t="s">
        <v>700</v>
      </c>
      <c r="F1417" s="3">
        <v>2017</v>
      </c>
      <c r="G1417" s="2" t="s">
        <v>61</v>
      </c>
      <c r="H1417" s="3" t="s">
        <v>112</v>
      </c>
      <c r="I1417" s="3" t="s">
        <v>113</v>
      </c>
      <c r="J1417" s="3" t="s">
        <v>96</v>
      </c>
      <c r="K1417" s="3" t="s">
        <v>126</v>
      </c>
      <c r="L1417" s="3">
        <v>2015</v>
      </c>
      <c r="M1417" s="3" t="s">
        <v>720</v>
      </c>
      <c r="N1417" s="2" t="s">
        <v>81</v>
      </c>
      <c r="O1417" s="3"/>
      <c r="P1417" s="3" t="s">
        <v>82</v>
      </c>
      <c r="Q1417" s="3" t="s">
        <v>83</v>
      </c>
      <c r="R1417" s="4"/>
      <c r="S1417" s="3" t="s">
        <v>69</v>
      </c>
      <c r="T1417" s="3" t="s">
        <v>101</v>
      </c>
      <c r="U1417" s="3" t="s">
        <v>84</v>
      </c>
      <c r="V1417" s="3" t="s">
        <v>72</v>
      </c>
      <c r="W1417" s="3">
        <v>58.2378</v>
      </c>
      <c r="X1417" s="4">
        <f t="shared" si="79"/>
        <v>119.11960000000001</v>
      </c>
      <c r="Y1417" s="3">
        <v>59.559800000000003</v>
      </c>
      <c r="Z1417" s="4"/>
      <c r="AA1417" s="3">
        <v>4</v>
      </c>
      <c r="AB1417" s="3">
        <v>60.314999999999998</v>
      </c>
      <c r="AC1417" s="4">
        <f t="shared" si="138"/>
        <v>8.31</v>
      </c>
      <c r="AD1417" s="3">
        <v>4.1550000000000002</v>
      </c>
      <c r="AE1417" s="3">
        <v>4</v>
      </c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3" t="s">
        <v>177</v>
      </c>
      <c r="AV1417" s="3" t="s">
        <v>178</v>
      </c>
      <c r="AW1417" s="3" t="s">
        <v>121</v>
      </c>
      <c r="AX1417" s="4"/>
      <c r="AY1417" s="3" t="s">
        <v>122</v>
      </c>
      <c r="AZ1417" s="3" t="s">
        <v>76</v>
      </c>
      <c r="BA1417" s="3" t="s">
        <v>77</v>
      </c>
      <c r="BB1417" s="3">
        <v>31.50416667</v>
      </c>
      <c r="BC1417" s="3">
        <v>121.96</v>
      </c>
      <c r="BD1417" s="4"/>
      <c r="BE1417" s="3" t="s">
        <v>718</v>
      </c>
    </row>
    <row r="1418" spans="1:57" ht="12.75">
      <c r="A1418" s="4" t="s">
        <v>107</v>
      </c>
      <c r="B1418" s="4" t="s">
        <v>108</v>
      </c>
      <c r="C1418" s="3" t="s">
        <v>721</v>
      </c>
      <c r="D1418" s="3" t="s">
        <v>722</v>
      </c>
      <c r="E1418" s="4" t="s">
        <v>700</v>
      </c>
      <c r="F1418" s="4">
        <v>2010</v>
      </c>
      <c r="G1418" s="3" t="s">
        <v>723</v>
      </c>
      <c r="H1418" s="4" t="s">
        <v>724</v>
      </c>
      <c r="I1418" s="2" t="s">
        <v>725</v>
      </c>
      <c r="J1418" s="2" t="s">
        <v>114</v>
      </c>
      <c r="K1418" s="2" t="s">
        <v>265</v>
      </c>
      <c r="L1418" s="2">
        <v>2008</v>
      </c>
      <c r="M1418" s="3" t="s">
        <v>160</v>
      </c>
      <c r="N1418" s="3" t="s">
        <v>182</v>
      </c>
      <c r="O1418" s="4"/>
      <c r="P1418" s="3" t="s">
        <v>118</v>
      </c>
      <c r="Q1418" s="3" t="s">
        <v>160</v>
      </c>
      <c r="R1418" s="4"/>
      <c r="S1418" s="3" t="s">
        <v>69</v>
      </c>
      <c r="T1418" s="4" t="s">
        <v>101</v>
      </c>
      <c r="U1418" s="3" t="s">
        <v>71</v>
      </c>
      <c r="V1418" s="3" t="s">
        <v>72</v>
      </c>
      <c r="W1418" s="4"/>
      <c r="X1418" s="4"/>
      <c r="Y1418" s="4"/>
      <c r="Z1418" s="4"/>
      <c r="AA1418" s="4"/>
      <c r="AB1418" s="4">
        <v>596</v>
      </c>
      <c r="AC1418" s="4">
        <f t="shared" si="138"/>
        <v>274.34285119171591</v>
      </c>
      <c r="AD1418" s="4">
        <v>112</v>
      </c>
      <c r="AE1418" s="4">
        <v>6</v>
      </c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4"/>
      <c r="AS1418" s="4"/>
      <c r="AT1418" s="4"/>
      <c r="AU1418" s="3" t="s">
        <v>74</v>
      </c>
      <c r="AV1418" s="3" t="s">
        <v>74</v>
      </c>
      <c r="AW1418" s="3" t="s">
        <v>102</v>
      </c>
      <c r="AX1418" s="4"/>
      <c r="AY1418" s="3" t="s">
        <v>122</v>
      </c>
      <c r="AZ1418" s="3" t="s">
        <v>76</v>
      </c>
      <c r="BA1418" s="3" t="s">
        <v>77</v>
      </c>
      <c r="BB1418" s="4">
        <v>33.090000000000003</v>
      </c>
      <c r="BC1418" s="4">
        <v>120.47</v>
      </c>
      <c r="BD1418" s="4">
        <v>0</v>
      </c>
      <c r="BE1418" s="4"/>
    </row>
    <row r="1419" spans="1:57" ht="12.75">
      <c r="A1419" s="4" t="s">
        <v>107</v>
      </c>
      <c r="B1419" s="4" t="s">
        <v>108</v>
      </c>
      <c r="C1419" s="3" t="s">
        <v>721</v>
      </c>
      <c r="D1419" s="3" t="s">
        <v>722</v>
      </c>
      <c r="E1419" s="4" t="s">
        <v>700</v>
      </c>
      <c r="F1419" s="4">
        <v>2010</v>
      </c>
      <c r="G1419" s="2" t="s">
        <v>61</v>
      </c>
      <c r="H1419" s="4" t="s">
        <v>112</v>
      </c>
      <c r="I1419" s="2" t="s">
        <v>726</v>
      </c>
      <c r="J1419" s="2" t="s">
        <v>114</v>
      </c>
      <c r="K1419" s="2" t="s">
        <v>265</v>
      </c>
      <c r="L1419" s="2">
        <v>2008</v>
      </c>
      <c r="M1419" s="3" t="s">
        <v>160</v>
      </c>
      <c r="N1419" s="3" t="s">
        <v>182</v>
      </c>
      <c r="O1419" s="4"/>
      <c r="P1419" s="3" t="s">
        <v>118</v>
      </c>
      <c r="Q1419" s="3" t="s">
        <v>160</v>
      </c>
      <c r="R1419" s="4"/>
      <c r="S1419" s="3" t="s">
        <v>69</v>
      </c>
      <c r="T1419" s="4" t="s">
        <v>101</v>
      </c>
      <c r="U1419" s="3" t="s">
        <v>71</v>
      </c>
      <c r="V1419" s="3" t="s">
        <v>72</v>
      </c>
      <c r="W1419" s="4">
        <v>3210</v>
      </c>
      <c r="X1419" s="4">
        <f t="shared" ref="X1419:X1424" si="139">ABS(Y1419)*(SQRT(AA1419))</f>
        <v>585.42804852517952</v>
      </c>
      <c r="Y1419" s="4">
        <v>239</v>
      </c>
      <c r="Z1419" s="4"/>
      <c r="AA1419" s="4">
        <v>6</v>
      </c>
      <c r="AB1419" s="4"/>
      <c r="AC1419" s="4"/>
      <c r="AD1419" s="4"/>
      <c r="AE1419" s="4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4"/>
      <c r="AS1419" s="4"/>
      <c r="AT1419" s="4"/>
      <c r="AU1419" s="3" t="s">
        <v>74</v>
      </c>
      <c r="AV1419" s="3" t="s">
        <v>74</v>
      </c>
      <c r="AW1419" s="3" t="s">
        <v>102</v>
      </c>
      <c r="AX1419" s="4"/>
      <c r="AY1419" s="3" t="s">
        <v>122</v>
      </c>
      <c r="AZ1419" s="3" t="s">
        <v>76</v>
      </c>
      <c r="BA1419" s="3" t="s">
        <v>77</v>
      </c>
      <c r="BB1419" s="4">
        <v>33.090000000000003</v>
      </c>
      <c r="BC1419" s="4">
        <v>120.47</v>
      </c>
      <c r="BD1419" s="4">
        <v>8</v>
      </c>
      <c r="BE1419" s="4"/>
    </row>
    <row r="1420" spans="1:57" ht="12.75">
      <c r="A1420" s="4" t="s">
        <v>107</v>
      </c>
      <c r="B1420" s="4" t="s">
        <v>108</v>
      </c>
      <c r="C1420" s="3" t="s">
        <v>721</v>
      </c>
      <c r="D1420" s="3" t="s">
        <v>722</v>
      </c>
      <c r="E1420" s="4" t="s">
        <v>700</v>
      </c>
      <c r="F1420" s="4">
        <v>2010</v>
      </c>
      <c r="G1420" s="2" t="s">
        <v>61</v>
      </c>
      <c r="H1420" s="4" t="s">
        <v>112</v>
      </c>
      <c r="I1420" s="2" t="s">
        <v>727</v>
      </c>
      <c r="J1420" s="2" t="s">
        <v>114</v>
      </c>
      <c r="K1420" s="2" t="s">
        <v>265</v>
      </c>
      <c r="L1420" s="2">
        <v>2008</v>
      </c>
      <c r="M1420" s="3" t="s">
        <v>160</v>
      </c>
      <c r="N1420" s="3" t="s">
        <v>182</v>
      </c>
      <c r="O1420" s="4"/>
      <c r="P1420" s="3" t="s">
        <v>118</v>
      </c>
      <c r="Q1420" s="3" t="s">
        <v>160</v>
      </c>
      <c r="R1420" s="4"/>
      <c r="S1420" s="3" t="s">
        <v>69</v>
      </c>
      <c r="T1420" s="4" t="s">
        <v>101</v>
      </c>
      <c r="U1420" s="3" t="s">
        <v>71</v>
      </c>
      <c r="V1420" s="3" t="s">
        <v>72</v>
      </c>
      <c r="W1420" s="4">
        <v>3480</v>
      </c>
      <c r="X1420" s="4">
        <f t="shared" si="139"/>
        <v>947.95253045708989</v>
      </c>
      <c r="Y1420" s="4">
        <v>387</v>
      </c>
      <c r="Z1420" s="4"/>
      <c r="AA1420" s="4">
        <v>6</v>
      </c>
      <c r="AB1420" s="4"/>
      <c r="AC1420" s="4"/>
      <c r="AD1420" s="4"/>
      <c r="AE1420" s="4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4"/>
      <c r="AS1420" s="4"/>
      <c r="AT1420" s="4"/>
      <c r="AU1420" s="3" t="s">
        <v>74</v>
      </c>
      <c r="AV1420" s="3" t="s">
        <v>74</v>
      </c>
      <c r="AW1420" s="3" t="s">
        <v>102</v>
      </c>
      <c r="AX1420" s="4"/>
      <c r="AY1420" s="3" t="s">
        <v>122</v>
      </c>
      <c r="AZ1420" s="3" t="s">
        <v>76</v>
      </c>
      <c r="BA1420" s="3" t="s">
        <v>77</v>
      </c>
      <c r="BB1420" s="4">
        <v>33.090000000000003</v>
      </c>
      <c r="BC1420" s="4">
        <v>120.47</v>
      </c>
      <c r="BD1420" s="4">
        <v>12</v>
      </c>
      <c r="BE1420" s="4"/>
    </row>
    <row r="1421" spans="1:57" ht="12.75">
      <c r="A1421" s="4" t="s">
        <v>107</v>
      </c>
      <c r="B1421" s="4" t="s">
        <v>108</v>
      </c>
      <c r="C1421" s="3" t="s">
        <v>721</v>
      </c>
      <c r="D1421" s="3" t="s">
        <v>722</v>
      </c>
      <c r="E1421" s="4" t="s">
        <v>700</v>
      </c>
      <c r="F1421" s="4">
        <v>2010</v>
      </c>
      <c r="G1421" s="2" t="s">
        <v>61</v>
      </c>
      <c r="H1421" s="4" t="s">
        <v>112</v>
      </c>
      <c r="I1421" s="2" t="s">
        <v>728</v>
      </c>
      <c r="J1421" s="2" t="s">
        <v>114</v>
      </c>
      <c r="K1421" s="2" t="s">
        <v>265</v>
      </c>
      <c r="L1421" s="2">
        <v>2008</v>
      </c>
      <c r="M1421" s="3" t="s">
        <v>160</v>
      </c>
      <c r="N1421" s="3" t="s">
        <v>182</v>
      </c>
      <c r="O1421" s="4"/>
      <c r="P1421" s="3" t="s">
        <v>118</v>
      </c>
      <c r="Q1421" s="3" t="s">
        <v>160</v>
      </c>
      <c r="R1421" s="4"/>
      <c r="S1421" s="3" t="s">
        <v>69</v>
      </c>
      <c r="T1421" s="4" t="s">
        <v>101</v>
      </c>
      <c r="U1421" s="3" t="s">
        <v>71</v>
      </c>
      <c r="V1421" s="3" t="s">
        <v>72</v>
      </c>
      <c r="W1421" s="4">
        <v>3508</v>
      </c>
      <c r="X1421" s="4">
        <f t="shared" si="139"/>
        <v>781.38722794783371</v>
      </c>
      <c r="Y1421" s="4">
        <v>319</v>
      </c>
      <c r="Z1421" s="4"/>
      <c r="AA1421" s="4">
        <v>6</v>
      </c>
      <c r="AB1421" s="4"/>
      <c r="AC1421" s="4"/>
      <c r="AD1421" s="4"/>
      <c r="AE1421" s="4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4"/>
      <c r="AS1421" s="4"/>
      <c r="AT1421" s="4"/>
      <c r="AU1421" s="3" t="s">
        <v>74</v>
      </c>
      <c r="AV1421" s="3" t="s">
        <v>74</v>
      </c>
      <c r="AW1421" s="3" t="s">
        <v>102</v>
      </c>
      <c r="AX1421" s="4"/>
      <c r="AY1421" s="3" t="s">
        <v>122</v>
      </c>
      <c r="AZ1421" s="3" t="s">
        <v>76</v>
      </c>
      <c r="BA1421" s="3" t="s">
        <v>77</v>
      </c>
      <c r="BB1421" s="4">
        <v>33.090000000000003</v>
      </c>
      <c r="BC1421" s="4">
        <v>120.47</v>
      </c>
      <c r="BD1421" s="4">
        <v>14</v>
      </c>
      <c r="BE1421" s="4"/>
    </row>
    <row r="1422" spans="1:57" ht="12.75">
      <c r="A1422" s="3" t="s">
        <v>108</v>
      </c>
      <c r="B1422" s="4"/>
      <c r="C1422" s="3" t="s">
        <v>729</v>
      </c>
      <c r="D1422" s="3" t="s">
        <v>730</v>
      </c>
      <c r="E1422" s="3" t="s">
        <v>700</v>
      </c>
      <c r="F1422" s="3">
        <v>2018</v>
      </c>
      <c r="G1422" s="2" t="s">
        <v>61</v>
      </c>
      <c r="H1422" s="3" t="s">
        <v>112</v>
      </c>
      <c r="I1422" s="3" t="s">
        <v>731</v>
      </c>
      <c r="J1422" s="3" t="s">
        <v>96</v>
      </c>
      <c r="K1422" s="3" t="s">
        <v>144</v>
      </c>
      <c r="L1422" s="3">
        <v>2016</v>
      </c>
      <c r="M1422" s="3" t="s">
        <v>732</v>
      </c>
      <c r="N1422" s="3" t="s">
        <v>182</v>
      </c>
      <c r="O1422" s="3"/>
      <c r="P1422" s="3" t="s">
        <v>118</v>
      </c>
      <c r="Q1422" s="3" t="s">
        <v>160</v>
      </c>
      <c r="R1422" s="4"/>
      <c r="S1422" s="3" t="s">
        <v>69</v>
      </c>
      <c r="T1422" s="3" t="s">
        <v>101</v>
      </c>
      <c r="U1422" s="4"/>
      <c r="V1422" s="3" t="s">
        <v>72</v>
      </c>
      <c r="W1422" s="3">
        <v>798.19</v>
      </c>
      <c r="X1422" s="4">
        <f t="shared" si="139"/>
        <v>300.23368698398917</v>
      </c>
      <c r="Y1422" s="3">
        <v>173.34</v>
      </c>
      <c r="Z1422" s="4"/>
      <c r="AA1422" s="3">
        <v>3</v>
      </c>
      <c r="AB1422" s="3">
        <v>20.13</v>
      </c>
      <c r="AC1422" s="4">
        <f t="shared" ref="AC1422:AC1424" si="140">AD1422*(SQRT(AE1422))</f>
        <v>15.34597015506025</v>
      </c>
      <c r="AD1422" s="3">
        <v>8.86</v>
      </c>
      <c r="AE1422" s="3">
        <v>3</v>
      </c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3" t="s">
        <v>177</v>
      </c>
      <c r="AV1422" s="3" t="s">
        <v>178</v>
      </c>
      <c r="AW1422" s="4"/>
      <c r="AX1422" s="4"/>
      <c r="AY1422" s="2" t="s">
        <v>122</v>
      </c>
      <c r="AZ1422" s="3" t="s">
        <v>76</v>
      </c>
      <c r="BA1422" s="3" t="s">
        <v>77</v>
      </c>
      <c r="BB1422" s="3">
        <f t="shared" ref="BB1422:BB1424" si="141">AVERAGE(37.58333333, 37.91666667)</f>
        <v>37.75</v>
      </c>
      <c r="BC1422" s="3">
        <f t="shared" ref="BC1422:BC1424" si="142">AVERAGE(118.96666667, 119.35)</f>
        <v>119.15833333499999</v>
      </c>
      <c r="BD1422" s="3">
        <v>7</v>
      </c>
      <c r="BE1422" s="4"/>
    </row>
    <row r="1423" spans="1:57" ht="12.75">
      <c r="A1423" s="3" t="s">
        <v>108</v>
      </c>
      <c r="B1423" s="4"/>
      <c r="C1423" s="3" t="s">
        <v>729</v>
      </c>
      <c r="D1423" s="3" t="s">
        <v>730</v>
      </c>
      <c r="E1423" s="3" t="s">
        <v>700</v>
      </c>
      <c r="F1423" s="3">
        <v>2018</v>
      </c>
      <c r="G1423" s="2" t="s">
        <v>61</v>
      </c>
      <c r="H1423" s="3" t="s">
        <v>112</v>
      </c>
      <c r="I1423" s="3" t="s">
        <v>731</v>
      </c>
      <c r="J1423" s="3" t="s">
        <v>96</v>
      </c>
      <c r="K1423" s="3" t="s">
        <v>144</v>
      </c>
      <c r="L1423" s="3">
        <v>2016</v>
      </c>
      <c r="M1423" s="3" t="s">
        <v>732</v>
      </c>
      <c r="N1423" s="3" t="s">
        <v>182</v>
      </c>
      <c r="O1423" s="3"/>
      <c r="P1423" s="3" t="s">
        <v>118</v>
      </c>
      <c r="Q1423" s="3" t="s">
        <v>160</v>
      </c>
      <c r="R1423" s="4"/>
      <c r="S1423" s="3" t="s">
        <v>69</v>
      </c>
      <c r="T1423" s="3" t="s">
        <v>101</v>
      </c>
      <c r="U1423" s="4"/>
      <c r="V1423" s="3" t="s">
        <v>72</v>
      </c>
      <c r="W1423" s="3">
        <v>361.01</v>
      </c>
      <c r="X1423" s="4">
        <f t="shared" si="139"/>
        <v>97.306614369219517</v>
      </c>
      <c r="Y1423" s="3">
        <v>56.18</v>
      </c>
      <c r="Z1423" s="4"/>
      <c r="AA1423" s="3">
        <v>3</v>
      </c>
      <c r="AB1423" s="3">
        <v>20.13</v>
      </c>
      <c r="AC1423" s="4">
        <f t="shared" si="140"/>
        <v>15.34597015506025</v>
      </c>
      <c r="AD1423" s="3">
        <v>8.86</v>
      </c>
      <c r="AE1423" s="3">
        <v>3</v>
      </c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3" t="s">
        <v>177</v>
      </c>
      <c r="AV1423" s="3" t="s">
        <v>178</v>
      </c>
      <c r="AW1423" s="4"/>
      <c r="AX1423" s="4"/>
      <c r="AY1423" s="2" t="s">
        <v>122</v>
      </c>
      <c r="AZ1423" s="3" t="s">
        <v>76</v>
      </c>
      <c r="BA1423" s="3" t="s">
        <v>77</v>
      </c>
      <c r="BB1423" s="3">
        <f t="shared" si="141"/>
        <v>37.75</v>
      </c>
      <c r="BC1423" s="3">
        <f t="shared" si="142"/>
        <v>119.15833333499999</v>
      </c>
      <c r="BD1423" s="3">
        <v>2</v>
      </c>
      <c r="BE1423" s="4"/>
    </row>
    <row r="1424" spans="1:57" ht="12.75">
      <c r="A1424" s="3" t="s">
        <v>108</v>
      </c>
      <c r="B1424" s="4"/>
      <c r="C1424" s="3" t="s">
        <v>729</v>
      </c>
      <c r="D1424" s="3" t="s">
        <v>730</v>
      </c>
      <c r="E1424" s="3" t="s">
        <v>700</v>
      </c>
      <c r="F1424" s="3">
        <v>2018</v>
      </c>
      <c r="G1424" s="2" t="s">
        <v>61</v>
      </c>
      <c r="H1424" s="3" t="s">
        <v>112</v>
      </c>
      <c r="I1424" s="3" t="s">
        <v>731</v>
      </c>
      <c r="J1424" s="3" t="s">
        <v>96</v>
      </c>
      <c r="K1424" s="3" t="s">
        <v>144</v>
      </c>
      <c r="L1424" s="3">
        <v>2016</v>
      </c>
      <c r="M1424" s="3" t="s">
        <v>732</v>
      </c>
      <c r="N1424" s="3" t="s">
        <v>182</v>
      </c>
      <c r="O1424" s="3"/>
      <c r="P1424" s="3" t="s">
        <v>118</v>
      </c>
      <c r="Q1424" s="3" t="s">
        <v>160</v>
      </c>
      <c r="R1424" s="4"/>
      <c r="S1424" s="3" t="s">
        <v>69</v>
      </c>
      <c r="T1424" s="3" t="s">
        <v>101</v>
      </c>
      <c r="U1424" s="4"/>
      <c r="V1424" s="3" t="s">
        <v>72</v>
      </c>
      <c r="W1424" s="3">
        <v>1881.71</v>
      </c>
      <c r="X1424" s="4">
        <f t="shared" si="139"/>
        <v>812.52235433863598</v>
      </c>
      <c r="Y1424" s="3">
        <v>469.11</v>
      </c>
      <c r="Z1424" s="4"/>
      <c r="AA1424" s="3">
        <v>3</v>
      </c>
      <c r="AB1424" s="3">
        <v>20.13</v>
      </c>
      <c r="AC1424" s="4">
        <f t="shared" si="140"/>
        <v>15.34597015506025</v>
      </c>
      <c r="AD1424" s="3">
        <v>8.86</v>
      </c>
      <c r="AE1424" s="3">
        <v>3</v>
      </c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3" t="s">
        <v>177</v>
      </c>
      <c r="AV1424" s="3" t="s">
        <v>178</v>
      </c>
      <c r="AW1424" s="4"/>
      <c r="AX1424" s="4"/>
      <c r="AY1424" s="2" t="s">
        <v>122</v>
      </c>
      <c r="AZ1424" s="3" t="s">
        <v>76</v>
      </c>
      <c r="BA1424" s="3" t="s">
        <v>77</v>
      </c>
      <c r="BB1424" s="3">
        <f t="shared" si="141"/>
        <v>37.75</v>
      </c>
      <c r="BC1424" s="3">
        <f t="shared" si="142"/>
        <v>119.15833333499999</v>
      </c>
      <c r="BD1424" s="3">
        <v>4</v>
      </c>
      <c r="BE1424" s="4"/>
    </row>
    <row r="1425" spans="1:57" ht="12.75">
      <c r="A1425" s="4" t="s">
        <v>107</v>
      </c>
      <c r="B1425" s="4" t="s">
        <v>108</v>
      </c>
      <c r="C1425" s="3" t="s">
        <v>721</v>
      </c>
      <c r="D1425" s="3" t="s">
        <v>722</v>
      </c>
      <c r="E1425" s="4" t="s">
        <v>700</v>
      </c>
      <c r="F1425" s="4">
        <v>2010</v>
      </c>
      <c r="G1425" s="2" t="s">
        <v>61</v>
      </c>
      <c r="H1425" s="4" t="s">
        <v>112</v>
      </c>
      <c r="I1425" s="2" t="s">
        <v>725</v>
      </c>
      <c r="J1425" s="2" t="s">
        <v>114</v>
      </c>
      <c r="K1425" s="2" t="s">
        <v>265</v>
      </c>
      <c r="L1425" s="2">
        <v>2008</v>
      </c>
      <c r="M1425" s="3" t="s">
        <v>733</v>
      </c>
      <c r="N1425" s="2" t="s">
        <v>734</v>
      </c>
      <c r="O1425" s="4"/>
      <c r="P1425" s="3" t="s">
        <v>82</v>
      </c>
      <c r="Q1425" s="3" t="s">
        <v>242</v>
      </c>
      <c r="R1425" s="4"/>
      <c r="S1425" s="3" t="s">
        <v>134</v>
      </c>
      <c r="T1425" s="3" t="s">
        <v>135</v>
      </c>
      <c r="U1425" s="3" t="s">
        <v>84</v>
      </c>
      <c r="V1425" s="3" t="s">
        <v>72</v>
      </c>
      <c r="W1425" s="4"/>
      <c r="X1425" s="4"/>
      <c r="Y1425" s="4"/>
      <c r="Z1425" s="4"/>
      <c r="AA1425" s="4"/>
      <c r="AB1425" s="4"/>
      <c r="AC1425" s="4"/>
      <c r="AD1425" s="4"/>
      <c r="AE1425" s="4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4"/>
      <c r="AS1425" s="4"/>
      <c r="AT1425" s="4"/>
      <c r="AU1425" s="3" t="s">
        <v>74</v>
      </c>
      <c r="AV1425" s="3" t="s">
        <v>74</v>
      </c>
      <c r="AW1425" s="3" t="s">
        <v>102</v>
      </c>
      <c r="AX1425" s="4"/>
      <c r="AY1425" s="3" t="s">
        <v>122</v>
      </c>
      <c r="AZ1425" s="3" t="s">
        <v>76</v>
      </c>
      <c r="BA1425" s="3" t="s">
        <v>77</v>
      </c>
      <c r="BB1425" s="4">
        <v>33.090000000000003</v>
      </c>
      <c r="BC1425" s="4">
        <v>120.47</v>
      </c>
      <c r="BD1425" s="4">
        <v>0</v>
      </c>
      <c r="BE1425" s="4"/>
    </row>
    <row r="1426" spans="1:57" ht="12.75">
      <c r="A1426" s="4" t="s">
        <v>107</v>
      </c>
      <c r="B1426" s="4" t="s">
        <v>108</v>
      </c>
      <c r="C1426" s="3" t="s">
        <v>721</v>
      </c>
      <c r="D1426" s="3" t="s">
        <v>722</v>
      </c>
      <c r="E1426" s="4" t="s">
        <v>700</v>
      </c>
      <c r="F1426" s="4">
        <v>2010</v>
      </c>
      <c r="G1426" s="2" t="s">
        <v>61</v>
      </c>
      <c r="H1426" s="4" t="s">
        <v>112</v>
      </c>
      <c r="I1426" s="2" t="s">
        <v>726</v>
      </c>
      <c r="J1426" s="2" t="s">
        <v>114</v>
      </c>
      <c r="K1426" s="2" t="s">
        <v>265</v>
      </c>
      <c r="L1426" s="2">
        <v>2008</v>
      </c>
      <c r="M1426" s="3" t="s">
        <v>733</v>
      </c>
      <c r="N1426" s="2" t="s">
        <v>734</v>
      </c>
      <c r="O1426" s="4"/>
      <c r="P1426" s="3" t="s">
        <v>82</v>
      </c>
      <c r="Q1426" s="3" t="s">
        <v>242</v>
      </c>
      <c r="R1426" s="4"/>
      <c r="S1426" s="3" t="s">
        <v>134</v>
      </c>
      <c r="T1426" s="3" t="s">
        <v>135</v>
      </c>
      <c r="U1426" s="3" t="s">
        <v>84</v>
      </c>
      <c r="V1426" s="3" t="s">
        <v>72</v>
      </c>
      <c r="W1426" s="4">
        <v>98</v>
      </c>
      <c r="X1426" s="4"/>
      <c r="Y1426" s="4"/>
      <c r="Z1426" s="4"/>
      <c r="AA1426" s="4">
        <v>3</v>
      </c>
      <c r="AB1426" s="4"/>
      <c r="AC1426" s="4"/>
      <c r="AD1426" s="4"/>
      <c r="AE1426" s="4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4"/>
      <c r="AS1426" s="4"/>
      <c r="AT1426" s="4"/>
      <c r="AU1426" s="3" t="s">
        <v>74</v>
      </c>
      <c r="AV1426" s="3" t="s">
        <v>74</v>
      </c>
      <c r="AW1426" s="3" t="s">
        <v>102</v>
      </c>
      <c r="AX1426" s="4"/>
      <c r="AY1426" s="3" t="s">
        <v>122</v>
      </c>
      <c r="AZ1426" s="3" t="s">
        <v>76</v>
      </c>
      <c r="BA1426" s="3" t="s">
        <v>77</v>
      </c>
      <c r="BB1426" s="4">
        <v>33.090000000000003</v>
      </c>
      <c r="BC1426" s="4">
        <v>120.47</v>
      </c>
      <c r="BD1426" s="4">
        <v>8</v>
      </c>
      <c r="BE1426" s="4"/>
    </row>
    <row r="1427" spans="1:57" ht="12.75">
      <c r="A1427" s="4" t="s">
        <v>107</v>
      </c>
      <c r="B1427" s="4" t="s">
        <v>108</v>
      </c>
      <c r="C1427" s="3" t="s">
        <v>721</v>
      </c>
      <c r="D1427" s="3" t="s">
        <v>722</v>
      </c>
      <c r="E1427" s="4" t="s">
        <v>700</v>
      </c>
      <c r="F1427" s="4">
        <v>2010</v>
      </c>
      <c r="G1427" s="2" t="s">
        <v>61</v>
      </c>
      <c r="H1427" s="4" t="s">
        <v>112</v>
      </c>
      <c r="I1427" s="2" t="s">
        <v>727</v>
      </c>
      <c r="J1427" s="2" t="s">
        <v>114</v>
      </c>
      <c r="K1427" s="2" t="s">
        <v>265</v>
      </c>
      <c r="L1427" s="2">
        <v>2008</v>
      </c>
      <c r="M1427" s="3" t="s">
        <v>733</v>
      </c>
      <c r="N1427" s="2" t="s">
        <v>734</v>
      </c>
      <c r="O1427" s="4"/>
      <c r="P1427" s="3" t="s">
        <v>82</v>
      </c>
      <c r="Q1427" s="3" t="s">
        <v>242</v>
      </c>
      <c r="R1427" s="4"/>
      <c r="S1427" s="3" t="s">
        <v>134</v>
      </c>
      <c r="T1427" s="3" t="s">
        <v>135</v>
      </c>
      <c r="U1427" s="3" t="s">
        <v>84</v>
      </c>
      <c r="V1427" s="3" t="s">
        <v>72</v>
      </c>
      <c r="W1427" s="4">
        <v>136</v>
      </c>
      <c r="X1427" s="4"/>
      <c r="Y1427" s="4"/>
      <c r="Z1427" s="4"/>
      <c r="AA1427" s="4">
        <v>3</v>
      </c>
      <c r="AB1427" s="4"/>
      <c r="AC1427" s="4"/>
      <c r="AD1427" s="4"/>
      <c r="AE1427" s="4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4"/>
      <c r="AS1427" s="4"/>
      <c r="AT1427" s="4"/>
      <c r="AU1427" s="3" t="s">
        <v>74</v>
      </c>
      <c r="AV1427" s="3" t="s">
        <v>74</v>
      </c>
      <c r="AW1427" s="3" t="s">
        <v>102</v>
      </c>
      <c r="AX1427" s="4"/>
      <c r="AY1427" s="3" t="s">
        <v>122</v>
      </c>
      <c r="AZ1427" s="3" t="s">
        <v>76</v>
      </c>
      <c r="BA1427" s="3" t="s">
        <v>77</v>
      </c>
      <c r="BB1427" s="4">
        <v>33.090000000000003</v>
      </c>
      <c r="BC1427" s="4">
        <v>120.47</v>
      </c>
      <c r="BD1427" s="4">
        <v>12</v>
      </c>
      <c r="BE1427" s="4"/>
    </row>
    <row r="1428" spans="1:57" ht="12.75">
      <c r="A1428" s="4" t="s">
        <v>107</v>
      </c>
      <c r="B1428" s="4" t="s">
        <v>108</v>
      </c>
      <c r="C1428" s="3" t="s">
        <v>721</v>
      </c>
      <c r="D1428" s="3" t="s">
        <v>722</v>
      </c>
      <c r="E1428" s="4" t="s">
        <v>700</v>
      </c>
      <c r="F1428" s="4">
        <v>2010</v>
      </c>
      <c r="G1428" s="2" t="s">
        <v>61</v>
      </c>
      <c r="H1428" s="4" t="s">
        <v>112</v>
      </c>
      <c r="I1428" s="2" t="s">
        <v>728</v>
      </c>
      <c r="J1428" s="2" t="s">
        <v>114</v>
      </c>
      <c r="K1428" s="2" t="s">
        <v>265</v>
      </c>
      <c r="L1428" s="2">
        <v>2008</v>
      </c>
      <c r="M1428" s="3" t="s">
        <v>733</v>
      </c>
      <c r="N1428" s="2" t="s">
        <v>734</v>
      </c>
      <c r="O1428" s="4"/>
      <c r="P1428" s="3" t="s">
        <v>82</v>
      </c>
      <c r="Q1428" s="3" t="s">
        <v>242</v>
      </c>
      <c r="R1428" s="4"/>
      <c r="S1428" s="3" t="s">
        <v>134</v>
      </c>
      <c r="T1428" s="3" t="s">
        <v>135</v>
      </c>
      <c r="U1428" s="3" t="s">
        <v>84</v>
      </c>
      <c r="V1428" s="3" t="s">
        <v>72</v>
      </c>
      <c r="W1428" s="4">
        <v>144</v>
      </c>
      <c r="X1428" s="4"/>
      <c r="Y1428" s="4"/>
      <c r="Z1428" s="4"/>
      <c r="AA1428" s="4">
        <v>3</v>
      </c>
      <c r="AB1428" s="4"/>
      <c r="AC1428" s="4"/>
      <c r="AD1428" s="4"/>
      <c r="AE1428" s="4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4"/>
      <c r="AS1428" s="4"/>
      <c r="AT1428" s="4"/>
      <c r="AU1428" s="3" t="s">
        <v>74</v>
      </c>
      <c r="AV1428" s="3" t="s">
        <v>74</v>
      </c>
      <c r="AW1428" s="3" t="s">
        <v>102</v>
      </c>
      <c r="AX1428" s="4"/>
      <c r="AY1428" s="3" t="s">
        <v>122</v>
      </c>
      <c r="AZ1428" s="3" t="s">
        <v>76</v>
      </c>
      <c r="BA1428" s="3" t="s">
        <v>77</v>
      </c>
      <c r="BB1428" s="4">
        <v>33.090000000000003</v>
      </c>
      <c r="BC1428" s="4">
        <v>120.47</v>
      </c>
      <c r="BD1428" s="4">
        <v>14</v>
      </c>
      <c r="BE1428" s="4"/>
    </row>
    <row r="1429" spans="1:57" ht="12.75">
      <c r="A1429" s="3" t="s">
        <v>108</v>
      </c>
      <c r="B1429" s="4"/>
      <c r="C1429" s="3" t="s">
        <v>729</v>
      </c>
      <c r="D1429" s="3" t="s">
        <v>730</v>
      </c>
      <c r="E1429" s="3" t="s">
        <v>700</v>
      </c>
      <c r="F1429" s="3">
        <v>2018</v>
      </c>
      <c r="G1429" s="2" t="s">
        <v>61</v>
      </c>
      <c r="H1429" s="3" t="s">
        <v>112</v>
      </c>
      <c r="I1429" s="3" t="s">
        <v>731</v>
      </c>
      <c r="J1429" s="3" t="s">
        <v>96</v>
      </c>
      <c r="K1429" s="3" t="s">
        <v>144</v>
      </c>
      <c r="L1429" s="3">
        <v>2016</v>
      </c>
      <c r="M1429" s="3" t="s">
        <v>735</v>
      </c>
      <c r="N1429" s="3" t="s">
        <v>520</v>
      </c>
      <c r="O1429" s="3"/>
      <c r="P1429" s="3" t="s">
        <v>163</v>
      </c>
      <c r="Q1429" s="4"/>
      <c r="R1429" s="4"/>
      <c r="S1429" s="3" t="s">
        <v>69</v>
      </c>
      <c r="T1429" s="3" t="s">
        <v>101</v>
      </c>
      <c r="U1429" s="4"/>
      <c r="V1429" s="3" t="s">
        <v>72</v>
      </c>
      <c r="W1429" s="3">
        <v>0.54</v>
      </c>
      <c r="X1429" s="4">
        <f t="shared" ref="X1429:X1437" si="143">ABS(Y1429)*(SQRT(AA1429))</f>
        <v>0.4503332099679081</v>
      </c>
      <c r="Y1429" s="3">
        <v>0.26</v>
      </c>
      <c r="Z1429" s="4"/>
      <c r="AA1429" s="3">
        <v>3</v>
      </c>
      <c r="AB1429" s="3">
        <v>0.16</v>
      </c>
      <c r="AC1429" s="4">
        <f t="shared" ref="AC1429:AC1437" si="144">AD1429*(SQRT(AE1429))</f>
        <v>1.7320508075688773E-2</v>
      </c>
      <c r="AD1429" s="3">
        <v>0.01</v>
      </c>
      <c r="AE1429" s="3">
        <v>3</v>
      </c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3" t="s">
        <v>177</v>
      </c>
      <c r="AV1429" s="3" t="s">
        <v>178</v>
      </c>
      <c r="AW1429" s="4"/>
      <c r="AX1429" s="4"/>
      <c r="AY1429" s="2" t="s">
        <v>122</v>
      </c>
      <c r="AZ1429" s="3" t="s">
        <v>76</v>
      </c>
      <c r="BA1429" s="3" t="s">
        <v>77</v>
      </c>
      <c r="BB1429" s="3">
        <f t="shared" ref="BB1429:BB1437" si="145">AVERAGE(37.58333333, 37.91666667)</f>
        <v>37.75</v>
      </c>
      <c r="BC1429" s="3">
        <f t="shared" ref="BC1429:BC1437" si="146">AVERAGE(118.96666667, 119.35)</f>
        <v>119.15833333499999</v>
      </c>
      <c r="BD1429" s="3">
        <v>2</v>
      </c>
      <c r="BE1429" s="4"/>
    </row>
    <row r="1430" spans="1:57" ht="12.75">
      <c r="A1430" s="3" t="s">
        <v>108</v>
      </c>
      <c r="B1430" s="4"/>
      <c r="C1430" s="3" t="s">
        <v>729</v>
      </c>
      <c r="D1430" s="3" t="s">
        <v>730</v>
      </c>
      <c r="E1430" s="3" t="s">
        <v>700</v>
      </c>
      <c r="F1430" s="3">
        <v>2018</v>
      </c>
      <c r="G1430" s="2" t="s">
        <v>61</v>
      </c>
      <c r="H1430" s="3" t="s">
        <v>112</v>
      </c>
      <c r="I1430" s="3" t="s">
        <v>731</v>
      </c>
      <c r="J1430" s="3" t="s">
        <v>96</v>
      </c>
      <c r="K1430" s="3" t="s">
        <v>144</v>
      </c>
      <c r="L1430" s="3">
        <v>2016</v>
      </c>
      <c r="M1430" s="3" t="s">
        <v>735</v>
      </c>
      <c r="N1430" s="3" t="s">
        <v>520</v>
      </c>
      <c r="O1430" s="3"/>
      <c r="P1430" s="3" t="s">
        <v>163</v>
      </c>
      <c r="Q1430" s="4"/>
      <c r="R1430" s="4"/>
      <c r="S1430" s="3" t="s">
        <v>69</v>
      </c>
      <c r="T1430" s="3" t="s">
        <v>101</v>
      </c>
      <c r="U1430" s="4"/>
      <c r="V1430" s="3" t="s">
        <v>72</v>
      </c>
      <c r="W1430" s="3">
        <v>1.26</v>
      </c>
      <c r="X1430" s="4">
        <f t="shared" si="143"/>
        <v>0.36373066958946421</v>
      </c>
      <c r="Y1430" s="3">
        <v>0.21</v>
      </c>
      <c r="Z1430" s="4"/>
      <c r="AA1430" s="3">
        <v>3</v>
      </c>
      <c r="AB1430" s="3">
        <v>0.16</v>
      </c>
      <c r="AC1430" s="4">
        <f t="shared" si="144"/>
        <v>1.7320508075688773E-2</v>
      </c>
      <c r="AD1430" s="3">
        <v>0.01</v>
      </c>
      <c r="AE1430" s="3">
        <v>3</v>
      </c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3" t="s">
        <v>177</v>
      </c>
      <c r="AV1430" s="3" t="s">
        <v>178</v>
      </c>
      <c r="AW1430" s="4"/>
      <c r="AX1430" s="4"/>
      <c r="AY1430" s="2" t="s">
        <v>122</v>
      </c>
      <c r="AZ1430" s="3" t="s">
        <v>76</v>
      </c>
      <c r="BA1430" s="3" t="s">
        <v>77</v>
      </c>
      <c r="BB1430" s="3">
        <f t="shared" si="145"/>
        <v>37.75</v>
      </c>
      <c r="BC1430" s="3">
        <f t="shared" si="146"/>
        <v>119.15833333499999</v>
      </c>
      <c r="BD1430" s="3">
        <v>4</v>
      </c>
      <c r="BE1430" s="4"/>
    </row>
    <row r="1431" spans="1:57" ht="12.75">
      <c r="A1431" s="3" t="s">
        <v>108</v>
      </c>
      <c r="B1431" s="4"/>
      <c r="C1431" s="3" t="s">
        <v>729</v>
      </c>
      <c r="D1431" s="3" t="s">
        <v>730</v>
      </c>
      <c r="E1431" s="3" t="s">
        <v>700</v>
      </c>
      <c r="F1431" s="3">
        <v>2018</v>
      </c>
      <c r="G1431" s="2" t="s">
        <v>61</v>
      </c>
      <c r="H1431" s="3" t="s">
        <v>112</v>
      </c>
      <c r="I1431" s="3" t="s">
        <v>731</v>
      </c>
      <c r="J1431" s="3" t="s">
        <v>96</v>
      </c>
      <c r="K1431" s="3" t="s">
        <v>144</v>
      </c>
      <c r="L1431" s="3">
        <v>2016</v>
      </c>
      <c r="M1431" s="3" t="s">
        <v>735</v>
      </c>
      <c r="N1431" s="3" t="s">
        <v>520</v>
      </c>
      <c r="O1431" s="3"/>
      <c r="P1431" s="3" t="s">
        <v>163</v>
      </c>
      <c r="Q1431" s="4"/>
      <c r="R1431" s="4"/>
      <c r="S1431" s="3" t="s">
        <v>69</v>
      </c>
      <c r="T1431" s="3" t="s">
        <v>101</v>
      </c>
      <c r="U1431" s="4"/>
      <c r="V1431" s="3" t="s">
        <v>72</v>
      </c>
      <c r="W1431" s="3">
        <v>1.17</v>
      </c>
      <c r="X1431" s="4">
        <f t="shared" si="143"/>
        <v>0.36373066958946421</v>
      </c>
      <c r="Y1431" s="3">
        <v>0.21</v>
      </c>
      <c r="Z1431" s="4"/>
      <c r="AA1431" s="3">
        <v>3</v>
      </c>
      <c r="AB1431" s="3">
        <v>0.16</v>
      </c>
      <c r="AC1431" s="4">
        <f t="shared" si="144"/>
        <v>1.7320508075688773E-2</v>
      </c>
      <c r="AD1431" s="3">
        <v>0.01</v>
      </c>
      <c r="AE1431" s="3">
        <v>3</v>
      </c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3" t="s">
        <v>177</v>
      </c>
      <c r="AV1431" s="3" t="s">
        <v>178</v>
      </c>
      <c r="AW1431" s="4"/>
      <c r="AX1431" s="4"/>
      <c r="AY1431" s="2" t="s">
        <v>122</v>
      </c>
      <c r="AZ1431" s="3" t="s">
        <v>76</v>
      </c>
      <c r="BA1431" s="3" t="s">
        <v>77</v>
      </c>
      <c r="BB1431" s="3">
        <f t="shared" si="145"/>
        <v>37.75</v>
      </c>
      <c r="BC1431" s="3">
        <f t="shared" si="146"/>
        <v>119.15833333499999</v>
      </c>
      <c r="BD1431" s="3">
        <v>7</v>
      </c>
      <c r="BE1431" s="4"/>
    </row>
    <row r="1432" spans="1:57" ht="12.75">
      <c r="A1432" s="3" t="s">
        <v>108</v>
      </c>
      <c r="B1432" s="4"/>
      <c r="C1432" s="3" t="s">
        <v>729</v>
      </c>
      <c r="D1432" s="3" t="s">
        <v>730</v>
      </c>
      <c r="E1432" s="3" t="s">
        <v>700</v>
      </c>
      <c r="F1432" s="3">
        <v>2018</v>
      </c>
      <c r="G1432" s="2" t="s">
        <v>61</v>
      </c>
      <c r="H1432" s="3" t="s">
        <v>112</v>
      </c>
      <c r="I1432" s="3" t="s">
        <v>731</v>
      </c>
      <c r="J1432" s="3" t="s">
        <v>96</v>
      </c>
      <c r="K1432" s="3" t="s">
        <v>144</v>
      </c>
      <c r="L1432" s="3">
        <v>2016</v>
      </c>
      <c r="M1432" s="3" t="s">
        <v>736</v>
      </c>
      <c r="N1432" s="3" t="s">
        <v>182</v>
      </c>
      <c r="O1432" s="3"/>
      <c r="P1432" s="3" t="s">
        <v>118</v>
      </c>
      <c r="Q1432" s="3" t="s">
        <v>187</v>
      </c>
      <c r="R1432" s="4"/>
      <c r="S1432" s="3" t="s">
        <v>69</v>
      </c>
      <c r="T1432" s="3" t="s">
        <v>101</v>
      </c>
      <c r="U1432" s="4"/>
      <c r="V1432" s="3" t="s">
        <v>72</v>
      </c>
      <c r="W1432" s="3">
        <v>273.97000000000003</v>
      </c>
      <c r="X1432" s="4">
        <f t="shared" si="143"/>
        <v>132.67509185977599</v>
      </c>
      <c r="Y1432" s="3">
        <v>76.599999999999994</v>
      </c>
      <c r="Z1432" s="4"/>
      <c r="AA1432" s="3">
        <v>3</v>
      </c>
      <c r="AB1432" s="3">
        <v>2.4</v>
      </c>
      <c r="AC1432" s="4">
        <f t="shared" si="144"/>
        <v>2.3555890982936734</v>
      </c>
      <c r="AD1432" s="3">
        <v>1.36</v>
      </c>
      <c r="AE1432" s="3">
        <v>3</v>
      </c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3" t="s">
        <v>177</v>
      </c>
      <c r="AV1432" s="3" t="s">
        <v>178</v>
      </c>
      <c r="AW1432" s="4"/>
      <c r="AX1432" s="4"/>
      <c r="AY1432" s="2" t="s">
        <v>122</v>
      </c>
      <c r="AZ1432" s="3" t="s">
        <v>76</v>
      </c>
      <c r="BA1432" s="3" t="s">
        <v>77</v>
      </c>
      <c r="BB1432" s="3">
        <f t="shared" si="145"/>
        <v>37.75</v>
      </c>
      <c r="BC1432" s="3">
        <f t="shared" si="146"/>
        <v>119.15833333499999</v>
      </c>
      <c r="BD1432" s="3">
        <v>2</v>
      </c>
      <c r="BE1432" s="4"/>
    </row>
    <row r="1433" spans="1:57" ht="12.75">
      <c r="A1433" s="3" t="s">
        <v>108</v>
      </c>
      <c r="B1433" s="4"/>
      <c r="C1433" s="3" t="s">
        <v>729</v>
      </c>
      <c r="D1433" s="3" t="s">
        <v>730</v>
      </c>
      <c r="E1433" s="3" t="s">
        <v>700</v>
      </c>
      <c r="F1433" s="3">
        <v>2018</v>
      </c>
      <c r="G1433" s="2" t="s">
        <v>61</v>
      </c>
      <c r="H1433" s="3" t="s">
        <v>112</v>
      </c>
      <c r="I1433" s="3" t="s">
        <v>731</v>
      </c>
      <c r="J1433" s="3" t="s">
        <v>96</v>
      </c>
      <c r="K1433" s="3" t="s">
        <v>144</v>
      </c>
      <c r="L1433" s="3">
        <v>2016</v>
      </c>
      <c r="M1433" s="3" t="s">
        <v>736</v>
      </c>
      <c r="N1433" s="3" t="s">
        <v>182</v>
      </c>
      <c r="O1433" s="3"/>
      <c r="P1433" s="3" t="s">
        <v>118</v>
      </c>
      <c r="Q1433" s="3" t="s">
        <v>187</v>
      </c>
      <c r="R1433" s="4"/>
      <c r="S1433" s="3" t="s">
        <v>69</v>
      </c>
      <c r="T1433" s="3" t="s">
        <v>101</v>
      </c>
      <c r="U1433" s="4"/>
      <c r="V1433" s="3" t="s">
        <v>72</v>
      </c>
      <c r="W1433" s="3">
        <v>718.08</v>
      </c>
      <c r="X1433" s="4">
        <f t="shared" si="143"/>
        <v>570.98786922315605</v>
      </c>
      <c r="Y1433" s="3">
        <v>329.66</v>
      </c>
      <c r="Z1433" s="4"/>
      <c r="AA1433" s="3">
        <v>3</v>
      </c>
      <c r="AB1433" s="3">
        <v>2.4</v>
      </c>
      <c r="AC1433" s="4">
        <f t="shared" si="144"/>
        <v>2.3555890982936734</v>
      </c>
      <c r="AD1433" s="3">
        <v>1.36</v>
      </c>
      <c r="AE1433" s="3">
        <v>3</v>
      </c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3" t="s">
        <v>177</v>
      </c>
      <c r="AV1433" s="3" t="s">
        <v>178</v>
      </c>
      <c r="AW1433" s="4"/>
      <c r="AX1433" s="4"/>
      <c r="AY1433" s="2" t="s">
        <v>122</v>
      </c>
      <c r="AZ1433" s="3" t="s">
        <v>76</v>
      </c>
      <c r="BA1433" s="3" t="s">
        <v>77</v>
      </c>
      <c r="BB1433" s="3">
        <f t="shared" si="145"/>
        <v>37.75</v>
      </c>
      <c r="BC1433" s="3">
        <f t="shared" si="146"/>
        <v>119.15833333499999</v>
      </c>
      <c r="BD1433" s="3">
        <v>4</v>
      </c>
      <c r="BE1433" s="4"/>
    </row>
    <row r="1434" spans="1:57" ht="12.75">
      <c r="A1434" s="3" t="s">
        <v>108</v>
      </c>
      <c r="B1434" s="4"/>
      <c r="C1434" s="3" t="s">
        <v>729</v>
      </c>
      <c r="D1434" s="3" t="s">
        <v>730</v>
      </c>
      <c r="E1434" s="3" t="s">
        <v>700</v>
      </c>
      <c r="F1434" s="3">
        <v>2018</v>
      </c>
      <c r="G1434" s="2" t="s">
        <v>61</v>
      </c>
      <c r="H1434" s="3" t="s">
        <v>112</v>
      </c>
      <c r="I1434" s="3" t="s">
        <v>731</v>
      </c>
      <c r="J1434" s="3" t="s">
        <v>96</v>
      </c>
      <c r="K1434" s="3" t="s">
        <v>144</v>
      </c>
      <c r="L1434" s="3">
        <v>2016</v>
      </c>
      <c r="M1434" s="3" t="s">
        <v>736</v>
      </c>
      <c r="N1434" s="3" t="s">
        <v>182</v>
      </c>
      <c r="O1434" s="3"/>
      <c r="P1434" s="3" t="s">
        <v>118</v>
      </c>
      <c r="Q1434" s="3" t="s">
        <v>187</v>
      </c>
      <c r="R1434" s="4"/>
      <c r="S1434" s="3" t="s">
        <v>69</v>
      </c>
      <c r="T1434" s="3" t="s">
        <v>101</v>
      </c>
      <c r="U1434" s="4"/>
      <c r="V1434" s="3" t="s">
        <v>72</v>
      </c>
      <c r="W1434" s="3">
        <v>854.77</v>
      </c>
      <c r="X1434" s="4">
        <f t="shared" si="143"/>
        <v>362.74340062914996</v>
      </c>
      <c r="Y1434" s="3">
        <v>209.43</v>
      </c>
      <c r="Z1434" s="4"/>
      <c r="AA1434" s="3">
        <v>3</v>
      </c>
      <c r="AB1434" s="3">
        <v>2.4</v>
      </c>
      <c r="AC1434" s="4">
        <f t="shared" si="144"/>
        <v>2.3555890982936734</v>
      </c>
      <c r="AD1434" s="3">
        <v>1.36</v>
      </c>
      <c r="AE1434" s="3">
        <v>3</v>
      </c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3" t="s">
        <v>177</v>
      </c>
      <c r="AV1434" s="3" t="s">
        <v>178</v>
      </c>
      <c r="AW1434" s="4"/>
      <c r="AX1434" s="4"/>
      <c r="AY1434" s="2" t="s">
        <v>122</v>
      </c>
      <c r="AZ1434" s="3" t="s">
        <v>76</v>
      </c>
      <c r="BA1434" s="3" t="s">
        <v>77</v>
      </c>
      <c r="BB1434" s="3">
        <f t="shared" si="145"/>
        <v>37.75</v>
      </c>
      <c r="BC1434" s="3">
        <f t="shared" si="146"/>
        <v>119.15833333499999</v>
      </c>
      <c r="BD1434" s="3">
        <v>7</v>
      </c>
      <c r="BE1434" s="4"/>
    </row>
    <row r="1435" spans="1:57" ht="12.75">
      <c r="A1435" s="3" t="s">
        <v>108</v>
      </c>
      <c r="B1435" s="4"/>
      <c r="C1435" s="3" t="s">
        <v>729</v>
      </c>
      <c r="D1435" s="3" t="s">
        <v>730</v>
      </c>
      <c r="E1435" s="3" t="s">
        <v>700</v>
      </c>
      <c r="F1435" s="3">
        <v>2018</v>
      </c>
      <c r="G1435" s="2" t="s">
        <v>61</v>
      </c>
      <c r="H1435" s="3" t="s">
        <v>112</v>
      </c>
      <c r="I1435" s="3" t="s">
        <v>731</v>
      </c>
      <c r="J1435" s="3" t="s">
        <v>96</v>
      </c>
      <c r="K1435" s="3" t="s">
        <v>144</v>
      </c>
      <c r="L1435" s="3">
        <v>2016</v>
      </c>
      <c r="M1435" s="3" t="s">
        <v>737</v>
      </c>
      <c r="N1435" s="3" t="s">
        <v>226</v>
      </c>
      <c r="O1435" s="3"/>
      <c r="P1435" s="3" t="s">
        <v>118</v>
      </c>
      <c r="Q1435" s="3" t="s">
        <v>652</v>
      </c>
      <c r="R1435" s="4"/>
      <c r="S1435" s="3" t="s">
        <v>69</v>
      </c>
      <c r="T1435" s="3" t="s">
        <v>101</v>
      </c>
      <c r="U1435" s="4"/>
      <c r="V1435" s="3" t="s">
        <v>72</v>
      </c>
      <c r="W1435" s="3">
        <v>0.76</v>
      </c>
      <c r="X1435" s="4">
        <f t="shared" si="143"/>
        <v>0.31176914536239786</v>
      </c>
      <c r="Y1435" s="3">
        <v>0.18</v>
      </c>
      <c r="Z1435" s="4"/>
      <c r="AA1435" s="3">
        <v>3</v>
      </c>
      <c r="AB1435" s="3">
        <v>0.11</v>
      </c>
      <c r="AC1435" s="4">
        <f t="shared" si="144"/>
        <v>6.9282032302755092E-2</v>
      </c>
      <c r="AD1435" s="3">
        <v>0.04</v>
      </c>
      <c r="AE1435" s="3">
        <v>3</v>
      </c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3" t="s">
        <v>177</v>
      </c>
      <c r="AV1435" s="3" t="s">
        <v>178</v>
      </c>
      <c r="AW1435" s="4"/>
      <c r="AX1435" s="4"/>
      <c r="AY1435" s="2" t="s">
        <v>122</v>
      </c>
      <c r="AZ1435" s="3" t="s">
        <v>76</v>
      </c>
      <c r="BA1435" s="3" t="s">
        <v>77</v>
      </c>
      <c r="BB1435" s="3">
        <f t="shared" si="145"/>
        <v>37.75</v>
      </c>
      <c r="BC1435" s="3">
        <f t="shared" si="146"/>
        <v>119.15833333499999</v>
      </c>
      <c r="BD1435" s="3">
        <v>2</v>
      </c>
      <c r="BE1435" s="4"/>
    </row>
    <row r="1436" spans="1:57" ht="12.75">
      <c r="A1436" s="3" t="s">
        <v>108</v>
      </c>
      <c r="B1436" s="4"/>
      <c r="C1436" s="3" t="s">
        <v>729</v>
      </c>
      <c r="D1436" s="3" t="s">
        <v>730</v>
      </c>
      <c r="E1436" s="3" t="s">
        <v>700</v>
      </c>
      <c r="F1436" s="3">
        <v>2018</v>
      </c>
      <c r="G1436" s="2" t="s">
        <v>61</v>
      </c>
      <c r="H1436" s="3" t="s">
        <v>112</v>
      </c>
      <c r="I1436" s="3" t="s">
        <v>731</v>
      </c>
      <c r="J1436" s="3" t="s">
        <v>96</v>
      </c>
      <c r="K1436" s="3" t="s">
        <v>144</v>
      </c>
      <c r="L1436" s="3">
        <v>2016</v>
      </c>
      <c r="M1436" s="3" t="s">
        <v>737</v>
      </c>
      <c r="N1436" s="3" t="s">
        <v>226</v>
      </c>
      <c r="O1436" s="3"/>
      <c r="P1436" s="3" t="s">
        <v>118</v>
      </c>
      <c r="Q1436" s="3" t="s">
        <v>652</v>
      </c>
      <c r="R1436" s="4"/>
      <c r="S1436" s="3" t="s">
        <v>69</v>
      </c>
      <c r="T1436" s="3" t="s">
        <v>101</v>
      </c>
      <c r="U1436" s="4"/>
      <c r="V1436" s="3" t="s">
        <v>72</v>
      </c>
      <c r="W1436" s="3">
        <v>0.42</v>
      </c>
      <c r="X1436" s="4">
        <f t="shared" si="143"/>
        <v>0.4156921938165305</v>
      </c>
      <c r="Y1436" s="3">
        <v>0.24</v>
      </c>
      <c r="Z1436" s="4"/>
      <c r="AA1436" s="3">
        <v>3</v>
      </c>
      <c r="AB1436" s="3">
        <v>0.11</v>
      </c>
      <c r="AC1436" s="4">
        <f t="shared" si="144"/>
        <v>6.9282032302755092E-2</v>
      </c>
      <c r="AD1436" s="3">
        <v>0.04</v>
      </c>
      <c r="AE1436" s="3">
        <v>3</v>
      </c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3" t="s">
        <v>177</v>
      </c>
      <c r="AV1436" s="3" t="s">
        <v>178</v>
      </c>
      <c r="AW1436" s="4"/>
      <c r="AX1436" s="4"/>
      <c r="AY1436" s="2" t="s">
        <v>122</v>
      </c>
      <c r="AZ1436" s="3" t="s">
        <v>76</v>
      </c>
      <c r="BA1436" s="3" t="s">
        <v>77</v>
      </c>
      <c r="BB1436" s="3">
        <f t="shared" si="145"/>
        <v>37.75</v>
      </c>
      <c r="BC1436" s="3">
        <f t="shared" si="146"/>
        <v>119.15833333499999</v>
      </c>
      <c r="BD1436" s="3">
        <v>4</v>
      </c>
      <c r="BE1436" s="4"/>
    </row>
    <row r="1437" spans="1:57" ht="12.75">
      <c r="A1437" s="3" t="s">
        <v>108</v>
      </c>
      <c r="B1437" s="4"/>
      <c r="C1437" s="3" t="s">
        <v>729</v>
      </c>
      <c r="D1437" s="3" t="s">
        <v>730</v>
      </c>
      <c r="E1437" s="3" t="s">
        <v>700</v>
      </c>
      <c r="F1437" s="3">
        <v>2018</v>
      </c>
      <c r="G1437" s="2" t="s">
        <v>61</v>
      </c>
      <c r="H1437" s="3" t="s">
        <v>112</v>
      </c>
      <c r="I1437" s="3" t="s">
        <v>731</v>
      </c>
      <c r="J1437" s="3" t="s">
        <v>96</v>
      </c>
      <c r="K1437" s="3" t="s">
        <v>144</v>
      </c>
      <c r="L1437" s="3">
        <v>2016</v>
      </c>
      <c r="M1437" s="3" t="s">
        <v>737</v>
      </c>
      <c r="N1437" s="3" t="s">
        <v>226</v>
      </c>
      <c r="O1437" s="3"/>
      <c r="P1437" s="3" t="s">
        <v>118</v>
      </c>
      <c r="Q1437" s="3" t="s">
        <v>652</v>
      </c>
      <c r="R1437" s="4"/>
      <c r="S1437" s="3" t="s">
        <v>69</v>
      </c>
      <c r="T1437" s="3" t="s">
        <v>101</v>
      </c>
      <c r="U1437" s="4"/>
      <c r="V1437" s="3" t="s">
        <v>72</v>
      </c>
      <c r="W1437" s="3">
        <v>1.07</v>
      </c>
      <c r="X1437" s="4">
        <f t="shared" si="143"/>
        <v>0.15588457268119893</v>
      </c>
      <c r="Y1437" s="3">
        <v>0.09</v>
      </c>
      <c r="Z1437" s="4"/>
      <c r="AA1437" s="3">
        <v>3</v>
      </c>
      <c r="AB1437" s="3">
        <v>0.11</v>
      </c>
      <c r="AC1437" s="4">
        <f t="shared" si="144"/>
        <v>6.9282032302755092E-2</v>
      </c>
      <c r="AD1437" s="3">
        <v>0.04</v>
      </c>
      <c r="AE1437" s="3">
        <v>3</v>
      </c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3" t="s">
        <v>177</v>
      </c>
      <c r="AV1437" s="3" t="s">
        <v>178</v>
      </c>
      <c r="AW1437" s="4"/>
      <c r="AX1437" s="4"/>
      <c r="AY1437" s="2" t="s">
        <v>122</v>
      </c>
      <c r="AZ1437" s="3" t="s">
        <v>76</v>
      </c>
      <c r="BA1437" s="3" t="s">
        <v>77</v>
      </c>
      <c r="BB1437" s="3">
        <f t="shared" si="145"/>
        <v>37.75</v>
      </c>
      <c r="BC1437" s="3">
        <f t="shared" si="146"/>
        <v>119.15833333499999</v>
      </c>
      <c r="BD1437" s="3">
        <v>7</v>
      </c>
      <c r="BE1437" s="4"/>
    </row>
    <row r="1438" spans="1:57" ht="12.75">
      <c r="A1438" s="4" t="s">
        <v>107</v>
      </c>
      <c r="B1438" s="4" t="s">
        <v>108</v>
      </c>
      <c r="C1438" s="3" t="s">
        <v>721</v>
      </c>
      <c r="D1438" s="3" t="s">
        <v>722</v>
      </c>
      <c r="E1438" s="4" t="s">
        <v>700</v>
      </c>
      <c r="F1438" s="4">
        <v>2010</v>
      </c>
      <c r="G1438" s="2" t="s">
        <v>61</v>
      </c>
      <c r="H1438" s="4" t="s">
        <v>112</v>
      </c>
      <c r="I1438" s="2" t="s">
        <v>725</v>
      </c>
      <c r="J1438" s="2" t="s">
        <v>114</v>
      </c>
      <c r="K1438" s="2" t="s">
        <v>265</v>
      </c>
      <c r="L1438" s="2">
        <v>2008</v>
      </c>
      <c r="M1438" s="3" t="s">
        <v>225</v>
      </c>
      <c r="N1438" s="3" t="s">
        <v>226</v>
      </c>
      <c r="O1438" s="4"/>
      <c r="P1438" s="3" t="s">
        <v>227</v>
      </c>
      <c r="Q1438" s="3" t="s">
        <v>225</v>
      </c>
      <c r="R1438" s="4"/>
      <c r="S1438" s="3" t="s">
        <v>69</v>
      </c>
      <c r="T1438" s="3" t="s">
        <v>101</v>
      </c>
      <c r="U1438" s="3" t="s">
        <v>84</v>
      </c>
      <c r="V1438" s="3" t="s">
        <v>72</v>
      </c>
      <c r="W1438" s="4">
        <v>11.5</v>
      </c>
      <c r="X1438" s="4"/>
      <c r="Y1438" s="4"/>
      <c r="Z1438" s="4"/>
      <c r="AA1438" s="4"/>
      <c r="AB1438" s="4"/>
      <c r="AC1438" s="4"/>
      <c r="AD1438" s="4"/>
      <c r="AE1438" s="4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4"/>
      <c r="AS1438" s="4"/>
      <c r="AT1438" s="4"/>
      <c r="AU1438" s="3" t="s">
        <v>74</v>
      </c>
      <c r="AV1438" s="3" t="s">
        <v>74</v>
      </c>
      <c r="AW1438" s="3" t="s">
        <v>102</v>
      </c>
      <c r="AX1438" s="4"/>
      <c r="AY1438" s="3" t="s">
        <v>122</v>
      </c>
      <c r="AZ1438" s="3" t="s">
        <v>76</v>
      </c>
      <c r="BA1438" s="3" t="s">
        <v>77</v>
      </c>
      <c r="BB1438" s="4">
        <v>33.090000000000003</v>
      </c>
      <c r="BC1438" s="4">
        <v>120.47</v>
      </c>
      <c r="BD1438" s="4">
        <v>0</v>
      </c>
      <c r="BE1438" s="4"/>
    </row>
    <row r="1439" spans="1:57" ht="12.75">
      <c r="A1439" s="4" t="s">
        <v>107</v>
      </c>
      <c r="B1439" s="4" t="s">
        <v>108</v>
      </c>
      <c r="C1439" s="3" t="s">
        <v>721</v>
      </c>
      <c r="D1439" s="3" t="s">
        <v>722</v>
      </c>
      <c r="E1439" s="4" t="s">
        <v>700</v>
      </c>
      <c r="F1439" s="4">
        <v>2010</v>
      </c>
      <c r="G1439" s="2" t="s">
        <v>61</v>
      </c>
      <c r="H1439" s="4" t="s">
        <v>112</v>
      </c>
      <c r="I1439" s="2" t="s">
        <v>726</v>
      </c>
      <c r="J1439" s="2" t="s">
        <v>114</v>
      </c>
      <c r="K1439" s="2" t="s">
        <v>265</v>
      </c>
      <c r="L1439" s="2">
        <v>2008</v>
      </c>
      <c r="M1439" s="3" t="s">
        <v>225</v>
      </c>
      <c r="N1439" s="3" t="s">
        <v>226</v>
      </c>
      <c r="O1439" s="4"/>
      <c r="P1439" s="3" t="s">
        <v>227</v>
      </c>
      <c r="Q1439" s="3" t="s">
        <v>225</v>
      </c>
      <c r="R1439" s="4"/>
      <c r="S1439" s="3" t="s">
        <v>69</v>
      </c>
      <c r="T1439" s="3" t="s">
        <v>101</v>
      </c>
      <c r="U1439" s="3" t="s">
        <v>84</v>
      </c>
      <c r="V1439" s="3" t="s">
        <v>72</v>
      </c>
      <c r="W1439" s="4">
        <v>12</v>
      </c>
      <c r="X1439" s="4"/>
      <c r="Y1439" s="4"/>
      <c r="Z1439" s="4"/>
      <c r="AA1439" s="4"/>
      <c r="AB1439" s="4"/>
      <c r="AC1439" s="4"/>
      <c r="AD1439" s="4"/>
      <c r="AE1439" s="4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4"/>
      <c r="AS1439" s="4"/>
      <c r="AT1439" s="4"/>
      <c r="AU1439" s="3" t="s">
        <v>74</v>
      </c>
      <c r="AV1439" s="3" t="s">
        <v>74</v>
      </c>
      <c r="AW1439" s="3" t="s">
        <v>102</v>
      </c>
      <c r="AX1439" s="4"/>
      <c r="AY1439" s="3" t="s">
        <v>122</v>
      </c>
      <c r="AZ1439" s="3" t="s">
        <v>76</v>
      </c>
      <c r="BA1439" s="3" t="s">
        <v>77</v>
      </c>
      <c r="BB1439" s="4">
        <v>33.090000000000003</v>
      </c>
      <c r="BC1439" s="4">
        <v>120.47</v>
      </c>
      <c r="BD1439" s="4">
        <v>8</v>
      </c>
      <c r="BE1439" s="4"/>
    </row>
    <row r="1440" spans="1:57" ht="12.75">
      <c r="A1440" s="4" t="s">
        <v>107</v>
      </c>
      <c r="B1440" s="4" t="s">
        <v>108</v>
      </c>
      <c r="C1440" s="3" t="s">
        <v>721</v>
      </c>
      <c r="D1440" s="3" t="s">
        <v>722</v>
      </c>
      <c r="E1440" s="4" t="s">
        <v>700</v>
      </c>
      <c r="F1440" s="4">
        <v>2010</v>
      </c>
      <c r="G1440" s="2" t="s">
        <v>61</v>
      </c>
      <c r="H1440" s="4" t="s">
        <v>112</v>
      </c>
      <c r="I1440" s="2" t="s">
        <v>727</v>
      </c>
      <c r="J1440" s="2" t="s">
        <v>114</v>
      </c>
      <c r="K1440" s="2" t="s">
        <v>265</v>
      </c>
      <c r="L1440" s="2">
        <v>2008</v>
      </c>
      <c r="M1440" s="3" t="s">
        <v>225</v>
      </c>
      <c r="N1440" s="3" t="s">
        <v>226</v>
      </c>
      <c r="O1440" s="4"/>
      <c r="P1440" s="3" t="s">
        <v>227</v>
      </c>
      <c r="Q1440" s="3" t="s">
        <v>225</v>
      </c>
      <c r="R1440" s="4"/>
      <c r="S1440" s="3" t="s">
        <v>69</v>
      </c>
      <c r="T1440" s="3" t="s">
        <v>101</v>
      </c>
      <c r="U1440" s="3" t="s">
        <v>84</v>
      </c>
      <c r="V1440" s="3" t="s">
        <v>72</v>
      </c>
      <c r="W1440" s="4">
        <v>12.4</v>
      </c>
      <c r="X1440" s="4"/>
      <c r="Y1440" s="4"/>
      <c r="Z1440" s="4"/>
      <c r="AA1440" s="4"/>
      <c r="AB1440" s="4"/>
      <c r="AC1440" s="4"/>
      <c r="AD1440" s="4"/>
      <c r="AE1440" s="4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4"/>
      <c r="AS1440" s="4"/>
      <c r="AT1440" s="4"/>
      <c r="AU1440" s="3" t="s">
        <v>74</v>
      </c>
      <c r="AV1440" s="3" t="s">
        <v>74</v>
      </c>
      <c r="AW1440" s="3" t="s">
        <v>102</v>
      </c>
      <c r="AX1440" s="4"/>
      <c r="AY1440" s="3" t="s">
        <v>122</v>
      </c>
      <c r="AZ1440" s="3" t="s">
        <v>76</v>
      </c>
      <c r="BA1440" s="3" t="s">
        <v>77</v>
      </c>
      <c r="BB1440" s="4">
        <v>33.090000000000003</v>
      </c>
      <c r="BC1440" s="4">
        <v>120.47</v>
      </c>
      <c r="BD1440" s="4">
        <v>12</v>
      </c>
      <c r="BE1440" s="4"/>
    </row>
    <row r="1441" spans="1:57" ht="12.75">
      <c r="A1441" s="4" t="s">
        <v>107</v>
      </c>
      <c r="B1441" s="4" t="s">
        <v>108</v>
      </c>
      <c r="C1441" s="3" t="s">
        <v>721</v>
      </c>
      <c r="D1441" s="3" t="s">
        <v>722</v>
      </c>
      <c r="E1441" s="4" t="s">
        <v>700</v>
      </c>
      <c r="F1441" s="4">
        <v>2010</v>
      </c>
      <c r="G1441" s="2" t="s">
        <v>61</v>
      </c>
      <c r="H1441" s="4" t="s">
        <v>112</v>
      </c>
      <c r="I1441" s="2" t="s">
        <v>728</v>
      </c>
      <c r="J1441" s="2" t="s">
        <v>114</v>
      </c>
      <c r="K1441" s="2" t="s">
        <v>265</v>
      </c>
      <c r="L1441" s="2">
        <v>2008</v>
      </c>
      <c r="M1441" s="3" t="s">
        <v>225</v>
      </c>
      <c r="N1441" s="3" t="s">
        <v>226</v>
      </c>
      <c r="O1441" s="4"/>
      <c r="P1441" s="3" t="s">
        <v>227</v>
      </c>
      <c r="Q1441" s="3" t="s">
        <v>225</v>
      </c>
      <c r="R1441" s="4"/>
      <c r="S1441" s="3" t="s">
        <v>69</v>
      </c>
      <c r="T1441" s="3" t="s">
        <v>101</v>
      </c>
      <c r="U1441" s="3" t="s">
        <v>84</v>
      </c>
      <c r="V1441" s="3" t="s">
        <v>72</v>
      </c>
      <c r="W1441" s="4">
        <v>12.5</v>
      </c>
      <c r="X1441" s="4"/>
      <c r="Y1441" s="4"/>
      <c r="Z1441" s="4"/>
      <c r="AA1441" s="4"/>
      <c r="AB1441" s="4"/>
      <c r="AC1441" s="4"/>
      <c r="AD1441" s="4"/>
      <c r="AE1441" s="4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4"/>
      <c r="AS1441" s="4"/>
      <c r="AT1441" s="4"/>
      <c r="AU1441" s="3" t="s">
        <v>74</v>
      </c>
      <c r="AV1441" s="3" t="s">
        <v>74</v>
      </c>
      <c r="AW1441" s="3" t="s">
        <v>102</v>
      </c>
      <c r="AX1441" s="4"/>
      <c r="AY1441" s="3" t="s">
        <v>122</v>
      </c>
      <c r="AZ1441" s="3" t="s">
        <v>76</v>
      </c>
      <c r="BA1441" s="3" t="s">
        <v>77</v>
      </c>
      <c r="BB1441" s="4">
        <v>33.090000000000003</v>
      </c>
      <c r="BC1441" s="4">
        <v>120.47</v>
      </c>
      <c r="BD1441" s="4">
        <v>14</v>
      </c>
      <c r="BE1441" s="4"/>
    </row>
    <row r="1442" spans="1:57" ht="12.75">
      <c r="A1442" s="3" t="s">
        <v>315</v>
      </c>
      <c r="B1442" s="4"/>
      <c r="C1442" s="3" t="s">
        <v>698</v>
      </c>
      <c r="D1442" s="3" t="s">
        <v>699</v>
      </c>
      <c r="E1442" s="3" t="s">
        <v>700</v>
      </c>
      <c r="F1442" s="3">
        <v>2017</v>
      </c>
      <c r="G1442" s="2" t="s">
        <v>61</v>
      </c>
      <c r="H1442" s="3" t="s">
        <v>112</v>
      </c>
      <c r="I1442" s="3" t="s">
        <v>113</v>
      </c>
      <c r="J1442" s="3" t="s">
        <v>96</v>
      </c>
      <c r="K1442" s="3" t="s">
        <v>126</v>
      </c>
      <c r="L1442" s="3">
        <v>2015</v>
      </c>
      <c r="M1442" s="3" t="s">
        <v>738</v>
      </c>
      <c r="N1442" s="2" t="s">
        <v>702</v>
      </c>
      <c r="O1442" s="3"/>
      <c r="P1442" s="3" t="s">
        <v>82</v>
      </c>
      <c r="Q1442" s="3" t="s">
        <v>83</v>
      </c>
      <c r="R1442" s="4"/>
      <c r="S1442" s="3" t="s">
        <v>69</v>
      </c>
      <c r="T1442" s="3" t="s">
        <v>299</v>
      </c>
      <c r="U1442" s="3" t="s">
        <v>84</v>
      </c>
      <c r="V1442" s="3" t="s">
        <v>72</v>
      </c>
      <c r="W1442" s="3">
        <v>8.6300000000000008</v>
      </c>
      <c r="X1442" s="4">
        <f t="shared" ref="X1442:X1444" si="147">ABS(Y1442)*(SQRT(AA1442))</f>
        <v>0.86</v>
      </c>
      <c r="Y1442" s="3">
        <v>0.43</v>
      </c>
      <c r="Z1442" s="4"/>
      <c r="AA1442" s="3">
        <v>4</v>
      </c>
      <c r="AB1442" s="3">
        <v>4.76</v>
      </c>
      <c r="AC1442" s="4">
        <f t="shared" ref="AC1442:AC1445" si="148">AD1442*(SQRT(AE1442))</f>
        <v>0.7</v>
      </c>
      <c r="AD1442" s="3">
        <v>0.35</v>
      </c>
      <c r="AE1442" s="3">
        <v>4</v>
      </c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3" t="s">
        <v>177</v>
      </c>
      <c r="AV1442" s="3" t="s">
        <v>178</v>
      </c>
      <c r="AW1442" s="3" t="s">
        <v>121</v>
      </c>
      <c r="AX1442" s="4"/>
      <c r="AY1442" s="3" t="s">
        <v>122</v>
      </c>
      <c r="AZ1442" s="3" t="s">
        <v>76</v>
      </c>
      <c r="BA1442" s="3" t="s">
        <v>77</v>
      </c>
      <c r="BB1442" s="3">
        <v>31.50416667</v>
      </c>
      <c r="BC1442" s="3">
        <v>121.96</v>
      </c>
      <c r="BD1442" s="4"/>
      <c r="BE1442" s="3" t="s">
        <v>739</v>
      </c>
    </row>
    <row r="1443" spans="1:57" ht="12.75">
      <c r="A1443" s="3" t="s">
        <v>315</v>
      </c>
      <c r="B1443" s="4"/>
      <c r="C1443" s="3" t="s">
        <v>698</v>
      </c>
      <c r="D1443" s="3" t="s">
        <v>699</v>
      </c>
      <c r="E1443" s="3" t="s">
        <v>700</v>
      </c>
      <c r="F1443" s="3">
        <v>2017</v>
      </c>
      <c r="G1443" s="2" t="s">
        <v>61</v>
      </c>
      <c r="H1443" s="3" t="s">
        <v>112</v>
      </c>
      <c r="I1443" s="3" t="s">
        <v>113</v>
      </c>
      <c r="J1443" s="3" t="s">
        <v>96</v>
      </c>
      <c r="K1443" s="3" t="s">
        <v>126</v>
      </c>
      <c r="L1443" s="3">
        <v>2015</v>
      </c>
      <c r="M1443" s="3" t="s">
        <v>740</v>
      </c>
      <c r="N1443" s="2" t="s">
        <v>702</v>
      </c>
      <c r="O1443" s="3"/>
      <c r="P1443" s="3" t="s">
        <v>82</v>
      </c>
      <c r="Q1443" s="3" t="s">
        <v>83</v>
      </c>
      <c r="R1443" s="4"/>
      <c r="S1443" s="3" t="s">
        <v>69</v>
      </c>
      <c r="T1443" s="3" t="s">
        <v>299</v>
      </c>
      <c r="U1443" s="3" t="s">
        <v>84</v>
      </c>
      <c r="V1443" s="3" t="s">
        <v>72</v>
      </c>
      <c r="W1443" s="3">
        <v>13.15</v>
      </c>
      <c r="X1443" s="4">
        <f t="shared" si="147"/>
        <v>1.34</v>
      </c>
      <c r="Y1443" s="3">
        <v>0.67</v>
      </c>
      <c r="Z1443" s="4"/>
      <c r="AA1443" s="3">
        <v>4</v>
      </c>
      <c r="AB1443" s="3">
        <v>13.73</v>
      </c>
      <c r="AC1443" s="4">
        <f t="shared" si="148"/>
        <v>1.54</v>
      </c>
      <c r="AD1443" s="3">
        <v>0.77</v>
      </c>
      <c r="AE1443" s="3">
        <v>4</v>
      </c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3" t="s">
        <v>177</v>
      </c>
      <c r="AV1443" s="3" t="s">
        <v>178</v>
      </c>
      <c r="AW1443" s="3" t="s">
        <v>121</v>
      </c>
      <c r="AX1443" s="4"/>
      <c r="AY1443" s="3" t="s">
        <v>122</v>
      </c>
      <c r="AZ1443" s="3" t="s">
        <v>76</v>
      </c>
      <c r="BA1443" s="3" t="s">
        <v>77</v>
      </c>
      <c r="BB1443" s="3">
        <v>31.50416667</v>
      </c>
      <c r="BC1443" s="3">
        <v>121.96</v>
      </c>
      <c r="BD1443" s="4"/>
      <c r="BE1443" s="3" t="s">
        <v>739</v>
      </c>
    </row>
    <row r="1444" spans="1:57" ht="12.75">
      <c r="A1444" s="3" t="s">
        <v>315</v>
      </c>
      <c r="B1444" s="4"/>
      <c r="C1444" s="3" t="s">
        <v>698</v>
      </c>
      <c r="D1444" s="3" t="s">
        <v>699</v>
      </c>
      <c r="E1444" s="3" t="s">
        <v>700</v>
      </c>
      <c r="F1444" s="3">
        <v>2017</v>
      </c>
      <c r="G1444" s="2" t="s">
        <v>61</v>
      </c>
      <c r="H1444" s="3" t="s">
        <v>112</v>
      </c>
      <c r="I1444" s="3" t="s">
        <v>113</v>
      </c>
      <c r="J1444" s="3" t="s">
        <v>96</v>
      </c>
      <c r="K1444" s="3" t="s">
        <v>126</v>
      </c>
      <c r="L1444" s="3">
        <v>2015</v>
      </c>
      <c r="M1444" s="3" t="s">
        <v>741</v>
      </c>
      <c r="N1444" s="2" t="s">
        <v>702</v>
      </c>
      <c r="O1444" s="3"/>
      <c r="P1444" s="3" t="s">
        <v>82</v>
      </c>
      <c r="Q1444" s="3" t="s">
        <v>83</v>
      </c>
      <c r="R1444" s="4"/>
      <c r="S1444" s="3" t="s">
        <v>69</v>
      </c>
      <c r="T1444" s="3" t="s">
        <v>299</v>
      </c>
      <c r="U1444" s="3" t="s">
        <v>84</v>
      </c>
      <c r="V1444" s="3" t="s">
        <v>72</v>
      </c>
      <c r="W1444" s="3">
        <v>12.07</v>
      </c>
      <c r="X1444" s="4">
        <f t="shared" si="147"/>
        <v>1.28</v>
      </c>
      <c r="Y1444" s="3">
        <v>0.64</v>
      </c>
      <c r="Z1444" s="4"/>
      <c r="AA1444" s="3">
        <v>4</v>
      </c>
      <c r="AB1444" s="3">
        <v>11.79</v>
      </c>
      <c r="AC1444" s="4">
        <f t="shared" si="148"/>
        <v>1.18</v>
      </c>
      <c r="AD1444" s="3">
        <v>0.59</v>
      </c>
      <c r="AE1444" s="3">
        <v>4</v>
      </c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3" t="s">
        <v>177</v>
      </c>
      <c r="AV1444" s="3" t="s">
        <v>178</v>
      </c>
      <c r="AW1444" s="3" t="s">
        <v>121</v>
      </c>
      <c r="AX1444" s="4"/>
      <c r="AY1444" s="3" t="s">
        <v>122</v>
      </c>
      <c r="AZ1444" s="3" t="s">
        <v>76</v>
      </c>
      <c r="BA1444" s="3" t="s">
        <v>77</v>
      </c>
      <c r="BB1444" s="3">
        <v>31.50416667</v>
      </c>
      <c r="BC1444" s="3">
        <v>121.96</v>
      </c>
      <c r="BD1444" s="4"/>
      <c r="BE1444" s="3" t="s">
        <v>739</v>
      </c>
    </row>
    <row r="1445" spans="1:57" ht="12.75">
      <c r="A1445" s="4" t="s">
        <v>107</v>
      </c>
      <c r="B1445" s="4" t="s">
        <v>108</v>
      </c>
      <c r="C1445" s="3" t="s">
        <v>721</v>
      </c>
      <c r="D1445" s="3" t="s">
        <v>722</v>
      </c>
      <c r="E1445" s="4" t="s">
        <v>700</v>
      </c>
      <c r="F1445" s="4">
        <v>2010</v>
      </c>
      <c r="G1445" s="3" t="s">
        <v>723</v>
      </c>
      <c r="H1445" s="4" t="s">
        <v>724</v>
      </c>
      <c r="I1445" s="2" t="s">
        <v>725</v>
      </c>
      <c r="J1445" s="2" t="s">
        <v>114</v>
      </c>
      <c r="K1445" s="2" t="s">
        <v>265</v>
      </c>
      <c r="L1445" s="2">
        <v>2008</v>
      </c>
      <c r="M1445" s="3" t="s">
        <v>742</v>
      </c>
      <c r="N1445" s="3" t="s">
        <v>162</v>
      </c>
      <c r="O1445" s="4"/>
      <c r="P1445" s="3" t="s">
        <v>163</v>
      </c>
      <c r="Q1445" s="3" t="s">
        <v>164</v>
      </c>
      <c r="R1445" s="4"/>
      <c r="S1445" s="3" t="s">
        <v>69</v>
      </c>
      <c r="T1445" s="4" t="s">
        <v>101</v>
      </c>
      <c r="U1445" s="3" t="s">
        <v>71</v>
      </c>
      <c r="V1445" s="3" t="s">
        <v>72</v>
      </c>
      <c r="W1445" s="4"/>
      <c r="X1445" s="4"/>
      <c r="Y1445" s="4"/>
      <c r="Z1445" s="4"/>
      <c r="AA1445" s="4"/>
      <c r="AB1445" s="4">
        <v>35</v>
      </c>
      <c r="AC1445" s="4">
        <f t="shared" si="148"/>
        <v>12.24744871391589</v>
      </c>
      <c r="AD1445" s="4">
        <v>5</v>
      </c>
      <c r="AE1445" s="4">
        <v>6</v>
      </c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4"/>
      <c r="AS1445" s="4"/>
      <c r="AT1445" s="4"/>
      <c r="AU1445" s="3" t="s">
        <v>74</v>
      </c>
      <c r="AV1445" s="3" t="s">
        <v>74</v>
      </c>
      <c r="AW1445" s="3" t="s">
        <v>102</v>
      </c>
      <c r="AX1445" s="4"/>
      <c r="AY1445" s="3" t="s">
        <v>122</v>
      </c>
      <c r="AZ1445" s="3" t="s">
        <v>76</v>
      </c>
      <c r="BA1445" s="3" t="s">
        <v>77</v>
      </c>
      <c r="BB1445" s="4">
        <v>33.090000000000003</v>
      </c>
      <c r="BC1445" s="4">
        <v>120.47</v>
      </c>
      <c r="BD1445" s="4">
        <v>0</v>
      </c>
      <c r="BE1445" s="4"/>
    </row>
    <row r="1446" spans="1:57" ht="12.75">
      <c r="A1446" s="4" t="s">
        <v>107</v>
      </c>
      <c r="B1446" s="4" t="s">
        <v>108</v>
      </c>
      <c r="C1446" s="3" t="s">
        <v>721</v>
      </c>
      <c r="D1446" s="3" t="s">
        <v>722</v>
      </c>
      <c r="E1446" s="4" t="s">
        <v>700</v>
      </c>
      <c r="F1446" s="4">
        <v>2010</v>
      </c>
      <c r="G1446" s="2" t="s">
        <v>61</v>
      </c>
      <c r="H1446" s="4" t="s">
        <v>112</v>
      </c>
      <c r="I1446" s="2" t="s">
        <v>726</v>
      </c>
      <c r="J1446" s="2" t="s">
        <v>114</v>
      </c>
      <c r="K1446" s="2" t="s">
        <v>265</v>
      </c>
      <c r="L1446" s="2">
        <v>2008</v>
      </c>
      <c r="M1446" s="3" t="s">
        <v>742</v>
      </c>
      <c r="N1446" s="3" t="s">
        <v>162</v>
      </c>
      <c r="O1446" s="4"/>
      <c r="P1446" s="3" t="s">
        <v>163</v>
      </c>
      <c r="Q1446" s="3" t="s">
        <v>164</v>
      </c>
      <c r="R1446" s="4"/>
      <c r="S1446" s="3" t="s">
        <v>69</v>
      </c>
      <c r="T1446" s="4" t="s">
        <v>101</v>
      </c>
      <c r="U1446" s="3" t="s">
        <v>71</v>
      </c>
      <c r="V1446" s="3" t="s">
        <v>72</v>
      </c>
      <c r="W1446" s="4">
        <v>194</v>
      </c>
      <c r="X1446" s="4">
        <f t="shared" ref="X1446:X1449" si="149">ABS(Y1446)*(SQRT(AA1446))</f>
        <v>31.843366656181313</v>
      </c>
      <c r="Y1446" s="4">
        <v>13</v>
      </c>
      <c r="Z1446" s="4"/>
      <c r="AA1446" s="4">
        <v>6</v>
      </c>
      <c r="AB1446" s="4"/>
      <c r="AC1446" s="4"/>
      <c r="AD1446" s="4"/>
      <c r="AE1446" s="4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4"/>
      <c r="AS1446" s="4"/>
      <c r="AT1446" s="4"/>
      <c r="AU1446" s="3" t="s">
        <v>74</v>
      </c>
      <c r="AV1446" s="3" t="s">
        <v>74</v>
      </c>
      <c r="AW1446" s="3" t="s">
        <v>102</v>
      </c>
      <c r="AX1446" s="4"/>
      <c r="AY1446" s="3" t="s">
        <v>122</v>
      </c>
      <c r="AZ1446" s="3" t="s">
        <v>76</v>
      </c>
      <c r="BA1446" s="3" t="s">
        <v>77</v>
      </c>
      <c r="BB1446" s="4">
        <v>33.090000000000003</v>
      </c>
      <c r="BC1446" s="4">
        <v>120.47</v>
      </c>
      <c r="BD1446" s="4">
        <v>8</v>
      </c>
      <c r="BE1446" s="4"/>
    </row>
    <row r="1447" spans="1:57" ht="12.75">
      <c r="A1447" s="4" t="s">
        <v>107</v>
      </c>
      <c r="B1447" s="4" t="s">
        <v>108</v>
      </c>
      <c r="C1447" s="3" t="s">
        <v>721</v>
      </c>
      <c r="D1447" s="3" t="s">
        <v>722</v>
      </c>
      <c r="E1447" s="4" t="s">
        <v>700</v>
      </c>
      <c r="F1447" s="4">
        <v>2010</v>
      </c>
      <c r="G1447" s="2" t="s">
        <v>61</v>
      </c>
      <c r="H1447" s="4" t="s">
        <v>112</v>
      </c>
      <c r="I1447" s="2" t="s">
        <v>727</v>
      </c>
      <c r="J1447" s="2" t="s">
        <v>114</v>
      </c>
      <c r="K1447" s="2" t="s">
        <v>265</v>
      </c>
      <c r="L1447" s="2">
        <v>2008</v>
      </c>
      <c r="M1447" s="3" t="s">
        <v>742</v>
      </c>
      <c r="N1447" s="3" t="s">
        <v>162</v>
      </c>
      <c r="O1447" s="4"/>
      <c r="P1447" s="3" t="s">
        <v>163</v>
      </c>
      <c r="Q1447" s="3" t="s">
        <v>164</v>
      </c>
      <c r="R1447" s="4"/>
      <c r="S1447" s="3" t="s">
        <v>69</v>
      </c>
      <c r="T1447" s="4" t="s">
        <v>101</v>
      </c>
      <c r="U1447" s="3" t="s">
        <v>71</v>
      </c>
      <c r="V1447" s="3" t="s">
        <v>72</v>
      </c>
      <c r="W1447" s="4">
        <v>187</v>
      </c>
      <c r="X1447" s="4">
        <f t="shared" si="149"/>
        <v>29.393876913398135</v>
      </c>
      <c r="Y1447" s="4">
        <v>12</v>
      </c>
      <c r="Z1447" s="4"/>
      <c r="AA1447" s="4">
        <v>6</v>
      </c>
      <c r="AB1447" s="4"/>
      <c r="AC1447" s="4"/>
      <c r="AD1447" s="4"/>
      <c r="AE1447" s="4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4"/>
      <c r="AS1447" s="4"/>
      <c r="AT1447" s="4"/>
      <c r="AU1447" s="3" t="s">
        <v>74</v>
      </c>
      <c r="AV1447" s="3" t="s">
        <v>74</v>
      </c>
      <c r="AW1447" s="3" t="s">
        <v>102</v>
      </c>
      <c r="AX1447" s="4"/>
      <c r="AY1447" s="3" t="s">
        <v>122</v>
      </c>
      <c r="AZ1447" s="3" t="s">
        <v>76</v>
      </c>
      <c r="BA1447" s="3" t="s">
        <v>77</v>
      </c>
      <c r="BB1447" s="4">
        <v>33.090000000000003</v>
      </c>
      <c r="BC1447" s="4">
        <v>120.47</v>
      </c>
      <c r="BD1447" s="4">
        <v>12</v>
      </c>
      <c r="BE1447" s="4"/>
    </row>
    <row r="1448" spans="1:57" ht="12.75">
      <c r="A1448" s="4" t="s">
        <v>107</v>
      </c>
      <c r="B1448" s="4" t="s">
        <v>108</v>
      </c>
      <c r="C1448" s="3" t="s">
        <v>721</v>
      </c>
      <c r="D1448" s="3" t="s">
        <v>722</v>
      </c>
      <c r="E1448" s="4" t="s">
        <v>700</v>
      </c>
      <c r="F1448" s="4">
        <v>2010</v>
      </c>
      <c r="G1448" s="2" t="s">
        <v>61</v>
      </c>
      <c r="H1448" s="4" t="s">
        <v>112</v>
      </c>
      <c r="I1448" s="2" t="s">
        <v>728</v>
      </c>
      <c r="J1448" s="2" t="s">
        <v>114</v>
      </c>
      <c r="K1448" s="2" t="s">
        <v>265</v>
      </c>
      <c r="L1448" s="2">
        <v>2008</v>
      </c>
      <c r="M1448" s="3" t="s">
        <v>742</v>
      </c>
      <c r="N1448" s="3" t="s">
        <v>162</v>
      </c>
      <c r="O1448" s="4"/>
      <c r="P1448" s="3" t="s">
        <v>163</v>
      </c>
      <c r="Q1448" s="3" t="s">
        <v>164</v>
      </c>
      <c r="R1448" s="4"/>
      <c r="S1448" s="3" t="s">
        <v>69</v>
      </c>
      <c r="T1448" s="4" t="s">
        <v>101</v>
      </c>
      <c r="U1448" s="3" t="s">
        <v>71</v>
      </c>
      <c r="V1448" s="3" t="s">
        <v>72</v>
      </c>
      <c r="W1448" s="4">
        <v>186</v>
      </c>
      <c r="X1448" s="4">
        <f t="shared" si="149"/>
        <v>39.191835884530846</v>
      </c>
      <c r="Y1448" s="4">
        <v>16</v>
      </c>
      <c r="Z1448" s="4"/>
      <c r="AA1448" s="4">
        <v>6</v>
      </c>
      <c r="AB1448" s="4"/>
      <c r="AC1448" s="4"/>
      <c r="AD1448" s="4"/>
      <c r="AE1448" s="4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4"/>
      <c r="AS1448" s="4"/>
      <c r="AT1448" s="4"/>
      <c r="AU1448" s="3" t="s">
        <v>74</v>
      </c>
      <c r="AV1448" s="3" t="s">
        <v>74</v>
      </c>
      <c r="AW1448" s="3" t="s">
        <v>102</v>
      </c>
      <c r="AX1448" s="4"/>
      <c r="AY1448" s="3" t="s">
        <v>122</v>
      </c>
      <c r="AZ1448" s="3" t="s">
        <v>76</v>
      </c>
      <c r="BA1448" s="3" t="s">
        <v>77</v>
      </c>
      <c r="BB1448" s="4">
        <v>33.090000000000003</v>
      </c>
      <c r="BC1448" s="4">
        <v>120.47</v>
      </c>
      <c r="BD1448" s="4">
        <v>14</v>
      </c>
      <c r="BE1448" s="4"/>
    </row>
    <row r="1449" spans="1:57" ht="12.75">
      <c r="A1449" s="3" t="s">
        <v>315</v>
      </c>
      <c r="B1449" s="4"/>
      <c r="C1449" s="3" t="s">
        <v>698</v>
      </c>
      <c r="D1449" s="3" t="s">
        <v>699</v>
      </c>
      <c r="E1449" s="3" t="s">
        <v>700</v>
      </c>
      <c r="F1449" s="3">
        <v>2017</v>
      </c>
      <c r="G1449" s="2" t="s">
        <v>61</v>
      </c>
      <c r="H1449" s="3" t="s">
        <v>112</v>
      </c>
      <c r="I1449" s="3" t="s">
        <v>113</v>
      </c>
      <c r="J1449" s="3" t="s">
        <v>96</v>
      </c>
      <c r="K1449" s="3" t="s">
        <v>126</v>
      </c>
      <c r="L1449" s="3">
        <v>2015</v>
      </c>
      <c r="M1449" s="3" t="s">
        <v>743</v>
      </c>
      <c r="N1449" s="3" t="s">
        <v>182</v>
      </c>
      <c r="O1449" s="3"/>
      <c r="P1449" s="3" t="s">
        <v>82</v>
      </c>
      <c r="Q1449" s="3" t="s">
        <v>83</v>
      </c>
      <c r="R1449" s="4"/>
      <c r="S1449" s="3" t="s">
        <v>69</v>
      </c>
      <c r="T1449" s="3" t="s">
        <v>70</v>
      </c>
      <c r="U1449" s="3" t="s">
        <v>84</v>
      </c>
      <c r="V1449" s="3" t="s">
        <v>72</v>
      </c>
      <c r="W1449" s="3">
        <v>0.08</v>
      </c>
      <c r="X1449" s="4">
        <f t="shared" si="149"/>
        <v>0.02</v>
      </c>
      <c r="Y1449" s="3">
        <v>0.01</v>
      </c>
      <c r="Z1449" s="4"/>
      <c r="AA1449" s="3">
        <v>4</v>
      </c>
      <c r="AB1449" s="3">
        <v>0.2</v>
      </c>
      <c r="AC1449" s="4">
        <f>AD1449*(SQRT(AE1449))</f>
        <v>0.02</v>
      </c>
      <c r="AD1449" s="3">
        <v>0.01</v>
      </c>
      <c r="AE1449" s="3">
        <v>4</v>
      </c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3" t="s">
        <v>177</v>
      </c>
      <c r="AV1449" s="3" t="s">
        <v>178</v>
      </c>
      <c r="AW1449" s="3" t="s">
        <v>121</v>
      </c>
      <c r="AX1449" s="4"/>
      <c r="AY1449" s="3" t="s">
        <v>122</v>
      </c>
      <c r="AZ1449" s="3" t="s">
        <v>76</v>
      </c>
      <c r="BA1449" s="3" t="s">
        <v>77</v>
      </c>
      <c r="BB1449" s="3">
        <v>31.50416667</v>
      </c>
      <c r="BC1449" s="3">
        <v>121.96</v>
      </c>
      <c r="BD1449" s="4"/>
      <c r="BE1449" s="3" t="s">
        <v>739</v>
      </c>
    </row>
    <row r="1450" spans="1:57" ht="12.75">
      <c r="A1450" s="4" t="s">
        <v>107</v>
      </c>
      <c r="B1450" s="4" t="s">
        <v>108</v>
      </c>
      <c r="C1450" s="3" t="s">
        <v>721</v>
      </c>
      <c r="D1450" s="3" t="s">
        <v>722</v>
      </c>
      <c r="E1450" s="4" t="s">
        <v>700</v>
      </c>
      <c r="F1450" s="4">
        <v>2010</v>
      </c>
      <c r="G1450" s="2" t="s">
        <v>61</v>
      </c>
      <c r="H1450" s="4" t="s">
        <v>112</v>
      </c>
      <c r="I1450" s="2" t="s">
        <v>725</v>
      </c>
      <c r="J1450" s="2" t="s">
        <v>114</v>
      </c>
      <c r="K1450" s="2" t="s">
        <v>265</v>
      </c>
      <c r="L1450" s="2">
        <v>2008</v>
      </c>
      <c r="M1450" s="3" t="s">
        <v>744</v>
      </c>
      <c r="N1450" s="3" t="s">
        <v>131</v>
      </c>
      <c r="O1450" s="4"/>
      <c r="P1450" s="3" t="s">
        <v>86</v>
      </c>
      <c r="Q1450" s="3" t="s">
        <v>87</v>
      </c>
      <c r="R1450" s="4"/>
      <c r="S1450" s="3" t="s">
        <v>69</v>
      </c>
      <c r="T1450" s="3" t="s">
        <v>101</v>
      </c>
      <c r="U1450" s="3" t="s">
        <v>84</v>
      </c>
      <c r="V1450" s="3" t="s">
        <v>72</v>
      </c>
      <c r="W1450" s="4"/>
      <c r="X1450" s="4"/>
      <c r="Y1450" s="4"/>
      <c r="Z1450" s="4"/>
      <c r="AA1450" s="4"/>
      <c r="AB1450" s="4"/>
      <c r="AC1450" s="4"/>
      <c r="AD1450" s="4"/>
      <c r="AE1450" s="4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4"/>
      <c r="AS1450" s="4"/>
      <c r="AT1450" s="4"/>
      <c r="AU1450" s="3" t="s">
        <v>74</v>
      </c>
      <c r="AV1450" s="3" t="s">
        <v>74</v>
      </c>
      <c r="AW1450" s="3" t="s">
        <v>102</v>
      </c>
      <c r="AX1450" s="4"/>
      <c r="AY1450" s="3" t="s">
        <v>122</v>
      </c>
      <c r="AZ1450" s="3" t="s">
        <v>76</v>
      </c>
      <c r="BA1450" s="3" t="s">
        <v>77</v>
      </c>
      <c r="BB1450" s="4">
        <v>33.090000000000003</v>
      </c>
      <c r="BC1450" s="4">
        <v>120.47</v>
      </c>
      <c r="BD1450" s="4">
        <v>0</v>
      </c>
      <c r="BE1450" s="4"/>
    </row>
    <row r="1451" spans="1:57" ht="12.75">
      <c r="A1451" s="4" t="s">
        <v>107</v>
      </c>
      <c r="B1451" s="4" t="s">
        <v>108</v>
      </c>
      <c r="C1451" s="3" t="s">
        <v>721</v>
      </c>
      <c r="D1451" s="3" t="s">
        <v>722</v>
      </c>
      <c r="E1451" s="4" t="s">
        <v>700</v>
      </c>
      <c r="F1451" s="4">
        <v>2010</v>
      </c>
      <c r="G1451" s="2" t="s">
        <v>61</v>
      </c>
      <c r="H1451" s="4" t="s">
        <v>112</v>
      </c>
      <c r="I1451" s="2" t="s">
        <v>726</v>
      </c>
      <c r="J1451" s="2" t="s">
        <v>114</v>
      </c>
      <c r="K1451" s="2" t="s">
        <v>265</v>
      </c>
      <c r="L1451" s="2">
        <v>2008</v>
      </c>
      <c r="M1451" s="3" t="s">
        <v>744</v>
      </c>
      <c r="N1451" s="3" t="s">
        <v>131</v>
      </c>
      <c r="O1451" s="4"/>
      <c r="P1451" s="3" t="s">
        <v>86</v>
      </c>
      <c r="Q1451" s="3" t="s">
        <v>87</v>
      </c>
      <c r="R1451" s="4"/>
      <c r="S1451" s="3" t="s">
        <v>69</v>
      </c>
      <c r="T1451" s="3" t="s">
        <v>101</v>
      </c>
      <c r="U1451" s="3" t="s">
        <v>84</v>
      </c>
      <c r="V1451" s="3" t="s">
        <v>72</v>
      </c>
      <c r="W1451" s="4">
        <v>21.8</v>
      </c>
      <c r="X1451" s="4"/>
      <c r="Y1451" s="4"/>
      <c r="Z1451" s="4"/>
      <c r="AA1451" s="4"/>
      <c r="AB1451" s="4"/>
      <c r="AC1451" s="4"/>
      <c r="AD1451" s="4"/>
      <c r="AE1451" s="4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4"/>
      <c r="AS1451" s="4"/>
      <c r="AT1451" s="4"/>
      <c r="AU1451" s="3" t="s">
        <v>74</v>
      </c>
      <c r="AV1451" s="3" t="s">
        <v>74</v>
      </c>
      <c r="AW1451" s="3" t="s">
        <v>102</v>
      </c>
      <c r="AX1451" s="4"/>
      <c r="AY1451" s="3" t="s">
        <v>122</v>
      </c>
      <c r="AZ1451" s="3" t="s">
        <v>76</v>
      </c>
      <c r="BA1451" s="3" t="s">
        <v>77</v>
      </c>
      <c r="BB1451" s="4">
        <v>33.090000000000003</v>
      </c>
      <c r="BC1451" s="4">
        <v>120.47</v>
      </c>
      <c r="BD1451" s="4">
        <v>8</v>
      </c>
      <c r="BE1451" s="4"/>
    </row>
    <row r="1452" spans="1:57" ht="12.75">
      <c r="A1452" s="4" t="s">
        <v>107</v>
      </c>
      <c r="B1452" s="4" t="s">
        <v>108</v>
      </c>
      <c r="C1452" s="3" t="s">
        <v>721</v>
      </c>
      <c r="D1452" s="3" t="s">
        <v>722</v>
      </c>
      <c r="E1452" s="4" t="s">
        <v>700</v>
      </c>
      <c r="F1452" s="4">
        <v>2010</v>
      </c>
      <c r="G1452" s="2" t="s">
        <v>61</v>
      </c>
      <c r="H1452" s="4" t="s">
        <v>112</v>
      </c>
      <c r="I1452" s="2" t="s">
        <v>727</v>
      </c>
      <c r="J1452" s="2" t="s">
        <v>114</v>
      </c>
      <c r="K1452" s="2" t="s">
        <v>265</v>
      </c>
      <c r="L1452" s="2">
        <v>2008</v>
      </c>
      <c r="M1452" s="3" t="s">
        <v>744</v>
      </c>
      <c r="N1452" s="3" t="s">
        <v>131</v>
      </c>
      <c r="O1452" s="4"/>
      <c r="P1452" s="3" t="s">
        <v>86</v>
      </c>
      <c r="Q1452" s="3" t="s">
        <v>87</v>
      </c>
      <c r="R1452" s="4"/>
      <c r="S1452" s="3" t="s">
        <v>69</v>
      </c>
      <c r="T1452" s="3" t="s">
        <v>101</v>
      </c>
      <c r="U1452" s="3" t="s">
        <v>84</v>
      </c>
      <c r="V1452" s="3" t="s">
        <v>72</v>
      </c>
      <c r="W1452" s="4">
        <v>44.4</v>
      </c>
      <c r="X1452" s="4"/>
      <c r="Y1452" s="4"/>
      <c r="Z1452" s="4"/>
      <c r="AA1452" s="4"/>
      <c r="AB1452" s="4"/>
      <c r="AC1452" s="4"/>
      <c r="AD1452" s="4"/>
      <c r="AE1452" s="4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4"/>
      <c r="AS1452" s="4"/>
      <c r="AT1452" s="4"/>
      <c r="AU1452" s="3" t="s">
        <v>74</v>
      </c>
      <c r="AV1452" s="3" t="s">
        <v>74</v>
      </c>
      <c r="AW1452" s="3" t="s">
        <v>102</v>
      </c>
      <c r="AX1452" s="4"/>
      <c r="AY1452" s="3" t="s">
        <v>122</v>
      </c>
      <c r="AZ1452" s="3" t="s">
        <v>76</v>
      </c>
      <c r="BA1452" s="3" t="s">
        <v>77</v>
      </c>
      <c r="BB1452" s="4">
        <v>33.090000000000003</v>
      </c>
      <c r="BC1452" s="4">
        <v>120.47</v>
      </c>
      <c r="BD1452" s="4">
        <v>12</v>
      </c>
      <c r="BE1452" s="4"/>
    </row>
    <row r="1453" spans="1:57" ht="12.75">
      <c r="A1453" s="4" t="s">
        <v>107</v>
      </c>
      <c r="B1453" s="4" t="s">
        <v>108</v>
      </c>
      <c r="C1453" s="3" t="s">
        <v>721</v>
      </c>
      <c r="D1453" s="3" t="s">
        <v>722</v>
      </c>
      <c r="E1453" s="4" t="s">
        <v>700</v>
      </c>
      <c r="F1453" s="4">
        <v>2010</v>
      </c>
      <c r="G1453" s="2" t="s">
        <v>61</v>
      </c>
      <c r="H1453" s="4" t="s">
        <v>112</v>
      </c>
      <c r="I1453" s="2" t="s">
        <v>728</v>
      </c>
      <c r="J1453" s="2" t="s">
        <v>114</v>
      </c>
      <c r="K1453" s="2" t="s">
        <v>265</v>
      </c>
      <c r="L1453" s="2">
        <v>2008</v>
      </c>
      <c r="M1453" s="3" t="s">
        <v>744</v>
      </c>
      <c r="N1453" s="3" t="s">
        <v>131</v>
      </c>
      <c r="O1453" s="4"/>
      <c r="P1453" s="3" t="s">
        <v>86</v>
      </c>
      <c r="Q1453" s="3" t="s">
        <v>87</v>
      </c>
      <c r="R1453" s="4"/>
      <c r="S1453" s="3" t="s">
        <v>69</v>
      </c>
      <c r="T1453" s="3" t="s">
        <v>101</v>
      </c>
      <c r="U1453" s="3" t="s">
        <v>84</v>
      </c>
      <c r="V1453" s="3" t="s">
        <v>72</v>
      </c>
      <c r="W1453" s="4">
        <v>55.2</v>
      </c>
      <c r="X1453" s="4"/>
      <c r="Y1453" s="4"/>
      <c r="Z1453" s="4"/>
      <c r="AA1453" s="4"/>
      <c r="AB1453" s="4"/>
      <c r="AC1453" s="4"/>
      <c r="AD1453" s="4"/>
      <c r="AE1453" s="4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4"/>
      <c r="AS1453" s="4"/>
      <c r="AT1453" s="4"/>
      <c r="AU1453" s="3" t="s">
        <v>74</v>
      </c>
      <c r="AV1453" s="3" t="s">
        <v>74</v>
      </c>
      <c r="AW1453" s="3" t="s">
        <v>102</v>
      </c>
      <c r="AX1453" s="4"/>
      <c r="AY1453" s="3" t="s">
        <v>122</v>
      </c>
      <c r="AZ1453" s="3" t="s">
        <v>76</v>
      </c>
      <c r="BA1453" s="3" t="s">
        <v>77</v>
      </c>
      <c r="BB1453" s="4">
        <v>33.090000000000003</v>
      </c>
      <c r="BC1453" s="4">
        <v>120.47</v>
      </c>
      <c r="BD1453" s="4">
        <v>14</v>
      </c>
      <c r="BE1453" s="4"/>
    </row>
    <row r="1454" spans="1:57" ht="12.75">
      <c r="A1454" s="4" t="s">
        <v>107</v>
      </c>
      <c r="B1454" s="4" t="s">
        <v>108</v>
      </c>
      <c r="C1454" s="3" t="s">
        <v>721</v>
      </c>
      <c r="D1454" s="3" t="s">
        <v>722</v>
      </c>
      <c r="E1454" s="4" t="s">
        <v>700</v>
      </c>
      <c r="F1454" s="4">
        <v>2010</v>
      </c>
      <c r="G1454" s="2" t="s">
        <v>61</v>
      </c>
      <c r="H1454" s="4" t="s">
        <v>112</v>
      </c>
      <c r="I1454" s="2" t="s">
        <v>725</v>
      </c>
      <c r="J1454" s="2" t="s">
        <v>114</v>
      </c>
      <c r="K1454" s="2" t="s">
        <v>265</v>
      </c>
      <c r="L1454" s="2">
        <v>2008</v>
      </c>
      <c r="M1454" s="3" t="s">
        <v>337</v>
      </c>
      <c r="N1454" s="3" t="s">
        <v>131</v>
      </c>
      <c r="O1454" s="4"/>
      <c r="P1454" s="3" t="s">
        <v>82</v>
      </c>
      <c r="Q1454" s="3" t="s">
        <v>83</v>
      </c>
      <c r="R1454" s="4"/>
      <c r="S1454" s="3" t="s">
        <v>134</v>
      </c>
      <c r="T1454" s="3" t="s">
        <v>135</v>
      </c>
      <c r="U1454" s="3" t="s">
        <v>84</v>
      </c>
      <c r="V1454" s="3" t="s">
        <v>72</v>
      </c>
      <c r="W1454" s="4"/>
      <c r="X1454" s="4"/>
      <c r="Y1454" s="4"/>
      <c r="Z1454" s="4"/>
      <c r="AA1454" s="4"/>
      <c r="AB1454" s="4"/>
      <c r="AC1454" s="4"/>
      <c r="AD1454" s="4"/>
      <c r="AE1454" s="4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4"/>
      <c r="AS1454" s="4"/>
      <c r="AT1454" s="4"/>
      <c r="AU1454" s="3" t="s">
        <v>74</v>
      </c>
      <c r="AV1454" s="3" t="s">
        <v>74</v>
      </c>
      <c r="AW1454" s="3" t="s">
        <v>102</v>
      </c>
      <c r="AX1454" s="4"/>
      <c r="AY1454" s="3" t="s">
        <v>122</v>
      </c>
      <c r="AZ1454" s="3" t="s">
        <v>76</v>
      </c>
      <c r="BA1454" s="3" t="s">
        <v>77</v>
      </c>
      <c r="BB1454" s="4">
        <v>33.090000000000003</v>
      </c>
      <c r="BC1454" s="4">
        <v>120.47</v>
      </c>
      <c r="BD1454" s="4">
        <v>0</v>
      </c>
      <c r="BE1454" s="4"/>
    </row>
    <row r="1455" spans="1:57" ht="12.75">
      <c r="A1455" s="4" t="s">
        <v>107</v>
      </c>
      <c r="B1455" s="4" t="s">
        <v>108</v>
      </c>
      <c r="C1455" s="3" t="s">
        <v>721</v>
      </c>
      <c r="D1455" s="3" t="s">
        <v>722</v>
      </c>
      <c r="E1455" s="4" t="s">
        <v>700</v>
      </c>
      <c r="F1455" s="4">
        <v>2010</v>
      </c>
      <c r="G1455" s="2" t="s">
        <v>61</v>
      </c>
      <c r="H1455" s="4" t="s">
        <v>112</v>
      </c>
      <c r="I1455" s="2" t="s">
        <v>726</v>
      </c>
      <c r="J1455" s="2" t="s">
        <v>114</v>
      </c>
      <c r="K1455" s="2" t="s">
        <v>265</v>
      </c>
      <c r="L1455" s="2">
        <v>2008</v>
      </c>
      <c r="M1455" s="3" t="s">
        <v>337</v>
      </c>
      <c r="N1455" s="3" t="s">
        <v>131</v>
      </c>
      <c r="O1455" s="4"/>
      <c r="P1455" s="3" t="s">
        <v>82</v>
      </c>
      <c r="Q1455" s="3" t="s">
        <v>83</v>
      </c>
      <c r="R1455" s="4"/>
      <c r="S1455" s="3" t="s">
        <v>134</v>
      </c>
      <c r="T1455" s="3" t="s">
        <v>135</v>
      </c>
      <c r="U1455" s="3" t="s">
        <v>84</v>
      </c>
      <c r="V1455" s="3" t="s">
        <v>72</v>
      </c>
      <c r="W1455" s="4">
        <v>27</v>
      </c>
      <c r="X1455" s="4"/>
      <c r="Y1455" s="4"/>
      <c r="Z1455" s="4"/>
      <c r="AA1455" s="4">
        <v>3</v>
      </c>
      <c r="AB1455" s="4"/>
      <c r="AC1455" s="4"/>
      <c r="AD1455" s="4"/>
      <c r="AE1455" s="4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4"/>
      <c r="AS1455" s="4"/>
      <c r="AT1455" s="4"/>
      <c r="AU1455" s="3" t="s">
        <v>74</v>
      </c>
      <c r="AV1455" s="3" t="s">
        <v>74</v>
      </c>
      <c r="AW1455" s="3" t="s">
        <v>102</v>
      </c>
      <c r="AX1455" s="4"/>
      <c r="AY1455" s="3" t="s">
        <v>122</v>
      </c>
      <c r="AZ1455" s="3" t="s">
        <v>76</v>
      </c>
      <c r="BA1455" s="3" t="s">
        <v>77</v>
      </c>
      <c r="BB1455" s="4">
        <v>33.090000000000003</v>
      </c>
      <c r="BC1455" s="4">
        <v>120.47</v>
      </c>
      <c r="BD1455" s="4">
        <v>8</v>
      </c>
      <c r="BE1455" s="4"/>
    </row>
    <row r="1456" spans="1:57" ht="12.75">
      <c r="A1456" s="4" t="s">
        <v>107</v>
      </c>
      <c r="B1456" s="4" t="s">
        <v>108</v>
      </c>
      <c r="C1456" s="3" t="s">
        <v>721</v>
      </c>
      <c r="D1456" s="3" t="s">
        <v>722</v>
      </c>
      <c r="E1456" s="4" t="s">
        <v>700</v>
      </c>
      <c r="F1456" s="4">
        <v>2010</v>
      </c>
      <c r="G1456" s="2" t="s">
        <v>61</v>
      </c>
      <c r="H1456" s="4" t="s">
        <v>112</v>
      </c>
      <c r="I1456" s="2" t="s">
        <v>727</v>
      </c>
      <c r="J1456" s="2" t="s">
        <v>114</v>
      </c>
      <c r="K1456" s="2" t="s">
        <v>265</v>
      </c>
      <c r="L1456" s="2">
        <v>2008</v>
      </c>
      <c r="M1456" s="3" t="s">
        <v>337</v>
      </c>
      <c r="N1456" s="3" t="s">
        <v>131</v>
      </c>
      <c r="O1456" s="4"/>
      <c r="P1456" s="3" t="s">
        <v>82</v>
      </c>
      <c r="Q1456" s="3" t="s">
        <v>83</v>
      </c>
      <c r="R1456" s="4"/>
      <c r="S1456" s="3" t="s">
        <v>134</v>
      </c>
      <c r="T1456" s="3" t="s">
        <v>135</v>
      </c>
      <c r="U1456" s="3" t="s">
        <v>84</v>
      </c>
      <c r="V1456" s="3" t="s">
        <v>72</v>
      </c>
      <c r="W1456" s="4">
        <v>56.3</v>
      </c>
      <c r="X1456" s="4"/>
      <c r="Y1456" s="4"/>
      <c r="Z1456" s="4"/>
      <c r="AA1456" s="4">
        <v>3</v>
      </c>
      <c r="AB1456" s="4"/>
      <c r="AC1456" s="4"/>
      <c r="AD1456" s="4"/>
      <c r="AE1456" s="4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4"/>
      <c r="AS1456" s="4"/>
      <c r="AT1456" s="4"/>
      <c r="AU1456" s="3" t="s">
        <v>74</v>
      </c>
      <c r="AV1456" s="3" t="s">
        <v>74</v>
      </c>
      <c r="AW1456" s="3" t="s">
        <v>102</v>
      </c>
      <c r="AX1456" s="4"/>
      <c r="AY1456" s="3" t="s">
        <v>122</v>
      </c>
      <c r="AZ1456" s="3" t="s">
        <v>76</v>
      </c>
      <c r="BA1456" s="3" t="s">
        <v>77</v>
      </c>
      <c r="BB1456" s="4">
        <v>33.090000000000003</v>
      </c>
      <c r="BC1456" s="4">
        <v>120.47</v>
      </c>
      <c r="BD1456" s="4">
        <v>12</v>
      </c>
      <c r="BE1456" s="4"/>
    </row>
    <row r="1457" spans="1:57" ht="12.75">
      <c r="A1457" s="4" t="s">
        <v>107</v>
      </c>
      <c r="B1457" s="4" t="s">
        <v>108</v>
      </c>
      <c r="C1457" s="3" t="s">
        <v>721</v>
      </c>
      <c r="D1457" s="3" t="s">
        <v>722</v>
      </c>
      <c r="E1457" s="4" t="s">
        <v>700</v>
      </c>
      <c r="F1457" s="4">
        <v>2010</v>
      </c>
      <c r="G1457" s="2" t="s">
        <v>61</v>
      </c>
      <c r="H1457" s="4" t="s">
        <v>112</v>
      </c>
      <c r="I1457" s="2" t="s">
        <v>728</v>
      </c>
      <c r="J1457" s="2" t="s">
        <v>114</v>
      </c>
      <c r="K1457" s="2" t="s">
        <v>265</v>
      </c>
      <c r="L1457" s="2">
        <v>2008</v>
      </c>
      <c r="M1457" s="3" t="s">
        <v>337</v>
      </c>
      <c r="N1457" s="3" t="s">
        <v>131</v>
      </c>
      <c r="O1457" s="4"/>
      <c r="P1457" s="3" t="s">
        <v>82</v>
      </c>
      <c r="Q1457" s="3" t="s">
        <v>83</v>
      </c>
      <c r="R1457" s="4"/>
      <c r="S1457" s="3" t="s">
        <v>134</v>
      </c>
      <c r="T1457" s="3" t="s">
        <v>135</v>
      </c>
      <c r="U1457" s="3" t="s">
        <v>84</v>
      </c>
      <c r="V1457" s="3" t="s">
        <v>72</v>
      </c>
      <c r="W1457" s="4">
        <v>69.599999999999994</v>
      </c>
      <c r="X1457" s="4"/>
      <c r="Y1457" s="4"/>
      <c r="Z1457" s="4"/>
      <c r="AA1457" s="4">
        <v>3</v>
      </c>
      <c r="AB1457" s="4"/>
      <c r="AC1457" s="4"/>
      <c r="AD1457" s="4"/>
      <c r="AE1457" s="4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4"/>
      <c r="AS1457" s="4"/>
      <c r="AT1457" s="4"/>
      <c r="AU1457" s="3" t="s">
        <v>74</v>
      </c>
      <c r="AV1457" s="3" t="s">
        <v>74</v>
      </c>
      <c r="AW1457" s="3" t="s">
        <v>102</v>
      </c>
      <c r="AX1457" s="4"/>
      <c r="AY1457" s="3" t="s">
        <v>122</v>
      </c>
      <c r="AZ1457" s="3" t="s">
        <v>76</v>
      </c>
      <c r="BA1457" s="3" t="s">
        <v>77</v>
      </c>
      <c r="BB1457" s="4">
        <v>33.090000000000003</v>
      </c>
      <c r="BC1457" s="4">
        <v>120.47</v>
      </c>
      <c r="BD1457" s="4">
        <v>14</v>
      </c>
      <c r="BE1457" s="4"/>
    </row>
    <row r="1458" spans="1:57" ht="12.75">
      <c r="A1458" s="3" t="s">
        <v>315</v>
      </c>
      <c r="B1458" s="4"/>
      <c r="C1458" s="3" t="s">
        <v>698</v>
      </c>
      <c r="D1458" s="3" t="s">
        <v>699</v>
      </c>
      <c r="E1458" s="3" t="s">
        <v>700</v>
      </c>
      <c r="F1458" s="3">
        <v>2017</v>
      </c>
      <c r="G1458" s="2" t="s">
        <v>61</v>
      </c>
      <c r="H1458" s="3" t="s">
        <v>112</v>
      </c>
      <c r="I1458" s="3" t="s">
        <v>113</v>
      </c>
      <c r="J1458" s="3" t="s">
        <v>96</v>
      </c>
      <c r="K1458" s="3" t="s">
        <v>126</v>
      </c>
      <c r="L1458" s="3">
        <v>2015</v>
      </c>
      <c r="M1458" s="3" t="s">
        <v>745</v>
      </c>
      <c r="N1458" s="3" t="s">
        <v>182</v>
      </c>
      <c r="O1458" s="3"/>
      <c r="P1458" s="3" t="s">
        <v>82</v>
      </c>
      <c r="Q1458" s="3" t="s">
        <v>83</v>
      </c>
      <c r="R1458" s="4"/>
      <c r="S1458" s="3" t="s">
        <v>69</v>
      </c>
      <c r="T1458" s="3" t="s">
        <v>70</v>
      </c>
      <c r="U1458" s="3" t="s">
        <v>84</v>
      </c>
      <c r="V1458" s="3" t="s">
        <v>72</v>
      </c>
      <c r="W1458" s="3">
        <v>1.21</v>
      </c>
      <c r="X1458" s="4">
        <f t="shared" ref="X1458:X1459" si="150">ABS(Y1458)*(SQRT(AA1458))</f>
        <v>0.18</v>
      </c>
      <c r="Y1458" s="3">
        <v>0.09</v>
      </c>
      <c r="Z1458" s="4"/>
      <c r="AA1458" s="3">
        <v>4</v>
      </c>
      <c r="AB1458" s="3">
        <v>0.94</v>
      </c>
      <c r="AC1458" s="4">
        <f t="shared" ref="AC1458:AC1460" si="151">AD1458*(SQRT(AE1458))</f>
        <v>0.24</v>
      </c>
      <c r="AD1458" s="3">
        <v>0.12</v>
      </c>
      <c r="AE1458" s="3">
        <v>4</v>
      </c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3" t="s">
        <v>177</v>
      </c>
      <c r="AV1458" s="3" t="s">
        <v>178</v>
      </c>
      <c r="AW1458" s="3" t="s">
        <v>121</v>
      </c>
      <c r="AX1458" s="4"/>
      <c r="AY1458" s="3" t="s">
        <v>122</v>
      </c>
      <c r="AZ1458" s="3" t="s">
        <v>76</v>
      </c>
      <c r="BA1458" s="3" t="s">
        <v>77</v>
      </c>
      <c r="BB1458" s="3">
        <v>31.50416667</v>
      </c>
      <c r="BC1458" s="3">
        <v>121.96</v>
      </c>
      <c r="BD1458" s="4"/>
      <c r="BE1458" s="3" t="s">
        <v>739</v>
      </c>
    </row>
    <row r="1459" spans="1:57" ht="12.75">
      <c r="A1459" s="3" t="s">
        <v>315</v>
      </c>
      <c r="B1459" s="4"/>
      <c r="C1459" s="3" t="s">
        <v>698</v>
      </c>
      <c r="D1459" s="3" t="s">
        <v>699</v>
      </c>
      <c r="E1459" s="3" t="s">
        <v>700</v>
      </c>
      <c r="F1459" s="3">
        <v>2017</v>
      </c>
      <c r="G1459" s="2" t="s">
        <v>61</v>
      </c>
      <c r="H1459" s="3" t="s">
        <v>112</v>
      </c>
      <c r="I1459" s="3" t="s">
        <v>113</v>
      </c>
      <c r="J1459" s="3" t="s">
        <v>96</v>
      </c>
      <c r="K1459" s="3" t="s">
        <v>126</v>
      </c>
      <c r="L1459" s="3">
        <v>2015</v>
      </c>
      <c r="M1459" s="3" t="s">
        <v>334</v>
      </c>
      <c r="N1459" s="3" t="s">
        <v>182</v>
      </c>
      <c r="O1459" s="3"/>
      <c r="P1459" s="3" t="s">
        <v>82</v>
      </c>
      <c r="Q1459" s="3" t="s">
        <v>83</v>
      </c>
      <c r="R1459" s="4"/>
      <c r="S1459" s="3" t="s">
        <v>69</v>
      </c>
      <c r="T1459" s="3" t="s">
        <v>299</v>
      </c>
      <c r="U1459" s="3" t="s">
        <v>84</v>
      </c>
      <c r="V1459" s="3" t="s">
        <v>72</v>
      </c>
      <c r="W1459" s="3">
        <v>47.17</v>
      </c>
      <c r="X1459" s="4">
        <f t="shared" si="150"/>
        <v>2.14</v>
      </c>
      <c r="Y1459" s="3">
        <v>1.07</v>
      </c>
      <c r="Z1459" s="4"/>
      <c r="AA1459" s="3">
        <v>4</v>
      </c>
      <c r="AB1459" s="3">
        <v>45.93</v>
      </c>
      <c r="AC1459" s="4">
        <f t="shared" si="151"/>
        <v>2.54</v>
      </c>
      <c r="AD1459" s="3">
        <v>1.27</v>
      </c>
      <c r="AE1459" s="3">
        <v>4</v>
      </c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3" t="s">
        <v>177</v>
      </c>
      <c r="AV1459" s="3" t="s">
        <v>178</v>
      </c>
      <c r="AW1459" s="3" t="s">
        <v>121</v>
      </c>
      <c r="AX1459" s="4"/>
      <c r="AY1459" s="3" t="s">
        <v>122</v>
      </c>
      <c r="AZ1459" s="3" t="s">
        <v>76</v>
      </c>
      <c r="BA1459" s="3" t="s">
        <v>77</v>
      </c>
      <c r="BB1459" s="3">
        <v>31.50416667</v>
      </c>
      <c r="BC1459" s="3">
        <v>121.96</v>
      </c>
      <c r="BD1459" s="4"/>
      <c r="BE1459" s="3" t="s">
        <v>739</v>
      </c>
    </row>
    <row r="1460" spans="1:57" ht="12.75">
      <c r="A1460" s="4" t="s">
        <v>107</v>
      </c>
      <c r="B1460" s="4" t="s">
        <v>108</v>
      </c>
      <c r="C1460" s="3" t="s">
        <v>721</v>
      </c>
      <c r="D1460" s="3" t="s">
        <v>722</v>
      </c>
      <c r="E1460" s="4" t="s">
        <v>700</v>
      </c>
      <c r="F1460" s="4">
        <v>2010</v>
      </c>
      <c r="G1460" s="2" t="s">
        <v>61</v>
      </c>
      <c r="H1460" s="4" t="s">
        <v>112</v>
      </c>
      <c r="I1460" s="2" t="s">
        <v>725</v>
      </c>
      <c r="J1460" s="2" t="s">
        <v>114</v>
      </c>
      <c r="K1460" s="2" t="s">
        <v>265</v>
      </c>
      <c r="L1460" s="2">
        <v>2008</v>
      </c>
      <c r="M1460" s="3" t="s">
        <v>744</v>
      </c>
      <c r="N1460" s="3" t="s">
        <v>206</v>
      </c>
      <c r="O1460" s="4"/>
      <c r="P1460" s="3" t="s">
        <v>86</v>
      </c>
      <c r="Q1460" s="3" t="s">
        <v>87</v>
      </c>
      <c r="R1460" s="4"/>
      <c r="S1460" s="3" t="s">
        <v>69</v>
      </c>
      <c r="T1460" s="3" t="s">
        <v>101</v>
      </c>
      <c r="U1460" s="3" t="s">
        <v>84</v>
      </c>
      <c r="V1460" s="3" t="s">
        <v>72</v>
      </c>
      <c r="W1460" s="4"/>
      <c r="X1460" s="4"/>
      <c r="Y1460" s="4"/>
      <c r="Z1460" s="4"/>
      <c r="AA1460" s="4"/>
      <c r="AB1460" s="4">
        <v>0.252</v>
      </c>
      <c r="AC1460" s="4">
        <f t="shared" si="151"/>
        <v>3.1176914536239789E-2</v>
      </c>
      <c r="AD1460" s="4">
        <v>1.7999999999999999E-2</v>
      </c>
      <c r="AE1460" s="4">
        <v>3</v>
      </c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4"/>
      <c r="AS1460" s="4"/>
      <c r="AT1460" s="4"/>
      <c r="AU1460" s="3" t="s">
        <v>74</v>
      </c>
      <c r="AV1460" s="3" t="s">
        <v>74</v>
      </c>
      <c r="AW1460" s="3" t="s">
        <v>102</v>
      </c>
      <c r="AX1460" s="4"/>
      <c r="AY1460" s="3" t="s">
        <v>122</v>
      </c>
      <c r="AZ1460" s="3" t="s">
        <v>76</v>
      </c>
      <c r="BA1460" s="3" t="s">
        <v>77</v>
      </c>
      <c r="BB1460" s="4">
        <v>33.090000000000003</v>
      </c>
      <c r="BC1460" s="4">
        <v>120.47</v>
      </c>
      <c r="BD1460" s="4">
        <v>0</v>
      </c>
      <c r="BE1460" s="4"/>
    </row>
    <row r="1461" spans="1:57" ht="12.75">
      <c r="A1461" s="4" t="s">
        <v>107</v>
      </c>
      <c r="B1461" s="4" t="s">
        <v>108</v>
      </c>
      <c r="C1461" s="3" t="s">
        <v>721</v>
      </c>
      <c r="D1461" s="3" t="s">
        <v>722</v>
      </c>
      <c r="E1461" s="4" t="s">
        <v>700</v>
      </c>
      <c r="F1461" s="4">
        <v>2010</v>
      </c>
      <c r="G1461" s="2" t="s">
        <v>61</v>
      </c>
      <c r="H1461" s="4" t="s">
        <v>112</v>
      </c>
      <c r="I1461" s="2" t="s">
        <v>726</v>
      </c>
      <c r="J1461" s="2" t="s">
        <v>114</v>
      </c>
      <c r="K1461" s="2" t="s">
        <v>265</v>
      </c>
      <c r="L1461" s="2">
        <v>2008</v>
      </c>
      <c r="M1461" s="3" t="s">
        <v>744</v>
      </c>
      <c r="N1461" s="3" t="s">
        <v>206</v>
      </c>
      <c r="O1461" s="4"/>
      <c r="P1461" s="3" t="s">
        <v>86</v>
      </c>
      <c r="Q1461" s="3" t="s">
        <v>87</v>
      </c>
      <c r="R1461" s="4"/>
      <c r="S1461" s="3" t="s">
        <v>69</v>
      </c>
      <c r="T1461" s="3" t="s">
        <v>101</v>
      </c>
      <c r="U1461" s="3" t="s">
        <v>84</v>
      </c>
      <c r="V1461" s="3" t="s">
        <v>72</v>
      </c>
      <c r="W1461" s="4">
        <v>0.307</v>
      </c>
      <c r="X1461" s="4">
        <f t="shared" ref="X1461:X1484" si="152">ABS(Y1461)*(SQRT(AA1461))</f>
        <v>2.7712812921102035E-2</v>
      </c>
      <c r="Y1461" s="4">
        <v>1.6E-2</v>
      </c>
      <c r="Z1461" s="4"/>
      <c r="AA1461" s="4">
        <v>3</v>
      </c>
      <c r="AB1461" s="4"/>
      <c r="AC1461" s="4"/>
      <c r="AD1461" s="4"/>
      <c r="AE1461" s="4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4"/>
      <c r="AS1461" s="4"/>
      <c r="AT1461" s="4"/>
      <c r="AU1461" s="3" t="s">
        <v>74</v>
      </c>
      <c r="AV1461" s="3" t="s">
        <v>74</v>
      </c>
      <c r="AW1461" s="3" t="s">
        <v>102</v>
      </c>
      <c r="AX1461" s="4"/>
      <c r="AY1461" s="3" t="s">
        <v>122</v>
      </c>
      <c r="AZ1461" s="3" t="s">
        <v>76</v>
      </c>
      <c r="BA1461" s="3" t="s">
        <v>77</v>
      </c>
      <c r="BB1461" s="4">
        <v>33.090000000000003</v>
      </c>
      <c r="BC1461" s="4">
        <v>120.47</v>
      </c>
      <c r="BD1461" s="4">
        <v>8</v>
      </c>
      <c r="BE1461" s="4"/>
    </row>
    <row r="1462" spans="1:57" ht="12.75">
      <c r="A1462" s="4" t="s">
        <v>107</v>
      </c>
      <c r="B1462" s="4" t="s">
        <v>108</v>
      </c>
      <c r="C1462" s="3" t="s">
        <v>721</v>
      </c>
      <c r="D1462" s="3" t="s">
        <v>722</v>
      </c>
      <c r="E1462" s="4" t="s">
        <v>700</v>
      </c>
      <c r="F1462" s="4">
        <v>2010</v>
      </c>
      <c r="G1462" s="2" t="s">
        <v>61</v>
      </c>
      <c r="H1462" s="4" t="s">
        <v>112</v>
      </c>
      <c r="I1462" s="2" t="s">
        <v>727</v>
      </c>
      <c r="J1462" s="2" t="s">
        <v>114</v>
      </c>
      <c r="K1462" s="2" t="s">
        <v>265</v>
      </c>
      <c r="L1462" s="2">
        <v>2008</v>
      </c>
      <c r="M1462" s="3" t="s">
        <v>744</v>
      </c>
      <c r="N1462" s="3" t="s">
        <v>206</v>
      </c>
      <c r="O1462" s="4"/>
      <c r="P1462" s="3" t="s">
        <v>86</v>
      </c>
      <c r="Q1462" s="3" t="s">
        <v>87</v>
      </c>
      <c r="R1462" s="4"/>
      <c r="S1462" s="3" t="s">
        <v>69</v>
      </c>
      <c r="T1462" s="3" t="s">
        <v>101</v>
      </c>
      <c r="U1462" s="3" t="s">
        <v>84</v>
      </c>
      <c r="V1462" s="3" t="s">
        <v>72</v>
      </c>
      <c r="W1462" s="4">
        <v>0.36399999999999999</v>
      </c>
      <c r="X1462" s="4">
        <f t="shared" si="152"/>
        <v>1.9052558883257648E-2</v>
      </c>
      <c r="Y1462" s="4">
        <v>1.0999999999999999E-2</v>
      </c>
      <c r="Z1462" s="4"/>
      <c r="AA1462" s="4">
        <v>3</v>
      </c>
      <c r="AB1462" s="4"/>
      <c r="AC1462" s="4"/>
      <c r="AD1462" s="4"/>
      <c r="AE1462" s="4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4"/>
      <c r="AS1462" s="4"/>
      <c r="AT1462" s="4"/>
      <c r="AU1462" s="3" t="s">
        <v>74</v>
      </c>
      <c r="AV1462" s="3" t="s">
        <v>74</v>
      </c>
      <c r="AW1462" s="3" t="s">
        <v>102</v>
      </c>
      <c r="AX1462" s="4"/>
      <c r="AY1462" s="3" t="s">
        <v>122</v>
      </c>
      <c r="AZ1462" s="3" t="s">
        <v>76</v>
      </c>
      <c r="BA1462" s="3" t="s">
        <v>77</v>
      </c>
      <c r="BB1462" s="4">
        <v>33.090000000000003</v>
      </c>
      <c r="BC1462" s="4">
        <v>120.47</v>
      </c>
      <c r="BD1462" s="4">
        <v>12</v>
      </c>
      <c r="BE1462" s="4"/>
    </row>
    <row r="1463" spans="1:57" ht="12.75">
      <c r="A1463" s="4" t="s">
        <v>107</v>
      </c>
      <c r="B1463" s="4" t="s">
        <v>108</v>
      </c>
      <c r="C1463" s="3" t="s">
        <v>721</v>
      </c>
      <c r="D1463" s="3" t="s">
        <v>722</v>
      </c>
      <c r="E1463" s="4" t="s">
        <v>700</v>
      </c>
      <c r="F1463" s="4">
        <v>2010</v>
      </c>
      <c r="G1463" s="2" t="s">
        <v>61</v>
      </c>
      <c r="H1463" s="4" t="s">
        <v>112</v>
      </c>
      <c r="I1463" s="2" t="s">
        <v>728</v>
      </c>
      <c r="J1463" s="2" t="s">
        <v>114</v>
      </c>
      <c r="K1463" s="2" t="s">
        <v>265</v>
      </c>
      <c r="L1463" s="2">
        <v>2008</v>
      </c>
      <c r="M1463" s="3" t="s">
        <v>744</v>
      </c>
      <c r="N1463" s="3" t="s">
        <v>206</v>
      </c>
      <c r="O1463" s="4"/>
      <c r="P1463" s="3" t="s">
        <v>86</v>
      </c>
      <c r="Q1463" s="3" t="s">
        <v>87</v>
      </c>
      <c r="R1463" s="4"/>
      <c r="S1463" s="3" t="s">
        <v>69</v>
      </c>
      <c r="T1463" s="3" t="s">
        <v>101</v>
      </c>
      <c r="U1463" s="3" t="s">
        <v>84</v>
      </c>
      <c r="V1463" s="3" t="s">
        <v>72</v>
      </c>
      <c r="W1463" s="4">
        <v>0.39100000000000001</v>
      </c>
      <c r="X1463" s="4">
        <f t="shared" si="152"/>
        <v>3.6373066958946425E-2</v>
      </c>
      <c r="Y1463" s="4">
        <v>2.1000000000000001E-2</v>
      </c>
      <c r="Z1463" s="4"/>
      <c r="AA1463" s="4">
        <v>3</v>
      </c>
      <c r="AB1463" s="4"/>
      <c r="AC1463" s="4"/>
      <c r="AD1463" s="4"/>
      <c r="AE1463" s="4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4"/>
      <c r="AS1463" s="4"/>
      <c r="AT1463" s="4"/>
      <c r="AU1463" s="3" t="s">
        <v>74</v>
      </c>
      <c r="AV1463" s="3" t="s">
        <v>74</v>
      </c>
      <c r="AW1463" s="3" t="s">
        <v>102</v>
      </c>
      <c r="AX1463" s="4"/>
      <c r="AY1463" s="3" t="s">
        <v>122</v>
      </c>
      <c r="AZ1463" s="3" t="s">
        <v>76</v>
      </c>
      <c r="BA1463" s="3" t="s">
        <v>77</v>
      </c>
      <c r="BB1463" s="4">
        <v>33.090000000000003</v>
      </c>
      <c r="BC1463" s="4">
        <v>120.47</v>
      </c>
      <c r="BD1463" s="4">
        <v>14</v>
      </c>
      <c r="BE1463" s="4"/>
    </row>
    <row r="1464" spans="1:57" ht="12.75">
      <c r="A1464" s="3" t="s">
        <v>108</v>
      </c>
      <c r="B1464" s="4"/>
      <c r="C1464" s="3" t="s">
        <v>729</v>
      </c>
      <c r="D1464" s="3" t="s">
        <v>730</v>
      </c>
      <c r="E1464" s="3" t="s">
        <v>700</v>
      </c>
      <c r="F1464" s="3">
        <v>2018</v>
      </c>
      <c r="G1464" s="2" t="s">
        <v>61</v>
      </c>
      <c r="H1464" s="3" t="s">
        <v>112</v>
      </c>
      <c r="I1464" s="3" t="s">
        <v>731</v>
      </c>
      <c r="J1464" s="3" t="s">
        <v>96</v>
      </c>
      <c r="K1464" s="3" t="s">
        <v>144</v>
      </c>
      <c r="L1464" s="3">
        <v>2016</v>
      </c>
      <c r="M1464" s="3" t="s">
        <v>746</v>
      </c>
      <c r="N1464" s="3" t="s">
        <v>226</v>
      </c>
      <c r="O1464" s="3">
        <v>5</v>
      </c>
      <c r="P1464" s="3" t="s">
        <v>82</v>
      </c>
      <c r="Q1464" s="3" t="s">
        <v>83</v>
      </c>
      <c r="R1464" s="4"/>
      <c r="S1464" s="3" t="s">
        <v>134</v>
      </c>
      <c r="T1464" s="3" t="s">
        <v>135</v>
      </c>
      <c r="U1464" s="3" t="s">
        <v>84</v>
      </c>
      <c r="V1464" s="3" t="s">
        <v>72</v>
      </c>
      <c r="W1464" s="3">
        <v>-0.2555</v>
      </c>
      <c r="X1464" s="4">
        <f t="shared" si="152"/>
        <v>1.0414452217951744</v>
      </c>
      <c r="Y1464" s="3">
        <v>0.26889999999999997</v>
      </c>
      <c r="Z1464" s="4"/>
      <c r="AA1464" s="3">
        <v>15</v>
      </c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3" t="s">
        <v>177</v>
      </c>
      <c r="AV1464" s="3" t="s">
        <v>178</v>
      </c>
      <c r="AW1464" s="4"/>
      <c r="AX1464" s="4"/>
      <c r="AY1464" s="2" t="s">
        <v>122</v>
      </c>
      <c r="AZ1464" s="3" t="s">
        <v>76</v>
      </c>
      <c r="BA1464" s="3" t="s">
        <v>77</v>
      </c>
      <c r="BB1464" s="3">
        <f t="shared" ref="BB1464:BB1484" si="153">AVERAGE(37.58333333, 37.91666667)</f>
        <v>37.75</v>
      </c>
      <c r="BC1464" s="3">
        <f t="shared" ref="BC1464:BC1484" si="154">AVERAGE(118.96666667, 119.35)</f>
        <v>119.15833333499999</v>
      </c>
      <c r="BD1464" s="3">
        <v>2</v>
      </c>
      <c r="BE1464" s="3" t="s">
        <v>747</v>
      </c>
    </row>
    <row r="1465" spans="1:57" ht="12.75">
      <c r="A1465" s="3" t="s">
        <v>108</v>
      </c>
      <c r="B1465" s="4"/>
      <c r="C1465" s="3" t="s">
        <v>729</v>
      </c>
      <c r="D1465" s="3" t="s">
        <v>730</v>
      </c>
      <c r="E1465" s="3" t="s">
        <v>700</v>
      </c>
      <c r="F1465" s="3">
        <v>2018</v>
      </c>
      <c r="G1465" s="2" t="s">
        <v>61</v>
      </c>
      <c r="H1465" s="3" t="s">
        <v>112</v>
      </c>
      <c r="I1465" s="3" t="s">
        <v>731</v>
      </c>
      <c r="J1465" s="3" t="s">
        <v>96</v>
      </c>
      <c r="K1465" s="3" t="s">
        <v>144</v>
      </c>
      <c r="L1465" s="3">
        <v>2016</v>
      </c>
      <c r="M1465" s="3" t="s">
        <v>746</v>
      </c>
      <c r="N1465" s="3" t="s">
        <v>226</v>
      </c>
      <c r="O1465" s="3">
        <v>5</v>
      </c>
      <c r="P1465" s="3" t="s">
        <v>82</v>
      </c>
      <c r="Q1465" s="3" t="s">
        <v>83</v>
      </c>
      <c r="R1465" s="4"/>
      <c r="S1465" s="3" t="s">
        <v>134</v>
      </c>
      <c r="T1465" s="3" t="s">
        <v>135</v>
      </c>
      <c r="U1465" s="3" t="s">
        <v>84</v>
      </c>
      <c r="V1465" s="3" t="s">
        <v>72</v>
      </c>
      <c r="W1465" s="3">
        <v>-0.13780000000000001</v>
      </c>
      <c r="X1465" s="4">
        <f t="shared" si="152"/>
        <v>0.70294647733664617</v>
      </c>
      <c r="Y1465" s="3">
        <v>0.18149999999999999</v>
      </c>
      <c r="Z1465" s="4"/>
      <c r="AA1465" s="3">
        <v>15</v>
      </c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3" t="s">
        <v>177</v>
      </c>
      <c r="AV1465" s="3" t="s">
        <v>178</v>
      </c>
      <c r="AW1465" s="4"/>
      <c r="AX1465" s="4"/>
      <c r="AY1465" s="2" t="s">
        <v>122</v>
      </c>
      <c r="AZ1465" s="3" t="s">
        <v>76</v>
      </c>
      <c r="BA1465" s="3" t="s">
        <v>77</v>
      </c>
      <c r="BB1465" s="3">
        <f t="shared" si="153"/>
        <v>37.75</v>
      </c>
      <c r="BC1465" s="3">
        <f t="shared" si="154"/>
        <v>119.15833333499999</v>
      </c>
      <c r="BD1465" s="3">
        <v>4</v>
      </c>
      <c r="BE1465" s="3" t="s">
        <v>747</v>
      </c>
    </row>
    <row r="1466" spans="1:57" ht="12.75">
      <c r="A1466" s="3" t="s">
        <v>108</v>
      </c>
      <c r="B1466" s="4"/>
      <c r="C1466" s="3" t="s">
        <v>729</v>
      </c>
      <c r="D1466" s="3" t="s">
        <v>730</v>
      </c>
      <c r="E1466" s="3" t="s">
        <v>700</v>
      </c>
      <c r="F1466" s="3">
        <v>2018</v>
      </c>
      <c r="G1466" s="2" t="s">
        <v>61</v>
      </c>
      <c r="H1466" s="3" t="s">
        <v>112</v>
      </c>
      <c r="I1466" s="3" t="s">
        <v>731</v>
      </c>
      <c r="J1466" s="3" t="s">
        <v>96</v>
      </c>
      <c r="K1466" s="3" t="s">
        <v>144</v>
      </c>
      <c r="L1466" s="3">
        <v>2016</v>
      </c>
      <c r="M1466" s="3" t="s">
        <v>746</v>
      </c>
      <c r="N1466" s="3" t="s">
        <v>226</v>
      </c>
      <c r="O1466" s="3">
        <v>5</v>
      </c>
      <c r="P1466" s="3" t="s">
        <v>82</v>
      </c>
      <c r="Q1466" s="3" t="s">
        <v>83</v>
      </c>
      <c r="R1466" s="4"/>
      <c r="S1466" s="3" t="s">
        <v>134</v>
      </c>
      <c r="T1466" s="3" t="s">
        <v>135</v>
      </c>
      <c r="U1466" s="3" t="s">
        <v>84</v>
      </c>
      <c r="V1466" s="3" t="s">
        <v>72</v>
      </c>
      <c r="W1466" s="3">
        <v>0.61850000000000005</v>
      </c>
      <c r="X1466" s="4">
        <f t="shared" si="152"/>
        <v>0.61193136870077192</v>
      </c>
      <c r="Y1466" s="3">
        <v>0.158</v>
      </c>
      <c r="Z1466" s="4"/>
      <c r="AA1466" s="3">
        <v>15</v>
      </c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3" t="s">
        <v>177</v>
      </c>
      <c r="AV1466" s="3" t="s">
        <v>178</v>
      </c>
      <c r="AW1466" s="4"/>
      <c r="AX1466" s="4"/>
      <c r="AY1466" s="2" t="s">
        <v>122</v>
      </c>
      <c r="AZ1466" s="3" t="s">
        <v>76</v>
      </c>
      <c r="BA1466" s="3" t="s">
        <v>77</v>
      </c>
      <c r="BB1466" s="3">
        <f t="shared" si="153"/>
        <v>37.75</v>
      </c>
      <c r="BC1466" s="3">
        <f t="shared" si="154"/>
        <v>119.15833333499999</v>
      </c>
      <c r="BD1466" s="3">
        <v>7</v>
      </c>
      <c r="BE1466" s="3" t="s">
        <v>747</v>
      </c>
    </row>
    <row r="1467" spans="1:57" ht="12.75">
      <c r="A1467" s="3" t="s">
        <v>108</v>
      </c>
      <c r="B1467" s="4"/>
      <c r="C1467" s="3" t="s">
        <v>729</v>
      </c>
      <c r="D1467" s="3" t="s">
        <v>730</v>
      </c>
      <c r="E1467" s="3" t="s">
        <v>700</v>
      </c>
      <c r="F1467" s="3">
        <v>2018</v>
      </c>
      <c r="G1467" s="2" t="s">
        <v>61</v>
      </c>
      <c r="H1467" s="3" t="s">
        <v>112</v>
      </c>
      <c r="I1467" s="3" t="s">
        <v>731</v>
      </c>
      <c r="J1467" s="3" t="s">
        <v>96</v>
      </c>
      <c r="K1467" s="3" t="s">
        <v>144</v>
      </c>
      <c r="L1467" s="3">
        <v>2016</v>
      </c>
      <c r="M1467" s="3" t="s">
        <v>746</v>
      </c>
      <c r="N1467" s="3" t="s">
        <v>226</v>
      </c>
      <c r="O1467" s="3">
        <v>10</v>
      </c>
      <c r="P1467" s="3" t="s">
        <v>82</v>
      </c>
      <c r="Q1467" s="3" t="s">
        <v>83</v>
      </c>
      <c r="R1467" s="4"/>
      <c r="S1467" s="3" t="s">
        <v>134</v>
      </c>
      <c r="T1467" s="3" t="s">
        <v>135</v>
      </c>
      <c r="U1467" s="3" t="s">
        <v>84</v>
      </c>
      <c r="V1467" s="3" t="s">
        <v>72</v>
      </c>
      <c r="W1467" s="3">
        <v>0.17480000000000001</v>
      </c>
      <c r="X1467" s="4">
        <f t="shared" si="152"/>
        <v>0.35166688783563349</v>
      </c>
      <c r="Y1467" s="3">
        <v>9.0800000000000006E-2</v>
      </c>
      <c r="Z1467" s="4"/>
      <c r="AA1467" s="3">
        <v>15</v>
      </c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3" t="s">
        <v>177</v>
      </c>
      <c r="AV1467" s="3" t="s">
        <v>178</v>
      </c>
      <c r="AW1467" s="4"/>
      <c r="AX1467" s="4"/>
      <c r="AY1467" s="2" t="s">
        <v>122</v>
      </c>
      <c r="AZ1467" s="3" t="s">
        <v>76</v>
      </c>
      <c r="BA1467" s="3" t="s">
        <v>77</v>
      </c>
      <c r="BB1467" s="3">
        <f t="shared" si="153"/>
        <v>37.75</v>
      </c>
      <c r="BC1467" s="3">
        <f t="shared" si="154"/>
        <v>119.15833333499999</v>
      </c>
      <c r="BD1467" s="3">
        <v>2</v>
      </c>
      <c r="BE1467" s="3" t="s">
        <v>747</v>
      </c>
    </row>
    <row r="1468" spans="1:57" ht="12.75">
      <c r="A1468" s="3" t="s">
        <v>108</v>
      </c>
      <c r="B1468" s="4"/>
      <c r="C1468" s="3" t="s">
        <v>729</v>
      </c>
      <c r="D1468" s="3" t="s">
        <v>730</v>
      </c>
      <c r="E1468" s="3" t="s">
        <v>700</v>
      </c>
      <c r="F1468" s="3">
        <v>2018</v>
      </c>
      <c r="G1468" s="2" t="s">
        <v>61</v>
      </c>
      <c r="H1468" s="3" t="s">
        <v>112</v>
      </c>
      <c r="I1468" s="3" t="s">
        <v>731</v>
      </c>
      <c r="J1468" s="3" t="s">
        <v>96</v>
      </c>
      <c r="K1468" s="3" t="s">
        <v>144</v>
      </c>
      <c r="L1468" s="3">
        <v>2016</v>
      </c>
      <c r="M1468" s="3" t="s">
        <v>746</v>
      </c>
      <c r="N1468" s="3" t="s">
        <v>226</v>
      </c>
      <c r="O1468" s="3">
        <v>10</v>
      </c>
      <c r="P1468" s="3" t="s">
        <v>82</v>
      </c>
      <c r="Q1468" s="3" t="s">
        <v>83</v>
      </c>
      <c r="R1468" s="4"/>
      <c r="S1468" s="3" t="s">
        <v>134</v>
      </c>
      <c r="T1468" s="3" t="s">
        <v>135</v>
      </c>
      <c r="U1468" s="3" t="s">
        <v>84</v>
      </c>
      <c r="V1468" s="3" t="s">
        <v>72</v>
      </c>
      <c r="W1468" s="3">
        <v>5.3800000000000001E-2</v>
      </c>
      <c r="X1468" s="4">
        <f t="shared" si="152"/>
        <v>0.57281423690407696</v>
      </c>
      <c r="Y1468" s="3">
        <v>0.1479</v>
      </c>
      <c r="Z1468" s="4"/>
      <c r="AA1468" s="3">
        <v>15</v>
      </c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3" t="s">
        <v>177</v>
      </c>
      <c r="AV1468" s="3" t="s">
        <v>178</v>
      </c>
      <c r="AW1468" s="4"/>
      <c r="AX1468" s="4"/>
      <c r="AY1468" s="2" t="s">
        <v>122</v>
      </c>
      <c r="AZ1468" s="3" t="s">
        <v>76</v>
      </c>
      <c r="BA1468" s="3" t="s">
        <v>77</v>
      </c>
      <c r="BB1468" s="3">
        <f t="shared" si="153"/>
        <v>37.75</v>
      </c>
      <c r="BC1468" s="3">
        <f t="shared" si="154"/>
        <v>119.15833333499999</v>
      </c>
      <c r="BD1468" s="3">
        <v>4</v>
      </c>
      <c r="BE1468" s="3" t="s">
        <v>747</v>
      </c>
    </row>
    <row r="1469" spans="1:57" ht="12.75">
      <c r="A1469" s="3" t="s">
        <v>108</v>
      </c>
      <c r="B1469" s="4"/>
      <c r="C1469" s="3" t="s">
        <v>729</v>
      </c>
      <c r="D1469" s="3" t="s">
        <v>730</v>
      </c>
      <c r="E1469" s="3" t="s">
        <v>700</v>
      </c>
      <c r="F1469" s="3">
        <v>2018</v>
      </c>
      <c r="G1469" s="2" t="s">
        <v>61</v>
      </c>
      <c r="H1469" s="3" t="s">
        <v>112</v>
      </c>
      <c r="I1469" s="3" t="s">
        <v>731</v>
      </c>
      <c r="J1469" s="3" t="s">
        <v>96</v>
      </c>
      <c r="K1469" s="3" t="s">
        <v>144</v>
      </c>
      <c r="L1469" s="3">
        <v>2016</v>
      </c>
      <c r="M1469" s="3" t="s">
        <v>746</v>
      </c>
      <c r="N1469" s="3" t="s">
        <v>226</v>
      </c>
      <c r="O1469" s="3">
        <v>10</v>
      </c>
      <c r="P1469" s="3" t="s">
        <v>82</v>
      </c>
      <c r="Q1469" s="3" t="s">
        <v>83</v>
      </c>
      <c r="R1469" s="4"/>
      <c r="S1469" s="3" t="s">
        <v>134</v>
      </c>
      <c r="T1469" s="3" t="s">
        <v>135</v>
      </c>
      <c r="U1469" s="3" t="s">
        <v>84</v>
      </c>
      <c r="V1469" s="3" t="s">
        <v>72</v>
      </c>
      <c r="W1469" s="3">
        <v>0.9042</v>
      </c>
      <c r="X1469" s="4">
        <f t="shared" si="152"/>
        <v>0.84624686114632064</v>
      </c>
      <c r="Y1469" s="3">
        <v>0.2185</v>
      </c>
      <c r="Z1469" s="4"/>
      <c r="AA1469" s="3">
        <v>15</v>
      </c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3" t="s">
        <v>177</v>
      </c>
      <c r="AV1469" s="3" t="s">
        <v>178</v>
      </c>
      <c r="AW1469" s="4"/>
      <c r="AX1469" s="4"/>
      <c r="AY1469" s="2" t="s">
        <v>122</v>
      </c>
      <c r="AZ1469" s="3" t="s">
        <v>76</v>
      </c>
      <c r="BA1469" s="3" t="s">
        <v>77</v>
      </c>
      <c r="BB1469" s="3">
        <f t="shared" si="153"/>
        <v>37.75</v>
      </c>
      <c r="BC1469" s="3">
        <f t="shared" si="154"/>
        <v>119.15833333499999</v>
      </c>
      <c r="BD1469" s="3">
        <v>7</v>
      </c>
      <c r="BE1469" s="3" t="s">
        <v>747</v>
      </c>
    </row>
    <row r="1470" spans="1:57" ht="12.75">
      <c r="A1470" s="3" t="s">
        <v>108</v>
      </c>
      <c r="B1470" s="4"/>
      <c r="C1470" s="3" t="s">
        <v>729</v>
      </c>
      <c r="D1470" s="3" t="s">
        <v>730</v>
      </c>
      <c r="E1470" s="3" t="s">
        <v>700</v>
      </c>
      <c r="F1470" s="3">
        <v>2018</v>
      </c>
      <c r="G1470" s="2" t="s">
        <v>61</v>
      </c>
      <c r="H1470" s="3" t="s">
        <v>112</v>
      </c>
      <c r="I1470" s="3" t="s">
        <v>731</v>
      </c>
      <c r="J1470" s="3" t="s">
        <v>96</v>
      </c>
      <c r="K1470" s="3" t="s">
        <v>144</v>
      </c>
      <c r="L1470" s="3">
        <v>2016</v>
      </c>
      <c r="M1470" s="3" t="s">
        <v>746</v>
      </c>
      <c r="N1470" s="3" t="s">
        <v>226</v>
      </c>
      <c r="O1470" s="3">
        <v>20</v>
      </c>
      <c r="P1470" s="3" t="s">
        <v>82</v>
      </c>
      <c r="Q1470" s="3" t="s">
        <v>83</v>
      </c>
      <c r="R1470" s="4"/>
      <c r="S1470" s="3" t="s">
        <v>134</v>
      </c>
      <c r="T1470" s="3" t="s">
        <v>135</v>
      </c>
      <c r="U1470" s="3" t="s">
        <v>84</v>
      </c>
      <c r="V1470" s="3" t="s">
        <v>72</v>
      </c>
      <c r="W1470" s="3">
        <v>0.1109</v>
      </c>
      <c r="X1470" s="4">
        <f t="shared" si="152"/>
        <v>0.93726196978219489</v>
      </c>
      <c r="Y1470" s="3">
        <v>0.24199999999999999</v>
      </c>
      <c r="Z1470" s="4"/>
      <c r="AA1470" s="3">
        <v>15</v>
      </c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3" t="s">
        <v>177</v>
      </c>
      <c r="AV1470" s="3" t="s">
        <v>178</v>
      </c>
      <c r="AW1470" s="4"/>
      <c r="AX1470" s="4"/>
      <c r="AY1470" s="2" t="s">
        <v>122</v>
      </c>
      <c r="AZ1470" s="3" t="s">
        <v>76</v>
      </c>
      <c r="BA1470" s="3" t="s">
        <v>77</v>
      </c>
      <c r="BB1470" s="3">
        <f t="shared" si="153"/>
        <v>37.75</v>
      </c>
      <c r="BC1470" s="3">
        <f t="shared" si="154"/>
        <v>119.15833333499999</v>
      </c>
      <c r="BD1470" s="3">
        <v>2</v>
      </c>
      <c r="BE1470" s="3" t="s">
        <v>747</v>
      </c>
    </row>
    <row r="1471" spans="1:57" ht="12.75">
      <c r="A1471" s="3" t="s">
        <v>108</v>
      </c>
      <c r="B1471" s="4"/>
      <c r="C1471" s="3" t="s">
        <v>729</v>
      </c>
      <c r="D1471" s="3" t="s">
        <v>730</v>
      </c>
      <c r="E1471" s="3" t="s">
        <v>700</v>
      </c>
      <c r="F1471" s="3">
        <v>2018</v>
      </c>
      <c r="G1471" s="2" t="s">
        <v>61</v>
      </c>
      <c r="H1471" s="3" t="s">
        <v>112</v>
      </c>
      <c r="I1471" s="3" t="s">
        <v>731</v>
      </c>
      <c r="J1471" s="3" t="s">
        <v>96</v>
      </c>
      <c r="K1471" s="3" t="s">
        <v>144</v>
      </c>
      <c r="L1471" s="3">
        <v>2016</v>
      </c>
      <c r="M1471" s="3" t="s">
        <v>746</v>
      </c>
      <c r="N1471" s="3" t="s">
        <v>226</v>
      </c>
      <c r="O1471" s="3">
        <v>20</v>
      </c>
      <c r="P1471" s="3" t="s">
        <v>82</v>
      </c>
      <c r="Q1471" s="3" t="s">
        <v>83</v>
      </c>
      <c r="R1471" s="4"/>
      <c r="S1471" s="3" t="s">
        <v>134</v>
      </c>
      <c r="T1471" s="3" t="s">
        <v>135</v>
      </c>
      <c r="U1471" s="3" t="s">
        <v>84</v>
      </c>
      <c r="V1471" s="3" t="s">
        <v>72</v>
      </c>
      <c r="W1471" s="3">
        <v>0.15459999999999999</v>
      </c>
      <c r="X1471" s="4">
        <f t="shared" si="152"/>
        <v>0.98954724495599511</v>
      </c>
      <c r="Y1471" s="3">
        <v>0.2555</v>
      </c>
      <c r="Z1471" s="4"/>
      <c r="AA1471" s="3">
        <v>15</v>
      </c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3" t="s">
        <v>177</v>
      </c>
      <c r="AV1471" s="3" t="s">
        <v>178</v>
      </c>
      <c r="AW1471" s="4"/>
      <c r="AX1471" s="4"/>
      <c r="AY1471" s="2" t="s">
        <v>122</v>
      </c>
      <c r="AZ1471" s="3" t="s">
        <v>76</v>
      </c>
      <c r="BA1471" s="3" t="s">
        <v>77</v>
      </c>
      <c r="BB1471" s="3">
        <f t="shared" si="153"/>
        <v>37.75</v>
      </c>
      <c r="BC1471" s="3">
        <f t="shared" si="154"/>
        <v>119.15833333499999</v>
      </c>
      <c r="BD1471" s="3">
        <v>4</v>
      </c>
      <c r="BE1471" s="3" t="s">
        <v>747</v>
      </c>
    </row>
    <row r="1472" spans="1:57" ht="12.75">
      <c r="A1472" s="3" t="s">
        <v>108</v>
      </c>
      <c r="B1472" s="4"/>
      <c r="C1472" s="3" t="s">
        <v>729</v>
      </c>
      <c r="D1472" s="3" t="s">
        <v>730</v>
      </c>
      <c r="E1472" s="3" t="s">
        <v>700</v>
      </c>
      <c r="F1472" s="3">
        <v>2018</v>
      </c>
      <c r="G1472" s="2" t="s">
        <v>61</v>
      </c>
      <c r="H1472" s="3" t="s">
        <v>112</v>
      </c>
      <c r="I1472" s="3" t="s">
        <v>731</v>
      </c>
      <c r="J1472" s="3" t="s">
        <v>96</v>
      </c>
      <c r="K1472" s="3" t="s">
        <v>144</v>
      </c>
      <c r="L1472" s="3">
        <v>2016</v>
      </c>
      <c r="M1472" s="3" t="s">
        <v>746</v>
      </c>
      <c r="N1472" s="3" t="s">
        <v>226</v>
      </c>
      <c r="O1472" s="3">
        <v>20</v>
      </c>
      <c r="P1472" s="3" t="s">
        <v>82</v>
      </c>
      <c r="Q1472" s="3" t="s">
        <v>83</v>
      </c>
      <c r="R1472" s="4"/>
      <c r="S1472" s="3" t="s">
        <v>134</v>
      </c>
      <c r="T1472" s="3" t="s">
        <v>135</v>
      </c>
      <c r="U1472" s="3" t="s">
        <v>84</v>
      </c>
      <c r="V1472" s="3" t="s">
        <v>72</v>
      </c>
      <c r="W1472" s="3">
        <v>0.68240000000000001</v>
      </c>
      <c r="X1472" s="4">
        <f t="shared" si="152"/>
        <v>1.6270403037417358</v>
      </c>
      <c r="Y1472" s="3">
        <v>0.42009999999999997</v>
      </c>
      <c r="Z1472" s="4"/>
      <c r="AA1472" s="3">
        <v>15</v>
      </c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3" t="s">
        <v>177</v>
      </c>
      <c r="AV1472" s="3" t="s">
        <v>178</v>
      </c>
      <c r="AW1472" s="4"/>
      <c r="AX1472" s="4"/>
      <c r="AY1472" s="2" t="s">
        <v>122</v>
      </c>
      <c r="AZ1472" s="3" t="s">
        <v>76</v>
      </c>
      <c r="BA1472" s="3" t="s">
        <v>77</v>
      </c>
      <c r="BB1472" s="3">
        <f t="shared" si="153"/>
        <v>37.75</v>
      </c>
      <c r="BC1472" s="3">
        <f t="shared" si="154"/>
        <v>119.15833333499999</v>
      </c>
      <c r="BD1472" s="3">
        <v>7</v>
      </c>
      <c r="BE1472" s="3" t="s">
        <v>747</v>
      </c>
    </row>
    <row r="1473" spans="1:57" ht="12.75">
      <c r="A1473" s="3" t="s">
        <v>108</v>
      </c>
      <c r="B1473" s="4"/>
      <c r="C1473" s="3" t="s">
        <v>729</v>
      </c>
      <c r="D1473" s="3" t="s">
        <v>730</v>
      </c>
      <c r="E1473" s="3" t="s">
        <v>700</v>
      </c>
      <c r="F1473" s="3">
        <v>2018</v>
      </c>
      <c r="G1473" s="2" t="s">
        <v>61</v>
      </c>
      <c r="H1473" s="3" t="s">
        <v>112</v>
      </c>
      <c r="I1473" s="3" t="s">
        <v>731</v>
      </c>
      <c r="J1473" s="3" t="s">
        <v>96</v>
      </c>
      <c r="K1473" s="3" t="s">
        <v>144</v>
      </c>
      <c r="L1473" s="3">
        <v>2016</v>
      </c>
      <c r="M1473" s="3" t="s">
        <v>746</v>
      </c>
      <c r="N1473" s="3" t="s">
        <v>226</v>
      </c>
      <c r="O1473" s="3">
        <v>40</v>
      </c>
      <c r="P1473" s="3" t="s">
        <v>82</v>
      </c>
      <c r="Q1473" s="3" t="s">
        <v>83</v>
      </c>
      <c r="R1473" s="4"/>
      <c r="S1473" s="3" t="s">
        <v>134</v>
      </c>
      <c r="T1473" s="3" t="s">
        <v>135</v>
      </c>
      <c r="U1473" s="3" t="s">
        <v>84</v>
      </c>
      <c r="V1473" s="3" t="s">
        <v>72</v>
      </c>
      <c r="W1473" s="3">
        <v>-0.24199999999999999</v>
      </c>
      <c r="X1473" s="4">
        <f t="shared" si="152"/>
        <v>0.56003339186159251</v>
      </c>
      <c r="Y1473" s="3">
        <v>0.14460000000000001</v>
      </c>
      <c r="Z1473" s="4"/>
      <c r="AA1473" s="3">
        <v>15</v>
      </c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3" t="s">
        <v>177</v>
      </c>
      <c r="AV1473" s="3" t="s">
        <v>178</v>
      </c>
      <c r="AW1473" s="4"/>
      <c r="AX1473" s="4"/>
      <c r="AY1473" s="2" t="s">
        <v>122</v>
      </c>
      <c r="AZ1473" s="3" t="s">
        <v>76</v>
      </c>
      <c r="BA1473" s="3" t="s">
        <v>77</v>
      </c>
      <c r="BB1473" s="3">
        <f t="shared" si="153"/>
        <v>37.75</v>
      </c>
      <c r="BC1473" s="3">
        <f t="shared" si="154"/>
        <v>119.15833333499999</v>
      </c>
      <c r="BD1473" s="3">
        <v>2</v>
      </c>
      <c r="BE1473" s="3" t="s">
        <v>747</v>
      </c>
    </row>
    <row r="1474" spans="1:57" ht="12.75">
      <c r="A1474" s="3" t="s">
        <v>108</v>
      </c>
      <c r="B1474" s="4"/>
      <c r="C1474" s="3" t="s">
        <v>729</v>
      </c>
      <c r="D1474" s="3" t="s">
        <v>730</v>
      </c>
      <c r="E1474" s="3" t="s">
        <v>700</v>
      </c>
      <c r="F1474" s="3">
        <v>2018</v>
      </c>
      <c r="G1474" s="2" t="s">
        <v>61</v>
      </c>
      <c r="H1474" s="3" t="s">
        <v>112</v>
      </c>
      <c r="I1474" s="3" t="s">
        <v>731</v>
      </c>
      <c r="J1474" s="3" t="s">
        <v>96</v>
      </c>
      <c r="K1474" s="3" t="s">
        <v>144</v>
      </c>
      <c r="L1474" s="3">
        <v>2016</v>
      </c>
      <c r="M1474" s="3" t="s">
        <v>746</v>
      </c>
      <c r="N1474" s="3" t="s">
        <v>226</v>
      </c>
      <c r="O1474" s="3">
        <v>40</v>
      </c>
      <c r="P1474" s="3" t="s">
        <v>82</v>
      </c>
      <c r="Q1474" s="3" t="s">
        <v>83</v>
      </c>
      <c r="R1474" s="4"/>
      <c r="S1474" s="3" t="s">
        <v>134</v>
      </c>
      <c r="T1474" s="3" t="s">
        <v>135</v>
      </c>
      <c r="U1474" s="3" t="s">
        <v>84</v>
      </c>
      <c r="V1474" s="3" t="s">
        <v>72</v>
      </c>
      <c r="W1474" s="3">
        <v>-0.17480000000000001</v>
      </c>
      <c r="X1474" s="4">
        <f t="shared" si="152"/>
        <v>0.57281423690407696</v>
      </c>
      <c r="Y1474" s="3">
        <v>0.1479</v>
      </c>
      <c r="Z1474" s="4"/>
      <c r="AA1474" s="3">
        <v>15</v>
      </c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3" t="s">
        <v>177</v>
      </c>
      <c r="AV1474" s="3" t="s">
        <v>178</v>
      </c>
      <c r="AW1474" s="4"/>
      <c r="AX1474" s="4"/>
      <c r="AY1474" s="2" t="s">
        <v>122</v>
      </c>
      <c r="AZ1474" s="3" t="s">
        <v>76</v>
      </c>
      <c r="BA1474" s="3" t="s">
        <v>77</v>
      </c>
      <c r="BB1474" s="3">
        <f t="shared" si="153"/>
        <v>37.75</v>
      </c>
      <c r="BC1474" s="3">
        <f t="shared" si="154"/>
        <v>119.15833333499999</v>
      </c>
      <c r="BD1474" s="3">
        <v>4</v>
      </c>
      <c r="BE1474" s="3" t="s">
        <v>747</v>
      </c>
    </row>
    <row r="1475" spans="1:57" ht="12.75">
      <c r="A1475" s="3" t="s">
        <v>108</v>
      </c>
      <c r="B1475" s="4"/>
      <c r="C1475" s="3" t="s">
        <v>729</v>
      </c>
      <c r="D1475" s="3" t="s">
        <v>730</v>
      </c>
      <c r="E1475" s="3" t="s">
        <v>700</v>
      </c>
      <c r="F1475" s="3">
        <v>2018</v>
      </c>
      <c r="G1475" s="2" t="s">
        <v>61</v>
      </c>
      <c r="H1475" s="3" t="s">
        <v>112</v>
      </c>
      <c r="I1475" s="3" t="s">
        <v>731</v>
      </c>
      <c r="J1475" s="3" t="s">
        <v>96</v>
      </c>
      <c r="K1475" s="3" t="s">
        <v>144</v>
      </c>
      <c r="L1475" s="3">
        <v>2016</v>
      </c>
      <c r="M1475" s="3" t="s">
        <v>746</v>
      </c>
      <c r="N1475" s="3" t="s">
        <v>226</v>
      </c>
      <c r="O1475" s="3">
        <v>40</v>
      </c>
      <c r="P1475" s="3" t="s">
        <v>82</v>
      </c>
      <c r="Q1475" s="3" t="s">
        <v>83</v>
      </c>
      <c r="R1475" s="4"/>
      <c r="S1475" s="3" t="s">
        <v>134</v>
      </c>
      <c r="T1475" s="3" t="s">
        <v>135</v>
      </c>
      <c r="U1475" s="3" t="s">
        <v>84</v>
      </c>
      <c r="V1475" s="3" t="s">
        <v>72</v>
      </c>
      <c r="W1475" s="3">
        <v>0.1109</v>
      </c>
      <c r="X1475" s="4">
        <f t="shared" si="152"/>
        <v>0.50774811668779229</v>
      </c>
      <c r="Y1475" s="3">
        <v>0.13109999999999999</v>
      </c>
      <c r="Z1475" s="4"/>
      <c r="AA1475" s="3">
        <v>15</v>
      </c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3" t="s">
        <v>177</v>
      </c>
      <c r="AV1475" s="3" t="s">
        <v>178</v>
      </c>
      <c r="AW1475" s="4"/>
      <c r="AX1475" s="4"/>
      <c r="AY1475" s="2" t="s">
        <v>122</v>
      </c>
      <c r="AZ1475" s="3" t="s">
        <v>76</v>
      </c>
      <c r="BA1475" s="3" t="s">
        <v>77</v>
      </c>
      <c r="BB1475" s="3">
        <f t="shared" si="153"/>
        <v>37.75</v>
      </c>
      <c r="BC1475" s="3">
        <f t="shared" si="154"/>
        <v>119.15833333499999</v>
      </c>
      <c r="BD1475" s="3">
        <v>7</v>
      </c>
      <c r="BE1475" s="3" t="s">
        <v>747</v>
      </c>
    </row>
    <row r="1476" spans="1:57" ht="12.75">
      <c r="A1476" s="3" t="s">
        <v>108</v>
      </c>
      <c r="B1476" s="4"/>
      <c r="C1476" s="3" t="s">
        <v>729</v>
      </c>
      <c r="D1476" s="3" t="s">
        <v>730</v>
      </c>
      <c r="E1476" s="3" t="s">
        <v>700</v>
      </c>
      <c r="F1476" s="3">
        <v>2018</v>
      </c>
      <c r="G1476" s="2" t="s">
        <v>61</v>
      </c>
      <c r="H1476" s="3" t="s">
        <v>112</v>
      </c>
      <c r="I1476" s="3" t="s">
        <v>731</v>
      </c>
      <c r="J1476" s="3" t="s">
        <v>96</v>
      </c>
      <c r="K1476" s="3" t="s">
        <v>144</v>
      </c>
      <c r="L1476" s="3">
        <v>2016</v>
      </c>
      <c r="M1476" s="3" t="s">
        <v>746</v>
      </c>
      <c r="N1476" s="3" t="s">
        <v>226</v>
      </c>
      <c r="O1476" s="3">
        <v>60</v>
      </c>
      <c r="P1476" s="3" t="s">
        <v>82</v>
      </c>
      <c r="Q1476" s="3" t="s">
        <v>83</v>
      </c>
      <c r="R1476" s="4"/>
      <c r="S1476" s="3" t="s">
        <v>134</v>
      </c>
      <c r="T1476" s="3" t="s">
        <v>135</v>
      </c>
      <c r="U1476" s="3" t="s">
        <v>84</v>
      </c>
      <c r="V1476" s="3" t="s">
        <v>72</v>
      </c>
      <c r="W1476" s="3">
        <v>-0.2286</v>
      </c>
      <c r="X1476" s="4">
        <f t="shared" si="152"/>
        <v>0.80712972934962568</v>
      </c>
      <c r="Y1476" s="3">
        <v>0.2084</v>
      </c>
      <c r="Z1476" s="4"/>
      <c r="AA1476" s="3">
        <v>15</v>
      </c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3" t="s">
        <v>177</v>
      </c>
      <c r="AV1476" s="3" t="s">
        <v>178</v>
      </c>
      <c r="AW1476" s="4"/>
      <c r="AX1476" s="4"/>
      <c r="AY1476" s="2" t="s">
        <v>122</v>
      </c>
      <c r="AZ1476" s="3" t="s">
        <v>76</v>
      </c>
      <c r="BA1476" s="3" t="s">
        <v>77</v>
      </c>
      <c r="BB1476" s="3">
        <f t="shared" si="153"/>
        <v>37.75</v>
      </c>
      <c r="BC1476" s="3">
        <f t="shared" si="154"/>
        <v>119.15833333499999</v>
      </c>
      <c r="BD1476" s="3">
        <v>2</v>
      </c>
      <c r="BE1476" s="3" t="s">
        <v>747</v>
      </c>
    </row>
    <row r="1477" spans="1:57" ht="12.75">
      <c r="A1477" s="3" t="s">
        <v>108</v>
      </c>
      <c r="B1477" s="4"/>
      <c r="C1477" s="3" t="s">
        <v>729</v>
      </c>
      <c r="D1477" s="3" t="s">
        <v>730</v>
      </c>
      <c r="E1477" s="3" t="s">
        <v>700</v>
      </c>
      <c r="F1477" s="3">
        <v>2018</v>
      </c>
      <c r="G1477" s="2" t="s">
        <v>61</v>
      </c>
      <c r="H1477" s="3" t="s">
        <v>112</v>
      </c>
      <c r="I1477" s="3" t="s">
        <v>731</v>
      </c>
      <c r="J1477" s="3" t="s">
        <v>96</v>
      </c>
      <c r="K1477" s="3" t="s">
        <v>144</v>
      </c>
      <c r="L1477" s="3">
        <v>2016</v>
      </c>
      <c r="M1477" s="3" t="s">
        <v>746</v>
      </c>
      <c r="N1477" s="3" t="s">
        <v>226</v>
      </c>
      <c r="O1477" s="3">
        <v>60</v>
      </c>
      <c r="P1477" s="3" t="s">
        <v>82</v>
      </c>
      <c r="Q1477" s="3" t="s">
        <v>83</v>
      </c>
      <c r="R1477" s="4"/>
      <c r="S1477" s="3" t="s">
        <v>134</v>
      </c>
      <c r="T1477" s="3" t="s">
        <v>135</v>
      </c>
      <c r="U1477" s="3" t="s">
        <v>84</v>
      </c>
      <c r="V1477" s="3" t="s">
        <v>72</v>
      </c>
      <c r="W1477" s="3">
        <v>-0.158</v>
      </c>
      <c r="X1477" s="4">
        <f t="shared" si="152"/>
        <v>0.67699748891705658</v>
      </c>
      <c r="Y1477" s="3">
        <v>0.17480000000000001</v>
      </c>
      <c r="Z1477" s="4"/>
      <c r="AA1477" s="3">
        <v>15</v>
      </c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3" t="s">
        <v>177</v>
      </c>
      <c r="AV1477" s="3" t="s">
        <v>178</v>
      </c>
      <c r="AW1477" s="4"/>
      <c r="AX1477" s="4"/>
      <c r="AY1477" s="2" t="s">
        <v>122</v>
      </c>
      <c r="AZ1477" s="3" t="s">
        <v>76</v>
      </c>
      <c r="BA1477" s="3" t="s">
        <v>77</v>
      </c>
      <c r="BB1477" s="3">
        <f t="shared" si="153"/>
        <v>37.75</v>
      </c>
      <c r="BC1477" s="3">
        <f t="shared" si="154"/>
        <v>119.15833333499999</v>
      </c>
      <c r="BD1477" s="3">
        <v>4</v>
      </c>
      <c r="BE1477" s="3" t="s">
        <v>747</v>
      </c>
    </row>
    <row r="1478" spans="1:57" ht="12.75">
      <c r="A1478" s="3" t="s">
        <v>108</v>
      </c>
      <c r="B1478" s="4"/>
      <c r="C1478" s="3" t="s">
        <v>729</v>
      </c>
      <c r="D1478" s="3" t="s">
        <v>730</v>
      </c>
      <c r="E1478" s="3" t="s">
        <v>700</v>
      </c>
      <c r="F1478" s="3">
        <v>2018</v>
      </c>
      <c r="G1478" s="2" t="s">
        <v>61</v>
      </c>
      <c r="H1478" s="3" t="s">
        <v>112</v>
      </c>
      <c r="I1478" s="3" t="s">
        <v>731</v>
      </c>
      <c r="J1478" s="3" t="s">
        <v>96</v>
      </c>
      <c r="K1478" s="3" t="s">
        <v>144</v>
      </c>
      <c r="L1478" s="3">
        <v>2016</v>
      </c>
      <c r="M1478" s="3" t="s">
        <v>746</v>
      </c>
      <c r="N1478" s="3" t="s">
        <v>226</v>
      </c>
      <c r="O1478" s="3">
        <v>60</v>
      </c>
      <c r="P1478" s="3" t="s">
        <v>82</v>
      </c>
      <c r="Q1478" s="3" t="s">
        <v>83</v>
      </c>
      <c r="R1478" s="4"/>
      <c r="S1478" s="3" t="s">
        <v>134</v>
      </c>
      <c r="T1478" s="3" t="s">
        <v>135</v>
      </c>
      <c r="U1478" s="3" t="s">
        <v>84</v>
      </c>
      <c r="V1478" s="3" t="s">
        <v>72</v>
      </c>
      <c r="W1478" s="3">
        <v>0.17480000000000001</v>
      </c>
      <c r="X1478" s="4">
        <f t="shared" si="152"/>
        <v>0.66382934553995121</v>
      </c>
      <c r="Y1478" s="3">
        <v>0.1714</v>
      </c>
      <c r="Z1478" s="4"/>
      <c r="AA1478" s="3">
        <v>15</v>
      </c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3" t="s">
        <v>177</v>
      </c>
      <c r="AV1478" s="3" t="s">
        <v>178</v>
      </c>
      <c r="AW1478" s="4"/>
      <c r="AX1478" s="4"/>
      <c r="AY1478" s="2" t="s">
        <v>122</v>
      </c>
      <c r="AZ1478" s="3" t="s">
        <v>76</v>
      </c>
      <c r="BA1478" s="3" t="s">
        <v>77</v>
      </c>
      <c r="BB1478" s="3">
        <f t="shared" si="153"/>
        <v>37.75</v>
      </c>
      <c r="BC1478" s="3">
        <f t="shared" si="154"/>
        <v>119.15833333499999</v>
      </c>
      <c r="BD1478" s="3">
        <v>7</v>
      </c>
      <c r="BE1478" s="3" t="s">
        <v>747</v>
      </c>
    </row>
    <row r="1479" spans="1:57" ht="12.75">
      <c r="A1479" s="3" t="s">
        <v>108</v>
      </c>
      <c r="B1479" s="4"/>
      <c r="C1479" s="3" t="s">
        <v>729</v>
      </c>
      <c r="D1479" s="3" t="s">
        <v>730</v>
      </c>
      <c r="E1479" s="3" t="s">
        <v>700</v>
      </c>
      <c r="F1479" s="3">
        <v>2018</v>
      </c>
      <c r="G1479" s="2" t="s">
        <v>61</v>
      </c>
      <c r="H1479" s="3" t="s">
        <v>112</v>
      </c>
      <c r="I1479" s="3" t="s">
        <v>731</v>
      </c>
      <c r="J1479" s="3" t="s">
        <v>96</v>
      </c>
      <c r="K1479" s="3" t="s">
        <v>144</v>
      </c>
      <c r="L1479" s="3">
        <v>2016</v>
      </c>
      <c r="M1479" s="3" t="s">
        <v>746</v>
      </c>
      <c r="N1479" s="3" t="s">
        <v>226</v>
      </c>
      <c r="O1479" s="3">
        <v>80</v>
      </c>
      <c r="P1479" s="3" t="s">
        <v>82</v>
      </c>
      <c r="Q1479" s="3" t="s">
        <v>83</v>
      </c>
      <c r="R1479" s="4"/>
      <c r="S1479" s="3" t="s">
        <v>134</v>
      </c>
      <c r="T1479" s="3" t="s">
        <v>135</v>
      </c>
      <c r="U1479" s="3" t="s">
        <v>84</v>
      </c>
      <c r="V1479" s="3" t="s">
        <v>72</v>
      </c>
      <c r="W1479" s="3">
        <v>-9.0800000000000006E-2</v>
      </c>
      <c r="X1479" s="4">
        <f t="shared" si="152"/>
        <v>1.2234754390669231</v>
      </c>
      <c r="Y1479" s="3">
        <v>0.31590000000000001</v>
      </c>
      <c r="Z1479" s="4"/>
      <c r="AA1479" s="3">
        <v>15</v>
      </c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3" t="s">
        <v>177</v>
      </c>
      <c r="AV1479" s="3" t="s">
        <v>178</v>
      </c>
      <c r="AW1479" s="4"/>
      <c r="AX1479" s="4"/>
      <c r="AY1479" s="2" t="s">
        <v>122</v>
      </c>
      <c r="AZ1479" s="3" t="s">
        <v>76</v>
      </c>
      <c r="BA1479" s="3" t="s">
        <v>77</v>
      </c>
      <c r="BB1479" s="3">
        <f t="shared" si="153"/>
        <v>37.75</v>
      </c>
      <c r="BC1479" s="3">
        <f t="shared" si="154"/>
        <v>119.15833333499999</v>
      </c>
      <c r="BD1479" s="3">
        <v>2</v>
      </c>
      <c r="BE1479" s="3" t="s">
        <v>747</v>
      </c>
    </row>
    <row r="1480" spans="1:57" ht="12.75">
      <c r="A1480" s="3" t="s">
        <v>108</v>
      </c>
      <c r="B1480" s="4"/>
      <c r="C1480" s="3" t="s">
        <v>729</v>
      </c>
      <c r="D1480" s="3" t="s">
        <v>730</v>
      </c>
      <c r="E1480" s="3" t="s">
        <v>700</v>
      </c>
      <c r="F1480" s="3">
        <v>2018</v>
      </c>
      <c r="G1480" s="2" t="s">
        <v>61</v>
      </c>
      <c r="H1480" s="3" t="s">
        <v>112</v>
      </c>
      <c r="I1480" s="3" t="s">
        <v>731</v>
      </c>
      <c r="J1480" s="3" t="s">
        <v>96</v>
      </c>
      <c r="K1480" s="3" t="s">
        <v>144</v>
      </c>
      <c r="L1480" s="3">
        <v>2016</v>
      </c>
      <c r="M1480" s="3" t="s">
        <v>746</v>
      </c>
      <c r="N1480" s="3" t="s">
        <v>226</v>
      </c>
      <c r="O1480" s="3">
        <v>80</v>
      </c>
      <c r="P1480" s="3" t="s">
        <v>82</v>
      </c>
      <c r="Q1480" s="3" t="s">
        <v>83</v>
      </c>
      <c r="R1480" s="4"/>
      <c r="S1480" s="3" t="s">
        <v>134</v>
      </c>
      <c r="T1480" s="3" t="s">
        <v>135</v>
      </c>
      <c r="U1480" s="3" t="s">
        <v>84</v>
      </c>
      <c r="V1480" s="3" t="s">
        <v>72</v>
      </c>
      <c r="W1480" s="3">
        <v>-0.1042</v>
      </c>
      <c r="X1480" s="4">
        <f t="shared" si="152"/>
        <v>1.0805623535918694</v>
      </c>
      <c r="Y1480" s="3">
        <v>0.27900000000000003</v>
      </c>
      <c r="Z1480" s="4"/>
      <c r="AA1480" s="3">
        <v>15</v>
      </c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3" t="s">
        <v>177</v>
      </c>
      <c r="AV1480" s="3" t="s">
        <v>178</v>
      </c>
      <c r="AW1480" s="4"/>
      <c r="AX1480" s="4"/>
      <c r="AY1480" s="2" t="s">
        <v>122</v>
      </c>
      <c r="AZ1480" s="3" t="s">
        <v>76</v>
      </c>
      <c r="BA1480" s="3" t="s">
        <v>77</v>
      </c>
      <c r="BB1480" s="3">
        <f t="shared" si="153"/>
        <v>37.75</v>
      </c>
      <c r="BC1480" s="3">
        <f t="shared" si="154"/>
        <v>119.15833333499999</v>
      </c>
      <c r="BD1480" s="3">
        <v>4</v>
      </c>
      <c r="BE1480" s="3" t="s">
        <v>747</v>
      </c>
    </row>
    <row r="1481" spans="1:57" ht="12.75">
      <c r="A1481" s="3" t="s">
        <v>108</v>
      </c>
      <c r="B1481" s="4"/>
      <c r="C1481" s="3" t="s">
        <v>729</v>
      </c>
      <c r="D1481" s="3" t="s">
        <v>730</v>
      </c>
      <c r="E1481" s="3" t="s">
        <v>700</v>
      </c>
      <c r="F1481" s="3">
        <v>2018</v>
      </c>
      <c r="G1481" s="2" t="s">
        <v>61</v>
      </c>
      <c r="H1481" s="3" t="s">
        <v>112</v>
      </c>
      <c r="I1481" s="3" t="s">
        <v>731</v>
      </c>
      <c r="J1481" s="3" t="s">
        <v>96</v>
      </c>
      <c r="K1481" s="3" t="s">
        <v>144</v>
      </c>
      <c r="L1481" s="3">
        <v>2016</v>
      </c>
      <c r="M1481" s="3" t="s">
        <v>746</v>
      </c>
      <c r="N1481" s="3" t="s">
        <v>226</v>
      </c>
      <c r="O1481" s="3">
        <v>80</v>
      </c>
      <c r="P1481" s="3" t="s">
        <v>82</v>
      </c>
      <c r="Q1481" s="3" t="s">
        <v>83</v>
      </c>
      <c r="R1481" s="4"/>
      <c r="S1481" s="3" t="s">
        <v>134</v>
      </c>
      <c r="T1481" s="3" t="s">
        <v>135</v>
      </c>
      <c r="U1481" s="3" t="s">
        <v>84</v>
      </c>
      <c r="V1481" s="3" t="s">
        <v>72</v>
      </c>
      <c r="W1481" s="3">
        <v>0.1042</v>
      </c>
      <c r="X1481" s="4">
        <f t="shared" si="152"/>
        <v>0.78118074093003598</v>
      </c>
      <c r="Y1481" s="3">
        <v>0.20169999999999999</v>
      </c>
      <c r="Z1481" s="4"/>
      <c r="AA1481" s="3">
        <v>15</v>
      </c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3" t="s">
        <v>177</v>
      </c>
      <c r="AV1481" s="3" t="s">
        <v>178</v>
      </c>
      <c r="AW1481" s="4"/>
      <c r="AX1481" s="4"/>
      <c r="AY1481" s="2" t="s">
        <v>122</v>
      </c>
      <c r="AZ1481" s="3" t="s">
        <v>76</v>
      </c>
      <c r="BA1481" s="3" t="s">
        <v>77</v>
      </c>
      <c r="BB1481" s="3">
        <f t="shared" si="153"/>
        <v>37.75</v>
      </c>
      <c r="BC1481" s="3">
        <f t="shared" si="154"/>
        <v>119.15833333499999</v>
      </c>
      <c r="BD1481" s="3">
        <v>7</v>
      </c>
      <c r="BE1481" s="3" t="s">
        <v>747</v>
      </c>
    </row>
    <row r="1482" spans="1:57" ht="12.75">
      <c r="A1482" s="3" t="s">
        <v>108</v>
      </c>
      <c r="B1482" s="4"/>
      <c r="C1482" s="3" t="s">
        <v>729</v>
      </c>
      <c r="D1482" s="3" t="s">
        <v>730</v>
      </c>
      <c r="E1482" s="3" t="s">
        <v>700</v>
      </c>
      <c r="F1482" s="3">
        <v>2018</v>
      </c>
      <c r="G1482" s="2" t="s">
        <v>61</v>
      </c>
      <c r="H1482" s="3" t="s">
        <v>112</v>
      </c>
      <c r="I1482" s="3" t="s">
        <v>731</v>
      </c>
      <c r="J1482" s="3" t="s">
        <v>96</v>
      </c>
      <c r="K1482" s="3" t="s">
        <v>144</v>
      </c>
      <c r="L1482" s="3">
        <v>2016</v>
      </c>
      <c r="M1482" s="3" t="s">
        <v>746</v>
      </c>
      <c r="N1482" s="3" t="s">
        <v>226</v>
      </c>
      <c r="O1482" s="3">
        <v>100</v>
      </c>
      <c r="P1482" s="3" t="s">
        <v>82</v>
      </c>
      <c r="Q1482" s="3" t="s">
        <v>83</v>
      </c>
      <c r="R1482" s="4"/>
      <c r="S1482" s="3" t="s">
        <v>134</v>
      </c>
      <c r="T1482" s="3" t="s">
        <v>135</v>
      </c>
      <c r="U1482" s="3" t="s">
        <v>84</v>
      </c>
      <c r="V1482" s="3" t="s">
        <v>72</v>
      </c>
      <c r="W1482" s="3">
        <v>-0.1244</v>
      </c>
      <c r="X1482" s="4">
        <f t="shared" si="152"/>
        <v>2.6948218122911207</v>
      </c>
      <c r="Y1482" s="3">
        <v>0.69579999999999997</v>
      </c>
      <c r="Z1482" s="4"/>
      <c r="AA1482" s="3">
        <v>15</v>
      </c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3" t="s">
        <v>177</v>
      </c>
      <c r="AV1482" s="3" t="s">
        <v>178</v>
      </c>
      <c r="AW1482" s="4"/>
      <c r="AX1482" s="4"/>
      <c r="AY1482" s="2" t="s">
        <v>122</v>
      </c>
      <c r="AZ1482" s="3" t="s">
        <v>76</v>
      </c>
      <c r="BA1482" s="3" t="s">
        <v>77</v>
      </c>
      <c r="BB1482" s="3">
        <f t="shared" si="153"/>
        <v>37.75</v>
      </c>
      <c r="BC1482" s="3">
        <f t="shared" si="154"/>
        <v>119.15833333499999</v>
      </c>
      <c r="BD1482" s="3">
        <v>2</v>
      </c>
      <c r="BE1482" s="3" t="s">
        <v>747</v>
      </c>
    </row>
    <row r="1483" spans="1:57" ht="12.75">
      <c r="A1483" s="3" t="s">
        <v>108</v>
      </c>
      <c r="B1483" s="4"/>
      <c r="C1483" s="3" t="s">
        <v>729</v>
      </c>
      <c r="D1483" s="3" t="s">
        <v>730</v>
      </c>
      <c r="E1483" s="3" t="s">
        <v>700</v>
      </c>
      <c r="F1483" s="3">
        <v>2018</v>
      </c>
      <c r="G1483" s="2" t="s">
        <v>61</v>
      </c>
      <c r="H1483" s="3" t="s">
        <v>112</v>
      </c>
      <c r="I1483" s="3" t="s">
        <v>731</v>
      </c>
      <c r="J1483" s="3" t="s">
        <v>96</v>
      </c>
      <c r="K1483" s="3" t="s">
        <v>144</v>
      </c>
      <c r="L1483" s="3">
        <v>2016</v>
      </c>
      <c r="M1483" s="3" t="s">
        <v>746</v>
      </c>
      <c r="N1483" s="3" t="s">
        <v>226</v>
      </c>
      <c r="O1483" s="3">
        <v>100</v>
      </c>
      <c r="P1483" s="3" t="s">
        <v>82</v>
      </c>
      <c r="Q1483" s="3" t="s">
        <v>83</v>
      </c>
      <c r="R1483" s="4"/>
      <c r="S1483" s="3" t="s">
        <v>134</v>
      </c>
      <c r="T1483" s="3" t="s">
        <v>135</v>
      </c>
      <c r="U1483" s="3" t="s">
        <v>84</v>
      </c>
      <c r="V1483" s="3" t="s">
        <v>72</v>
      </c>
      <c r="W1483" s="3">
        <v>0.1143</v>
      </c>
      <c r="X1483" s="4">
        <f t="shared" si="152"/>
        <v>2.1347884204295284</v>
      </c>
      <c r="Y1483" s="3">
        <v>0.55120000000000002</v>
      </c>
      <c r="Z1483" s="4"/>
      <c r="AA1483" s="3">
        <v>15</v>
      </c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3" t="s">
        <v>177</v>
      </c>
      <c r="AV1483" s="3" t="s">
        <v>178</v>
      </c>
      <c r="AW1483" s="4"/>
      <c r="AX1483" s="4"/>
      <c r="AY1483" s="2" t="s">
        <v>122</v>
      </c>
      <c r="AZ1483" s="3" t="s">
        <v>76</v>
      </c>
      <c r="BA1483" s="3" t="s">
        <v>77</v>
      </c>
      <c r="BB1483" s="3">
        <f t="shared" si="153"/>
        <v>37.75</v>
      </c>
      <c r="BC1483" s="3">
        <f t="shared" si="154"/>
        <v>119.15833333499999</v>
      </c>
      <c r="BD1483" s="3">
        <v>4</v>
      </c>
      <c r="BE1483" s="3" t="s">
        <v>747</v>
      </c>
    </row>
    <row r="1484" spans="1:57" ht="12.75">
      <c r="A1484" s="3" t="s">
        <v>108</v>
      </c>
      <c r="B1484" s="4"/>
      <c r="C1484" s="3" t="s">
        <v>729</v>
      </c>
      <c r="D1484" s="3" t="s">
        <v>730</v>
      </c>
      <c r="E1484" s="3" t="s">
        <v>700</v>
      </c>
      <c r="F1484" s="3">
        <v>2018</v>
      </c>
      <c r="G1484" s="2" t="s">
        <v>61</v>
      </c>
      <c r="H1484" s="3" t="s">
        <v>112</v>
      </c>
      <c r="I1484" s="3" t="s">
        <v>731</v>
      </c>
      <c r="J1484" s="3" t="s">
        <v>96</v>
      </c>
      <c r="K1484" s="3" t="s">
        <v>144</v>
      </c>
      <c r="L1484" s="3">
        <v>2016</v>
      </c>
      <c r="M1484" s="3" t="s">
        <v>746</v>
      </c>
      <c r="N1484" s="3" t="s">
        <v>226</v>
      </c>
      <c r="O1484" s="3">
        <v>100</v>
      </c>
      <c r="P1484" s="3" t="s">
        <v>82</v>
      </c>
      <c r="Q1484" s="3" t="s">
        <v>83</v>
      </c>
      <c r="R1484" s="4"/>
      <c r="S1484" s="3" t="s">
        <v>134</v>
      </c>
      <c r="T1484" s="3" t="s">
        <v>135</v>
      </c>
      <c r="U1484" s="3" t="s">
        <v>84</v>
      </c>
      <c r="V1484" s="3" t="s">
        <v>72</v>
      </c>
      <c r="W1484" s="3">
        <v>8.7400000000000005E-2</v>
      </c>
      <c r="X1484" s="4">
        <f t="shared" si="152"/>
        <v>2.1739055522262234</v>
      </c>
      <c r="Y1484" s="3">
        <v>0.56130000000000002</v>
      </c>
      <c r="Z1484" s="4"/>
      <c r="AA1484" s="3">
        <v>15</v>
      </c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3" t="s">
        <v>177</v>
      </c>
      <c r="AV1484" s="3" t="s">
        <v>178</v>
      </c>
      <c r="AW1484" s="4"/>
      <c r="AX1484" s="4"/>
      <c r="AY1484" s="2" t="s">
        <v>122</v>
      </c>
      <c r="AZ1484" s="3" t="s">
        <v>76</v>
      </c>
      <c r="BA1484" s="3" t="s">
        <v>77</v>
      </c>
      <c r="BB1484" s="3">
        <f t="shared" si="153"/>
        <v>37.75</v>
      </c>
      <c r="BC1484" s="3">
        <f t="shared" si="154"/>
        <v>119.15833333499999</v>
      </c>
      <c r="BD1484" s="3">
        <v>7</v>
      </c>
      <c r="BE1484" s="3" t="s">
        <v>747</v>
      </c>
    </row>
    <row r="1485" spans="1:57" ht="12.75">
      <c r="A1485" s="4" t="s">
        <v>107</v>
      </c>
      <c r="B1485" s="4" t="s">
        <v>108</v>
      </c>
      <c r="C1485" s="3" t="s">
        <v>721</v>
      </c>
      <c r="D1485" s="3" t="s">
        <v>722</v>
      </c>
      <c r="E1485" s="4" t="s">
        <v>700</v>
      </c>
      <c r="F1485" s="4">
        <v>2010</v>
      </c>
      <c r="G1485" s="3" t="s">
        <v>723</v>
      </c>
      <c r="H1485" s="4" t="s">
        <v>724</v>
      </c>
      <c r="I1485" s="2" t="s">
        <v>725</v>
      </c>
      <c r="J1485" s="2" t="s">
        <v>114</v>
      </c>
      <c r="K1485" s="2" t="s">
        <v>265</v>
      </c>
      <c r="L1485" s="2">
        <v>2008</v>
      </c>
      <c r="M1485" s="3" t="s">
        <v>669</v>
      </c>
      <c r="N1485" s="3" t="s">
        <v>182</v>
      </c>
      <c r="O1485" s="4"/>
      <c r="P1485" s="3" t="s">
        <v>118</v>
      </c>
      <c r="Q1485" s="3" t="s">
        <v>187</v>
      </c>
      <c r="R1485" s="4"/>
      <c r="S1485" s="3" t="s">
        <v>69</v>
      </c>
      <c r="T1485" s="4" t="s">
        <v>101</v>
      </c>
      <c r="U1485" s="3" t="s">
        <v>71</v>
      </c>
      <c r="V1485" s="3" t="s">
        <v>72</v>
      </c>
      <c r="W1485" s="4"/>
      <c r="X1485" s="4"/>
      <c r="Y1485" s="4"/>
      <c r="Z1485" s="4"/>
      <c r="AA1485" s="4"/>
      <c r="AB1485" s="4">
        <v>89</v>
      </c>
      <c r="AC1485" s="4">
        <f>AD1485*(SQRT(AE1485))</f>
        <v>41.641325627314025</v>
      </c>
      <c r="AD1485" s="4">
        <v>17</v>
      </c>
      <c r="AE1485" s="4">
        <v>6</v>
      </c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4"/>
      <c r="AS1485" s="4"/>
      <c r="AT1485" s="4"/>
      <c r="AU1485" s="3" t="s">
        <v>74</v>
      </c>
      <c r="AV1485" s="3" t="s">
        <v>74</v>
      </c>
      <c r="AW1485" s="3" t="s">
        <v>102</v>
      </c>
      <c r="AX1485" s="4"/>
      <c r="AY1485" s="3" t="s">
        <v>122</v>
      </c>
      <c r="AZ1485" s="3" t="s">
        <v>76</v>
      </c>
      <c r="BA1485" s="3" t="s">
        <v>77</v>
      </c>
      <c r="BB1485" s="4">
        <v>33.090000000000003</v>
      </c>
      <c r="BC1485" s="4">
        <v>120.47</v>
      </c>
      <c r="BD1485" s="4">
        <v>0</v>
      </c>
      <c r="BE1485" s="4"/>
    </row>
    <row r="1486" spans="1:57" ht="12.75">
      <c r="A1486" s="4" t="s">
        <v>107</v>
      </c>
      <c r="B1486" s="4" t="s">
        <v>108</v>
      </c>
      <c r="C1486" s="3" t="s">
        <v>721</v>
      </c>
      <c r="D1486" s="3" t="s">
        <v>722</v>
      </c>
      <c r="E1486" s="4" t="s">
        <v>700</v>
      </c>
      <c r="F1486" s="4">
        <v>2010</v>
      </c>
      <c r="G1486" s="2" t="s">
        <v>61</v>
      </c>
      <c r="H1486" s="4" t="s">
        <v>112</v>
      </c>
      <c r="I1486" s="2" t="s">
        <v>726</v>
      </c>
      <c r="J1486" s="2" t="s">
        <v>114</v>
      </c>
      <c r="K1486" s="2" t="s">
        <v>265</v>
      </c>
      <c r="L1486" s="2">
        <v>2008</v>
      </c>
      <c r="M1486" s="3" t="s">
        <v>669</v>
      </c>
      <c r="N1486" s="3" t="s">
        <v>182</v>
      </c>
      <c r="O1486" s="4"/>
      <c r="P1486" s="3" t="s">
        <v>118</v>
      </c>
      <c r="Q1486" s="3" t="s">
        <v>187</v>
      </c>
      <c r="R1486" s="4"/>
      <c r="S1486" s="3" t="s">
        <v>69</v>
      </c>
      <c r="T1486" s="4" t="s">
        <v>101</v>
      </c>
      <c r="U1486" s="3" t="s">
        <v>71</v>
      </c>
      <c r="V1486" s="3" t="s">
        <v>72</v>
      </c>
      <c r="W1486" s="4">
        <v>431</v>
      </c>
      <c r="X1486" s="4">
        <f t="shared" ref="X1486:X1520" si="155">ABS(Y1486)*(SQRT(AA1486))</f>
        <v>93.080610225760765</v>
      </c>
      <c r="Y1486" s="4">
        <v>38</v>
      </c>
      <c r="Z1486" s="4"/>
      <c r="AA1486" s="4">
        <v>6</v>
      </c>
      <c r="AB1486" s="4"/>
      <c r="AC1486" s="4"/>
      <c r="AD1486" s="4"/>
      <c r="AE1486" s="4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4"/>
      <c r="AS1486" s="4"/>
      <c r="AT1486" s="4"/>
      <c r="AU1486" s="3" t="s">
        <v>74</v>
      </c>
      <c r="AV1486" s="3" t="s">
        <v>74</v>
      </c>
      <c r="AW1486" s="3" t="s">
        <v>102</v>
      </c>
      <c r="AX1486" s="4"/>
      <c r="AY1486" s="3" t="s">
        <v>122</v>
      </c>
      <c r="AZ1486" s="3" t="s">
        <v>76</v>
      </c>
      <c r="BA1486" s="3" t="s">
        <v>77</v>
      </c>
      <c r="BB1486" s="4">
        <v>33.090000000000003</v>
      </c>
      <c r="BC1486" s="4">
        <v>120.47</v>
      </c>
      <c r="BD1486" s="4">
        <v>8</v>
      </c>
      <c r="BE1486" s="4"/>
    </row>
    <row r="1487" spans="1:57" ht="12.75">
      <c r="A1487" s="4" t="s">
        <v>107</v>
      </c>
      <c r="B1487" s="4" t="s">
        <v>108</v>
      </c>
      <c r="C1487" s="3" t="s">
        <v>721</v>
      </c>
      <c r="D1487" s="3" t="s">
        <v>722</v>
      </c>
      <c r="E1487" s="4" t="s">
        <v>700</v>
      </c>
      <c r="F1487" s="4">
        <v>2010</v>
      </c>
      <c r="G1487" s="2" t="s">
        <v>61</v>
      </c>
      <c r="H1487" s="4" t="s">
        <v>112</v>
      </c>
      <c r="I1487" s="2" t="s">
        <v>727</v>
      </c>
      <c r="J1487" s="2" t="s">
        <v>114</v>
      </c>
      <c r="K1487" s="2" t="s">
        <v>265</v>
      </c>
      <c r="L1487" s="2">
        <v>2008</v>
      </c>
      <c r="M1487" s="3" t="s">
        <v>669</v>
      </c>
      <c r="N1487" s="3" t="s">
        <v>182</v>
      </c>
      <c r="O1487" s="4"/>
      <c r="P1487" s="3" t="s">
        <v>118</v>
      </c>
      <c r="Q1487" s="3" t="s">
        <v>187</v>
      </c>
      <c r="R1487" s="4"/>
      <c r="S1487" s="3" t="s">
        <v>69</v>
      </c>
      <c r="T1487" s="4" t="s">
        <v>101</v>
      </c>
      <c r="U1487" s="3" t="s">
        <v>71</v>
      </c>
      <c r="V1487" s="3" t="s">
        <v>72</v>
      </c>
      <c r="W1487" s="4">
        <v>489</v>
      </c>
      <c r="X1487" s="4">
        <f t="shared" si="155"/>
        <v>124.92397688194207</v>
      </c>
      <c r="Y1487" s="4">
        <v>51</v>
      </c>
      <c r="Z1487" s="4"/>
      <c r="AA1487" s="4">
        <v>6</v>
      </c>
      <c r="AB1487" s="4"/>
      <c r="AC1487" s="4"/>
      <c r="AD1487" s="4"/>
      <c r="AE1487" s="4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4"/>
      <c r="AS1487" s="4"/>
      <c r="AT1487" s="4"/>
      <c r="AU1487" s="3" t="s">
        <v>74</v>
      </c>
      <c r="AV1487" s="3" t="s">
        <v>74</v>
      </c>
      <c r="AW1487" s="3" t="s">
        <v>102</v>
      </c>
      <c r="AX1487" s="4"/>
      <c r="AY1487" s="3" t="s">
        <v>122</v>
      </c>
      <c r="AZ1487" s="3" t="s">
        <v>76</v>
      </c>
      <c r="BA1487" s="3" t="s">
        <v>77</v>
      </c>
      <c r="BB1487" s="4">
        <v>33.090000000000003</v>
      </c>
      <c r="BC1487" s="4">
        <v>120.47</v>
      </c>
      <c r="BD1487" s="4">
        <v>12</v>
      </c>
      <c r="BE1487" s="4"/>
    </row>
    <row r="1488" spans="1:57" ht="12.75">
      <c r="A1488" s="4" t="s">
        <v>107</v>
      </c>
      <c r="B1488" s="4" t="s">
        <v>108</v>
      </c>
      <c r="C1488" s="3" t="s">
        <v>721</v>
      </c>
      <c r="D1488" s="3" t="s">
        <v>722</v>
      </c>
      <c r="E1488" s="4" t="s">
        <v>700</v>
      </c>
      <c r="F1488" s="4">
        <v>2010</v>
      </c>
      <c r="G1488" s="2" t="s">
        <v>61</v>
      </c>
      <c r="H1488" s="4" t="s">
        <v>112</v>
      </c>
      <c r="I1488" s="2" t="s">
        <v>728</v>
      </c>
      <c r="J1488" s="2" t="s">
        <v>114</v>
      </c>
      <c r="K1488" s="2" t="s">
        <v>265</v>
      </c>
      <c r="L1488" s="2">
        <v>2008</v>
      </c>
      <c r="M1488" s="3" t="s">
        <v>669</v>
      </c>
      <c r="N1488" s="3" t="s">
        <v>182</v>
      </c>
      <c r="O1488" s="4"/>
      <c r="P1488" s="3" t="s">
        <v>118</v>
      </c>
      <c r="Q1488" s="3" t="s">
        <v>187</v>
      </c>
      <c r="R1488" s="4"/>
      <c r="S1488" s="3" t="s">
        <v>69</v>
      </c>
      <c r="T1488" s="4" t="s">
        <v>101</v>
      </c>
      <c r="U1488" s="3" t="s">
        <v>71</v>
      </c>
      <c r="V1488" s="3" t="s">
        <v>72</v>
      </c>
      <c r="W1488" s="4">
        <v>548</v>
      </c>
      <c r="X1488" s="4">
        <f t="shared" si="155"/>
        <v>107.77754868245982</v>
      </c>
      <c r="Y1488" s="4">
        <v>44</v>
      </c>
      <c r="Z1488" s="4"/>
      <c r="AA1488" s="4">
        <v>6</v>
      </c>
      <c r="AB1488" s="4"/>
      <c r="AC1488" s="4"/>
      <c r="AD1488" s="4"/>
      <c r="AE1488" s="4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4"/>
      <c r="AS1488" s="4"/>
      <c r="AT1488" s="4"/>
      <c r="AU1488" s="3" t="s">
        <v>74</v>
      </c>
      <c r="AV1488" s="3" t="s">
        <v>74</v>
      </c>
      <c r="AW1488" s="3" t="s">
        <v>102</v>
      </c>
      <c r="AX1488" s="4"/>
      <c r="AY1488" s="3" t="s">
        <v>122</v>
      </c>
      <c r="AZ1488" s="3" t="s">
        <v>76</v>
      </c>
      <c r="BA1488" s="3" t="s">
        <v>77</v>
      </c>
      <c r="BB1488" s="4">
        <v>33.090000000000003</v>
      </c>
      <c r="BC1488" s="4">
        <v>120.47</v>
      </c>
      <c r="BD1488" s="4">
        <v>14</v>
      </c>
      <c r="BE1488" s="4"/>
    </row>
    <row r="1489" spans="1:57" ht="12.75">
      <c r="A1489" s="3" t="s">
        <v>315</v>
      </c>
      <c r="B1489" s="4"/>
      <c r="C1489" s="3" t="s">
        <v>698</v>
      </c>
      <c r="D1489" s="3" t="s">
        <v>699</v>
      </c>
      <c r="E1489" s="3" t="s">
        <v>700</v>
      </c>
      <c r="F1489" s="3">
        <v>2017</v>
      </c>
      <c r="G1489" s="2" t="s">
        <v>61</v>
      </c>
      <c r="H1489" s="3" t="s">
        <v>112</v>
      </c>
      <c r="I1489" s="3" t="s">
        <v>113</v>
      </c>
      <c r="J1489" s="3" t="s">
        <v>96</v>
      </c>
      <c r="K1489" s="3" t="s">
        <v>126</v>
      </c>
      <c r="L1489" s="3">
        <v>2015</v>
      </c>
      <c r="M1489" s="3" t="s">
        <v>748</v>
      </c>
      <c r="N1489" s="3" t="s">
        <v>182</v>
      </c>
      <c r="O1489" s="3"/>
      <c r="P1489" s="3" t="s">
        <v>82</v>
      </c>
      <c r="Q1489" s="3" t="s">
        <v>83</v>
      </c>
      <c r="R1489" s="4"/>
      <c r="S1489" s="3" t="s">
        <v>69</v>
      </c>
      <c r="T1489" s="3" t="s">
        <v>101</v>
      </c>
      <c r="U1489" s="3" t="s">
        <v>84</v>
      </c>
      <c r="V1489" s="3" t="s">
        <v>72</v>
      </c>
      <c r="W1489" s="3">
        <v>89.3</v>
      </c>
      <c r="X1489" s="4">
        <f t="shared" si="155"/>
        <v>9.6</v>
      </c>
      <c r="Y1489" s="3">
        <v>4.8</v>
      </c>
      <c r="Z1489" s="4"/>
      <c r="AA1489" s="3">
        <v>4</v>
      </c>
      <c r="AB1489" s="3">
        <v>146.65</v>
      </c>
      <c r="AC1489" s="4">
        <f t="shared" ref="AC1489:AC1520" si="156">AD1489*(SQRT(AE1489))</f>
        <v>21.06</v>
      </c>
      <c r="AD1489" s="3">
        <v>10.53</v>
      </c>
      <c r="AE1489" s="3">
        <v>4</v>
      </c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3" t="s">
        <v>177</v>
      </c>
      <c r="AV1489" s="3" t="s">
        <v>178</v>
      </c>
      <c r="AW1489" s="3" t="s">
        <v>121</v>
      </c>
      <c r="AX1489" s="4"/>
      <c r="AY1489" s="3" t="s">
        <v>122</v>
      </c>
      <c r="AZ1489" s="3" t="s">
        <v>76</v>
      </c>
      <c r="BA1489" s="3" t="s">
        <v>77</v>
      </c>
      <c r="BB1489" s="3">
        <v>31.50416667</v>
      </c>
      <c r="BC1489" s="3">
        <v>121.96</v>
      </c>
      <c r="BD1489" s="4"/>
      <c r="BE1489" s="3" t="s">
        <v>739</v>
      </c>
    </row>
    <row r="1490" spans="1:57" ht="12.75">
      <c r="A1490" s="3" t="s">
        <v>315</v>
      </c>
      <c r="B1490" s="4"/>
      <c r="C1490" s="3" t="s">
        <v>698</v>
      </c>
      <c r="D1490" s="3" t="s">
        <v>699</v>
      </c>
      <c r="E1490" s="3" t="s">
        <v>700</v>
      </c>
      <c r="F1490" s="3">
        <v>2017</v>
      </c>
      <c r="G1490" s="2" t="s">
        <v>61</v>
      </c>
      <c r="H1490" s="3" t="s">
        <v>112</v>
      </c>
      <c r="I1490" s="3" t="s">
        <v>113</v>
      </c>
      <c r="J1490" s="3" t="s">
        <v>96</v>
      </c>
      <c r="K1490" s="3" t="s">
        <v>126</v>
      </c>
      <c r="L1490" s="3">
        <v>2015</v>
      </c>
      <c r="M1490" s="3" t="s">
        <v>749</v>
      </c>
      <c r="N1490" s="3" t="s">
        <v>182</v>
      </c>
      <c r="O1490" s="3"/>
      <c r="P1490" s="3" t="s">
        <v>82</v>
      </c>
      <c r="Q1490" s="3" t="s">
        <v>83</v>
      </c>
      <c r="R1490" s="4"/>
      <c r="S1490" s="3" t="s">
        <v>69</v>
      </c>
      <c r="T1490" s="3" t="s">
        <v>101</v>
      </c>
      <c r="U1490" s="3" t="s">
        <v>84</v>
      </c>
      <c r="V1490" s="3" t="s">
        <v>72</v>
      </c>
      <c r="W1490" s="3">
        <v>286.99</v>
      </c>
      <c r="X1490" s="4">
        <f t="shared" si="155"/>
        <v>76.44</v>
      </c>
      <c r="Y1490" s="3">
        <v>38.22</v>
      </c>
      <c r="Z1490" s="4"/>
      <c r="AA1490" s="3">
        <v>4</v>
      </c>
      <c r="AB1490" s="3">
        <v>176.91</v>
      </c>
      <c r="AC1490" s="4">
        <f t="shared" si="156"/>
        <v>32.799999999999997</v>
      </c>
      <c r="AD1490" s="3">
        <v>16.399999999999999</v>
      </c>
      <c r="AE1490" s="3">
        <v>4</v>
      </c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3" t="s">
        <v>177</v>
      </c>
      <c r="AV1490" s="3" t="s">
        <v>178</v>
      </c>
      <c r="AW1490" s="3" t="s">
        <v>121</v>
      </c>
      <c r="AX1490" s="4"/>
      <c r="AY1490" s="3" t="s">
        <v>122</v>
      </c>
      <c r="AZ1490" s="3" t="s">
        <v>76</v>
      </c>
      <c r="BA1490" s="3" t="s">
        <v>77</v>
      </c>
      <c r="BB1490" s="3">
        <v>31.50416667</v>
      </c>
      <c r="BC1490" s="3">
        <v>121.96</v>
      </c>
      <c r="BD1490" s="4"/>
      <c r="BE1490" s="3" t="s">
        <v>739</v>
      </c>
    </row>
    <row r="1491" spans="1:57" ht="12.75">
      <c r="A1491" s="3" t="s">
        <v>108</v>
      </c>
      <c r="B1491" s="4"/>
      <c r="C1491" s="3" t="s">
        <v>729</v>
      </c>
      <c r="D1491" s="3" t="s">
        <v>730</v>
      </c>
      <c r="E1491" s="3" t="s">
        <v>700</v>
      </c>
      <c r="F1491" s="3">
        <v>2018</v>
      </c>
      <c r="G1491" s="2" t="s">
        <v>61</v>
      </c>
      <c r="H1491" s="3" t="s">
        <v>112</v>
      </c>
      <c r="I1491" s="3" t="s">
        <v>731</v>
      </c>
      <c r="J1491" s="3" t="s">
        <v>96</v>
      </c>
      <c r="K1491" s="3" t="s">
        <v>144</v>
      </c>
      <c r="L1491" s="3">
        <v>2016</v>
      </c>
      <c r="M1491" s="3" t="s">
        <v>337</v>
      </c>
      <c r="N1491" s="3" t="s">
        <v>206</v>
      </c>
      <c r="O1491" s="3">
        <v>10</v>
      </c>
      <c r="P1491" s="3" t="s">
        <v>82</v>
      </c>
      <c r="Q1491" s="3" t="s">
        <v>83</v>
      </c>
      <c r="R1491" s="4"/>
      <c r="S1491" s="3" t="s">
        <v>134</v>
      </c>
      <c r="T1491" s="3" t="s">
        <v>135</v>
      </c>
      <c r="U1491" s="3" t="s">
        <v>84</v>
      </c>
      <c r="V1491" s="3" t="s">
        <v>72</v>
      </c>
      <c r="W1491" s="3">
        <v>1.5732999999999999</v>
      </c>
      <c r="X1491" s="4">
        <f t="shared" si="155"/>
        <v>0.27536911591534735</v>
      </c>
      <c r="Y1491" s="3">
        <v>7.1099999999999997E-2</v>
      </c>
      <c r="Z1491" s="4"/>
      <c r="AA1491" s="3">
        <v>15</v>
      </c>
      <c r="AB1491" s="3">
        <v>1.3368</v>
      </c>
      <c r="AC1491" s="4">
        <f t="shared" si="156"/>
        <v>0.41208542803646914</v>
      </c>
      <c r="AD1491" s="3">
        <v>0.10639999999999999</v>
      </c>
      <c r="AE1491" s="3">
        <v>15</v>
      </c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3" t="s">
        <v>177</v>
      </c>
      <c r="AV1491" s="3" t="s">
        <v>178</v>
      </c>
      <c r="AW1491" s="4"/>
      <c r="AX1491" s="4"/>
      <c r="AY1491" s="2" t="s">
        <v>122</v>
      </c>
      <c r="AZ1491" s="3" t="s">
        <v>76</v>
      </c>
      <c r="BA1491" s="3" t="s">
        <v>77</v>
      </c>
      <c r="BB1491" s="3">
        <f t="shared" ref="BB1491:BB1520" si="157">AVERAGE(37.58333333, 37.91666667)</f>
        <v>37.75</v>
      </c>
      <c r="BC1491" s="3">
        <f t="shared" ref="BC1491:BC1520" si="158">AVERAGE(118.96666667, 119.35)</f>
        <v>119.15833333499999</v>
      </c>
      <c r="BD1491" s="3">
        <v>2</v>
      </c>
      <c r="BE1491" s="3" t="s">
        <v>747</v>
      </c>
    </row>
    <row r="1492" spans="1:57" ht="12.75">
      <c r="A1492" s="3" t="s">
        <v>108</v>
      </c>
      <c r="B1492" s="4"/>
      <c r="C1492" s="3" t="s">
        <v>729</v>
      </c>
      <c r="D1492" s="3" t="s">
        <v>730</v>
      </c>
      <c r="E1492" s="3" t="s">
        <v>700</v>
      </c>
      <c r="F1492" s="3">
        <v>2018</v>
      </c>
      <c r="G1492" s="2" t="s">
        <v>61</v>
      </c>
      <c r="H1492" s="3" t="s">
        <v>112</v>
      </c>
      <c r="I1492" s="3" t="s">
        <v>731</v>
      </c>
      <c r="J1492" s="3" t="s">
        <v>96</v>
      </c>
      <c r="K1492" s="3" t="s">
        <v>144</v>
      </c>
      <c r="L1492" s="3">
        <v>2016</v>
      </c>
      <c r="M1492" s="3" t="s">
        <v>337</v>
      </c>
      <c r="N1492" s="3" t="s">
        <v>206</v>
      </c>
      <c r="O1492" s="3">
        <v>10</v>
      </c>
      <c r="P1492" s="3" t="s">
        <v>82</v>
      </c>
      <c r="Q1492" s="3" t="s">
        <v>83</v>
      </c>
      <c r="R1492" s="4"/>
      <c r="S1492" s="3" t="s">
        <v>134</v>
      </c>
      <c r="T1492" s="3" t="s">
        <v>135</v>
      </c>
      <c r="U1492" s="3" t="s">
        <v>84</v>
      </c>
      <c r="V1492" s="3" t="s">
        <v>72</v>
      </c>
      <c r="W1492" s="3">
        <v>1.4910000000000001</v>
      </c>
      <c r="X1492" s="4">
        <f t="shared" si="155"/>
        <v>0.91557326304343334</v>
      </c>
      <c r="Y1492" s="3">
        <v>0.2364</v>
      </c>
      <c r="Z1492" s="4"/>
      <c r="AA1492" s="3">
        <v>15</v>
      </c>
      <c r="AB1492" s="3">
        <v>1.3368</v>
      </c>
      <c r="AC1492" s="4">
        <f t="shared" si="156"/>
        <v>0.41208542803646914</v>
      </c>
      <c r="AD1492" s="3">
        <v>0.10639999999999999</v>
      </c>
      <c r="AE1492" s="3">
        <v>15</v>
      </c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3" t="s">
        <v>177</v>
      </c>
      <c r="AV1492" s="3" t="s">
        <v>178</v>
      </c>
      <c r="AW1492" s="4"/>
      <c r="AX1492" s="4"/>
      <c r="AY1492" s="2" t="s">
        <v>122</v>
      </c>
      <c r="AZ1492" s="3" t="s">
        <v>76</v>
      </c>
      <c r="BA1492" s="3" t="s">
        <v>77</v>
      </c>
      <c r="BB1492" s="3">
        <f t="shared" si="157"/>
        <v>37.75</v>
      </c>
      <c r="BC1492" s="3">
        <f t="shared" si="158"/>
        <v>119.15833333499999</v>
      </c>
      <c r="BD1492" s="3">
        <v>4</v>
      </c>
      <c r="BE1492" s="3" t="s">
        <v>747</v>
      </c>
    </row>
    <row r="1493" spans="1:57" ht="12.75">
      <c r="A1493" s="3" t="s">
        <v>108</v>
      </c>
      <c r="B1493" s="4"/>
      <c r="C1493" s="3" t="s">
        <v>729</v>
      </c>
      <c r="D1493" s="3" t="s">
        <v>730</v>
      </c>
      <c r="E1493" s="3" t="s">
        <v>700</v>
      </c>
      <c r="F1493" s="3">
        <v>2018</v>
      </c>
      <c r="G1493" s="2" t="s">
        <v>61</v>
      </c>
      <c r="H1493" s="3" t="s">
        <v>112</v>
      </c>
      <c r="I1493" s="3" t="s">
        <v>731</v>
      </c>
      <c r="J1493" s="3" t="s">
        <v>96</v>
      </c>
      <c r="K1493" s="3" t="s">
        <v>144</v>
      </c>
      <c r="L1493" s="3">
        <v>2016</v>
      </c>
      <c r="M1493" s="3" t="s">
        <v>337</v>
      </c>
      <c r="N1493" s="3" t="s">
        <v>206</v>
      </c>
      <c r="O1493" s="3">
        <v>10</v>
      </c>
      <c r="P1493" s="3" t="s">
        <v>82</v>
      </c>
      <c r="Q1493" s="3" t="s">
        <v>83</v>
      </c>
      <c r="R1493" s="4"/>
      <c r="S1493" s="3" t="s">
        <v>134</v>
      </c>
      <c r="T1493" s="3" t="s">
        <v>135</v>
      </c>
      <c r="U1493" s="3" t="s">
        <v>84</v>
      </c>
      <c r="V1493" s="3" t="s">
        <v>72</v>
      </c>
      <c r="W1493" s="3">
        <v>4.0545</v>
      </c>
      <c r="X1493" s="4">
        <f t="shared" si="155"/>
        <v>3.4763898515557772</v>
      </c>
      <c r="Y1493" s="3">
        <v>0.89759999999999995</v>
      </c>
      <c r="Z1493" s="4"/>
      <c r="AA1493" s="3">
        <v>15</v>
      </c>
      <c r="AB1493" s="3">
        <v>1.3368</v>
      </c>
      <c r="AC1493" s="4">
        <f t="shared" si="156"/>
        <v>0.41208542803646914</v>
      </c>
      <c r="AD1493" s="3">
        <v>0.10639999999999999</v>
      </c>
      <c r="AE1493" s="3">
        <v>15</v>
      </c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3" t="s">
        <v>177</v>
      </c>
      <c r="AV1493" s="3" t="s">
        <v>178</v>
      </c>
      <c r="AW1493" s="4"/>
      <c r="AX1493" s="4"/>
      <c r="AY1493" s="2" t="s">
        <v>122</v>
      </c>
      <c r="AZ1493" s="3" t="s">
        <v>76</v>
      </c>
      <c r="BA1493" s="3" t="s">
        <v>77</v>
      </c>
      <c r="BB1493" s="3">
        <f t="shared" si="157"/>
        <v>37.75</v>
      </c>
      <c r="BC1493" s="3">
        <f t="shared" si="158"/>
        <v>119.15833333499999</v>
      </c>
      <c r="BD1493" s="3">
        <v>7</v>
      </c>
      <c r="BE1493" s="3" t="s">
        <v>747</v>
      </c>
    </row>
    <row r="1494" spans="1:57" ht="12.75">
      <c r="A1494" s="3" t="s">
        <v>108</v>
      </c>
      <c r="B1494" s="4"/>
      <c r="C1494" s="3" t="s">
        <v>729</v>
      </c>
      <c r="D1494" s="3" t="s">
        <v>730</v>
      </c>
      <c r="E1494" s="3" t="s">
        <v>700</v>
      </c>
      <c r="F1494" s="3">
        <v>2018</v>
      </c>
      <c r="G1494" s="2" t="s">
        <v>61</v>
      </c>
      <c r="H1494" s="3" t="s">
        <v>112</v>
      </c>
      <c r="I1494" s="3" t="s">
        <v>731</v>
      </c>
      <c r="J1494" s="3" t="s">
        <v>96</v>
      </c>
      <c r="K1494" s="3" t="s">
        <v>144</v>
      </c>
      <c r="L1494" s="3">
        <v>2016</v>
      </c>
      <c r="M1494" s="3" t="s">
        <v>337</v>
      </c>
      <c r="N1494" s="3" t="s">
        <v>206</v>
      </c>
      <c r="O1494" s="3">
        <v>5</v>
      </c>
      <c r="P1494" s="3" t="s">
        <v>82</v>
      </c>
      <c r="Q1494" s="3" t="s">
        <v>83</v>
      </c>
      <c r="R1494" s="4"/>
      <c r="S1494" s="3" t="s">
        <v>134</v>
      </c>
      <c r="T1494" s="3" t="s">
        <v>135</v>
      </c>
      <c r="U1494" s="3" t="s">
        <v>84</v>
      </c>
      <c r="V1494" s="3" t="s">
        <v>72</v>
      </c>
      <c r="W1494" s="3">
        <v>1.1819</v>
      </c>
      <c r="X1494" s="4">
        <f t="shared" si="155"/>
        <v>0.96127446652868087</v>
      </c>
      <c r="Y1494" s="3">
        <v>0.2482</v>
      </c>
      <c r="Z1494" s="4"/>
      <c r="AA1494" s="3">
        <v>15</v>
      </c>
      <c r="AB1494" s="3">
        <v>1.524</v>
      </c>
      <c r="AC1494" s="4">
        <f t="shared" si="156"/>
        <v>1.0062010733446869</v>
      </c>
      <c r="AD1494" s="3">
        <v>0.25979999999999998</v>
      </c>
      <c r="AE1494" s="3">
        <v>15</v>
      </c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3" t="s">
        <v>177</v>
      </c>
      <c r="AV1494" s="3" t="s">
        <v>178</v>
      </c>
      <c r="AW1494" s="4"/>
      <c r="AX1494" s="4"/>
      <c r="AY1494" s="2" t="s">
        <v>122</v>
      </c>
      <c r="AZ1494" s="3" t="s">
        <v>76</v>
      </c>
      <c r="BA1494" s="3" t="s">
        <v>77</v>
      </c>
      <c r="BB1494" s="3">
        <f t="shared" si="157"/>
        <v>37.75</v>
      </c>
      <c r="BC1494" s="3">
        <f t="shared" si="158"/>
        <v>119.15833333499999</v>
      </c>
      <c r="BD1494" s="3">
        <v>2</v>
      </c>
      <c r="BE1494" s="3" t="s">
        <v>747</v>
      </c>
    </row>
    <row r="1495" spans="1:57" ht="12.75">
      <c r="A1495" s="3" t="s">
        <v>108</v>
      </c>
      <c r="B1495" s="4"/>
      <c r="C1495" s="3" t="s">
        <v>729</v>
      </c>
      <c r="D1495" s="3" t="s">
        <v>730</v>
      </c>
      <c r="E1495" s="3" t="s">
        <v>700</v>
      </c>
      <c r="F1495" s="3">
        <v>2018</v>
      </c>
      <c r="G1495" s="2" t="s">
        <v>61</v>
      </c>
      <c r="H1495" s="3" t="s">
        <v>112</v>
      </c>
      <c r="I1495" s="3" t="s">
        <v>731</v>
      </c>
      <c r="J1495" s="3" t="s">
        <v>96</v>
      </c>
      <c r="K1495" s="3" t="s">
        <v>144</v>
      </c>
      <c r="L1495" s="3">
        <v>2016</v>
      </c>
      <c r="M1495" s="3" t="s">
        <v>337</v>
      </c>
      <c r="N1495" s="3" t="s">
        <v>206</v>
      </c>
      <c r="O1495" s="3">
        <v>5</v>
      </c>
      <c r="P1495" s="3" t="s">
        <v>82</v>
      </c>
      <c r="Q1495" s="3" t="s">
        <v>83</v>
      </c>
      <c r="R1495" s="4"/>
      <c r="S1495" s="3" t="s">
        <v>134</v>
      </c>
      <c r="T1495" s="3" t="s">
        <v>135</v>
      </c>
      <c r="U1495" s="3" t="s">
        <v>84</v>
      </c>
      <c r="V1495" s="3" t="s">
        <v>72</v>
      </c>
      <c r="W1495" s="3">
        <v>1.3949</v>
      </c>
      <c r="X1495" s="4">
        <f t="shared" si="155"/>
        <v>0.77808235425307004</v>
      </c>
      <c r="Y1495" s="3">
        <v>0.2009</v>
      </c>
      <c r="Z1495" s="4"/>
      <c r="AA1495" s="3">
        <v>15</v>
      </c>
      <c r="AB1495" s="3">
        <v>1.524</v>
      </c>
      <c r="AC1495" s="4">
        <f t="shared" si="156"/>
        <v>1.0062010733446869</v>
      </c>
      <c r="AD1495" s="3">
        <v>0.25979999999999998</v>
      </c>
      <c r="AE1495" s="3">
        <v>15</v>
      </c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3" t="s">
        <v>177</v>
      </c>
      <c r="AV1495" s="3" t="s">
        <v>178</v>
      </c>
      <c r="AW1495" s="4"/>
      <c r="AX1495" s="4"/>
      <c r="AY1495" s="2" t="s">
        <v>122</v>
      </c>
      <c r="AZ1495" s="3" t="s">
        <v>76</v>
      </c>
      <c r="BA1495" s="3" t="s">
        <v>77</v>
      </c>
      <c r="BB1495" s="3">
        <f t="shared" si="157"/>
        <v>37.75</v>
      </c>
      <c r="BC1495" s="3">
        <f t="shared" si="158"/>
        <v>119.15833333499999</v>
      </c>
      <c r="BD1495" s="3">
        <v>4</v>
      </c>
      <c r="BE1495" s="3" t="s">
        <v>747</v>
      </c>
    </row>
    <row r="1496" spans="1:57" ht="12.75">
      <c r="A1496" s="3" t="s">
        <v>108</v>
      </c>
      <c r="B1496" s="4"/>
      <c r="C1496" s="3" t="s">
        <v>729</v>
      </c>
      <c r="D1496" s="3" t="s">
        <v>730</v>
      </c>
      <c r="E1496" s="3" t="s">
        <v>700</v>
      </c>
      <c r="F1496" s="3">
        <v>2018</v>
      </c>
      <c r="G1496" s="2" t="s">
        <v>61</v>
      </c>
      <c r="H1496" s="3" t="s">
        <v>112</v>
      </c>
      <c r="I1496" s="3" t="s">
        <v>731</v>
      </c>
      <c r="J1496" s="3" t="s">
        <v>96</v>
      </c>
      <c r="K1496" s="3" t="s">
        <v>144</v>
      </c>
      <c r="L1496" s="3">
        <v>2016</v>
      </c>
      <c r="M1496" s="3" t="s">
        <v>337</v>
      </c>
      <c r="N1496" s="3" t="s">
        <v>206</v>
      </c>
      <c r="O1496" s="3">
        <v>5</v>
      </c>
      <c r="P1496" s="3" t="s">
        <v>82</v>
      </c>
      <c r="Q1496" s="3" t="s">
        <v>83</v>
      </c>
      <c r="R1496" s="4"/>
      <c r="S1496" s="3" t="s">
        <v>134</v>
      </c>
      <c r="T1496" s="3" t="s">
        <v>135</v>
      </c>
      <c r="U1496" s="3" t="s">
        <v>84</v>
      </c>
      <c r="V1496" s="3" t="s">
        <v>72</v>
      </c>
      <c r="W1496" s="3">
        <v>3.3559000000000001</v>
      </c>
      <c r="X1496" s="4">
        <f t="shared" si="155"/>
        <v>1.5096889083516511</v>
      </c>
      <c r="Y1496" s="3">
        <v>0.38979999999999998</v>
      </c>
      <c r="Z1496" s="4"/>
      <c r="AA1496" s="3">
        <v>15</v>
      </c>
      <c r="AB1496" s="3">
        <v>1.524</v>
      </c>
      <c r="AC1496" s="4">
        <f t="shared" si="156"/>
        <v>1.0062010733446869</v>
      </c>
      <c r="AD1496" s="3">
        <v>0.25979999999999998</v>
      </c>
      <c r="AE1496" s="3">
        <v>15</v>
      </c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3" t="s">
        <v>177</v>
      </c>
      <c r="AV1496" s="3" t="s">
        <v>178</v>
      </c>
      <c r="AW1496" s="4"/>
      <c r="AX1496" s="4"/>
      <c r="AY1496" s="2" t="s">
        <v>122</v>
      </c>
      <c r="AZ1496" s="3" t="s">
        <v>76</v>
      </c>
      <c r="BA1496" s="3" t="s">
        <v>77</v>
      </c>
      <c r="BB1496" s="3">
        <f t="shared" si="157"/>
        <v>37.75</v>
      </c>
      <c r="BC1496" s="3">
        <f t="shared" si="158"/>
        <v>119.15833333499999</v>
      </c>
      <c r="BD1496" s="3">
        <v>7</v>
      </c>
      <c r="BE1496" s="3" t="s">
        <v>747</v>
      </c>
    </row>
    <row r="1497" spans="1:57" ht="12.75">
      <c r="A1497" s="3" t="s">
        <v>108</v>
      </c>
      <c r="B1497" s="4"/>
      <c r="C1497" s="3" t="s">
        <v>729</v>
      </c>
      <c r="D1497" s="3" t="s">
        <v>730</v>
      </c>
      <c r="E1497" s="3" t="s">
        <v>700</v>
      </c>
      <c r="F1497" s="3">
        <v>2018</v>
      </c>
      <c r="G1497" s="2" t="s">
        <v>61</v>
      </c>
      <c r="H1497" s="3" t="s">
        <v>112</v>
      </c>
      <c r="I1497" s="3" t="s">
        <v>731</v>
      </c>
      <c r="J1497" s="3" t="s">
        <v>96</v>
      </c>
      <c r="K1497" s="3" t="s">
        <v>144</v>
      </c>
      <c r="L1497" s="3">
        <v>2016</v>
      </c>
      <c r="M1497" s="3" t="s">
        <v>337</v>
      </c>
      <c r="N1497" s="3" t="s">
        <v>206</v>
      </c>
      <c r="O1497" s="3">
        <v>40</v>
      </c>
      <c r="P1497" s="3" t="s">
        <v>82</v>
      </c>
      <c r="Q1497" s="3" t="s">
        <v>83</v>
      </c>
      <c r="R1497" s="4"/>
      <c r="S1497" s="3" t="s">
        <v>134</v>
      </c>
      <c r="T1497" s="3" t="s">
        <v>135</v>
      </c>
      <c r="U1497" s="3" t="s">
        <v>84</v>
      </c>
      <c r="V1497" s="3" t="s">
        <v>72</v>
      </c>
      <c r="W1497" s="3">
        <v>1.3759999999999999</v>
      </c>
      <c r="X1497" s="4">
        <f t="shared" si="155"/>
        <v>0.50426243167620577</v>
      </c>
      <c r="Y1497" s="3">
        <v>0.13020000000000001</v>
      </c>
      <c r="Z1497" s="4"/>
      <c r="AA1497" s="3">
        <v>15</v>
      </c>
      <c r="AB1497" s="3">
        <v>1.7063999999999999</v>
      </c>
      <c r="AC1497" s="4">
        <f t="shared" si="156"/>
        <v>1.0530641718337965</v>
      </c>
      <c r="AD1497" s="3">
        <v>0.27189999999999998</v>
      </c>
      <c r="AE1497" s="3">
        <v>15</v>
      </c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3" t="s">
        <v>177</v>
      </c>
      <c r="AV1497" s="3" t="s">
        <v>178</v>
      </c>
      <c r="AW1497" s="4"/>
      <c r="AX1497" s="4"/>
      <c r="AY1497" s="2" t="s">
        <v>122</v>
      </c>
      <c r="AZ1497" s="3" t="s">
        <v>76</v>
      </c>
      <c r="BA1497" s="3" t="s">
        <v>77</v>
      </c>
      <c r="BB1497" s="3">
        <f t="shared" si="157"/>
        <v>37.75</v>
      </c>
      <c r="BC1497" s="3">
        <f t="shared" si="158"/>
        <v>119.15833333499999</v>
      </c>
      <c r="BD1497" s="3">
        <v>2</v>
      </c>
      <c r="BE1497" s="3" t="s">
        <v>747</v>
      </c>
    </row>
    <row r="1498" spans="1:57" ht="12.75">
      <c r="A1498" s="3" t="s">
        <v>108</v>
      </c>
      <c r="B1498" s="4"/>
      <c r="C1498" s="3" t="s">
        <v>729</v>
      </c>
      <c r="D1498" s="3" t="s">
        <v>730</v>
      </c>
      <c r="E1498" s="3" t="s">
        <v>700</v>
      </c>
      <c r="F1498" s="3">
        <v>2018</v>
      </c>
      <c r="G1498" s="2" t="s">
        <v>61</v>
      </c>
      <c r="H1498" s="3" t="s">
        <v>112</v>
      </c>
      <c r="I1498" s="3" t="s">
        <v>731</v>
      </c>
      <c r="J1498" s="3" t="s">
        <v>96</v>
      </c>
      <c r="K1498" s="3" t="s">
        <v>144</v>
      </c>
      <c r="L1498" s="3">
        <v>2016</v>
      </c>
      <c r="M1498" s="3" t="s">
        <v>337</v>
      </c>
      <c r="N1498" s="3" t="s">
        <v>206</v>
      </c>
      <c r="O1498" s="3">
        <v>40</v>
      </c>
      <c r="P1498" s="3" t="s">
        <v>82</v>
      </c>
      <c r="Q1498" s="3" t="s">
        <v>83</v>
      </c>
      <c r="R1498" s="4"/>
      <c r="S1498" s="3" t="s">
        <v>134</v>
      </c>
      <c r="T1498" s="3" t="s">
        <v>135</v>
      </c>
      <c r="U1498" s="3" t="s">
        <v>84</v>
      </c>
      <c r="V1498" s="3" t="s">
        <v>72</v>
      </c>
      <c r="W1498" s="3">
        <v>1.5182</v>
      </c>
      <c r="X1498" s="4">
        <f t="shared" si="155"/>
        <v>0.27459451924610589</v>
      </c>
      <c r="Y1498" s="3">
        <v>7.0900000000000005E-2</v>
      </c>
      <c r="Z1498" s="4"/>
      <c r="AA1498" s="3">
        <v>15</v>
      </c>
      <c r="AB1498" s="3">
        <v>1.7063999999999999</v>
      </c>
      <c r="AC1498" s="4">
        <f t="shared" si="156"/>
        <v>1.0530641718337965</v>
      </c>
      <c r="AD1498" s="3">
        <v>0.27189999999999998</v>
      </c>
      <c r="AE1498" s="3">
        <v>15</v>
      </c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3" t="s">
        <v>177</v>
      </c>
      <c r="AV1498" s="3" t="s">
        <v>178</v>
      </c>
      <c r="AW1498" s="4"/>
      <c r="AX1498" s="4"/>
      <c r="AY1498" s="2" t="s">
        <v>122</v>
      </c>
      <c r="AZ1498" s="3" t="s">
        <v>76</v>
      </c>
      <c r="BA1498" s="3" t="s">
        <v>77</v>
      </c>
      <c r="BB1498" s="3">
        <f t="shared" si="157"/>
        <v>37.75</v>
      </c>
      <c r="BC1498" s="3">
        <f t="shared" si="158"/>
        <v>119.15833333499999</v>
      </c>
      <c r="BD1498" s="3">
        <v>4</v>
      </c>
      <c r="BE1498" s="3" t="s">
        <v>747</v>
      </c>
    </row>
    <row r="1499" spans="1:57" ht="12.75">
      <c r="A1499" s="3" t="s">
        <v>108</v>
      </c>
      <c r="B1499" s="4"/>
      <c r="C1499" s="3" t="s">
        <v>729</v>
      </c>
      <c r="D1499" s="3" t="s">
        <v>730</v>
      </c>
      <c r="E1499" s="3" t="s">
        <v>700</v>
      </c>
      <c r="F1499" s="3">
        <v>2018</v>
      </c>
      <c r="G1499" s="2" t="s">
        <v>61</v>
      </c>
      <c r="H1499" s="3" t="s">
        <v>112</v>
      </c>
      <c r="I1499" s="3" t="s">
        <v>731</v>
      </c>
      <c r="J1499" s="3" t="s">
        <v>96</v>
      </c>
      <c r="K1499" s="3" t="s">
        <v>144</v>
      </c>
      <c r="L1499" s="3">
        <v>2016</v>
      </c>
      <c r="M1499" s="3" t="s">
        <v>337</v>
      </c>
      <c r="N1499" s="3" t="s">
        <v>206</v>
      </c>
      <c r="O1499" s="3">
        <v>40</v>
      </c>
      <c r="P1499" s="3" t="s">
        <v>82</v>
      </c>
      <c r="Q1499" s="3" t="s">
        <v>83</v>
      </c>
      <c r="R1499" s="4"/>
      <c r="S1499" s="3" t="s">
        <v>134</v>
      </c>
      <c r="T1499" s="3" t="s">
        <v>135</v>
      </c>
      <c r="U1499" s="3" t="s">
        <v>84</v>
      </c>
      <c r="V1499" s="3" t="s">
        <v>72</v>
      </c>
      <c r="W1499" s="3">
        <v>1.9907999999999999</v>
      </c>
      <c r="X1499" s="4">
        <f t="shared" si="155"/>
        <v>0.23005521076472057</v>
      </c>
      <c r="Y1499" s="3">
        <v>5.9400000000000001E-2</v>
      </c>
      <c r="Z1499" s="4"/>
      <c r="AA1499" s="3">
        <v>15</v>
      </c>
      <c r="AB1499" s="3">
        <v>1.7063999999999999</v>
      </c>
      <c r="AC1499" s="4">
        <f t="shared" si="156"/>
        <v>1.0530641718337965</v>
      </c>
      <c r="AD1499" s="3">
        <v>0.27189999999999998</v>
      </c>
      <c r="AE1499" s="3">
        <v>15</v>
      </c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3" t="s">
        <v>177</v>
      </c>
      <c r="AV1499" s="3" t="s">
        <v>178</v>
      </c>
      <c r="AW1499" s="4"/>
      <c r="AX1499" s="4"/>
      <c r="AY1499" s="2" t="s">
        <v>122</v>
      </c>
      <c r="AZ1499" s="3" t="s">
        <v>76</v>
      </c>
      <c r="BA1499" s="3" t="s">
        <v>77</v>
      </c>
      <c r="BB1499" s="3">
        <f t="shared" si="157"/>
        <v>37.75</v>
      </c>
      <c r="BC1499" s="3">
        <f t="shared" si="158"/>
        <v>119.15833333499999</v>
      </c>
      <c r="BD1499" s="3">
        <v>7</v>
      </c>
      <c r="BE1499" s="3" t="s">
        <v>747</v>
      </c>
    </row>
    <row r="1500" spans="1:57" ht="12.75">
      <c r="A1500" s="3" t="s">
        <v>108</v>
      </c>
      <c r="B1500" s="4"/>
      <c r="C1500" s="3" t="s">
        <v>729</v>
      </c>
      <c r="D1500" s="3" t="s">
        <v>730</v>
      </c>
      <c r="E1500" s="3" t="s">
        <v>700</v>
      </c>
      <c r="F1500" s="3">
        <v>2018</v>
      </c>
      <c r="G1500" s="2" t="s">
        <v>61</v>
      </c>
      <c r="H1500" s="3" t="s">
        <v>112</v>
      </c>
      <c r="I1500" s="3" t="s">
        <v>731</v>
      </c>
      <c r="J1500" s="3" t="s">
        <v>96</v>
      </c>
      <c r="K1500" s="3" t="s">
        <v>144</v>
      </c>
      <c r="L1500" s="3">
        <v>2016</v>
      </c>
      <c r="M1500" s="3" t="s">
        <v>337</v>
      </c>
      <c r="N1500" s="3" t="s">
        <v>206</v>
      </c>
      <c r="O1500" s="3">
        <v>60</v>
      </c>
      <c r="P1500" s="3" t="s">
        <v>82</v>
      </c>
      <c r="Q1500" s="3" t="s">
        <v>83</v>
      </c>
      <c r="R1500" s="4"/>
      <c r="S1500" s="3" t="s">
        <v>134</v>
      </c>
      <c r="T1500" s="3" t="s">
        <v>135</v>
      </c>
      <c r="U1500" s="3" t="s">
        <v>84</v>
      </c>
      <c r="V1500" s="3" t="s">
        <v>72</v>
      </c>
      <c r="W1500" s="3">
        <v>1.3543000000000001</v>
      </c>
      <c r="X1500" s="4">
        <f t="shared" si="155"/>
        <v>0.77808235425307004</v>
      </c>
      <c r="Y1500" s="3">
        <v>0.2009</v>
      </c>
      <c r="Z1500" s="4"/>
      <c r="AA1500" s="3">
        <v>15</v>
      </c>
      <c r="AB1500" s="3">
        <v>1.661</v>
      </c>
      <c r="AC1500" s="4">
        <f t="shared" si="156"/>
        <v>1.1440792804696709</v>
      </c>
      <c r="AD1500" s="3">
        <v>0.2954</v>
      </c>
      <c r="AE1500" s="3">
        <v>15</v>
      </c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3" t="s">
        <v>177</v>
      </c>
      <c r="AV1500" s="3" t="s">
        <v>178</v>
      </c>
      <c r="AW1500" s="4"/>
      <c r="AX1500" s="4"/>
      <c r="AY1500" s="2" t="s">
        <v>122</v>
      </c>
      <c r="AZ1500" s="3" t="s">
        <v>76</v>
      </c>
      <c r="BA1500" s="3" t="s">
        <v>77</v>
      </c>
      <c r="BB1500" s="3">
        <f t="shared" si="157"/>
        <v>37.75</v>
      </c>
      <c r="BC1500" s="3">
        <f t="shared" si="158"/>
        <v>119.15833333499999</v>
      </c>
      <c r="BD1500" s="3">
        <v>2</v>
      </c>
      <c r="BE1500" s="3" t="s">
        <v>747</v>
      </c>
    </row>
    <row r="1501" spans="1:57" ht="12.75">
      <c r="A1501" s="3" t="s">
        <v>108</v>
      </c>
      <c r="B1501" s="4"/>
      <c r="C1501" s="3" t="s">
        <v>729</v>
      </c>
      <c r="D1501" s="3" t="s">
        <v>730</v>
      </c>
      <c r="E1501" s="3" t="s">
        <v>700</v>
      </c>
      <c r="F1501" s="3">
        <v>2018</v>
      </c>
      <c r="G1501" s="2" t="s">
        <v>61</v>
      </c>
      <c r="H1501" s="3" t="s">
        <v>112</v>
      </c>
      <c r="I1501" s="3" t="s">
        <v>731</v>
      </c>
      <c r="J1501" s="3" t="s">
        <v>96</v>
      </c>
      <c r="K1501" s="3" t="s">
        <v>144</v>
      </c>
      <c r="L1501" s="3">
        <v>2016</v>
      </c>
      <c r="M1501" s="3" t="s">
        <v>337</v>
      </c>
      <c r="N1501" s="3" t="s">
        <v>206</v>
      </c>
      <c r="O1501" s="3">
        <v>60</v>
      </c>
      <c r="P1501" s="3" t="s">
        <v>82</v>
      </c>
      <c r="Q1501" s="3" t="s">
        <v>83</v>
      </c>
      <c r="R1501" s="4"/>
      <c r="S1501" s="3" t="s">
        <v>134</v>
      </c>
      <c r="T1501" s="3" t="s">
        <v>135</v>
      </c>
      <c r="U1501" s="3" t="s">
        <v>84</v>
      </c>
      <c r="V1501" s="3" t="s">
        <v>72</v>
      </c>
      <c r="W1501" s="3">
        <v>1.4610000000000001</v>
      </c>
      <c r="X1501" s="4">
        <f t="shared" si="155"/>
        <v>0.41131083136722768</v>
      </c>
      <c r="Y1501" s="3">
        <v>0.1062</v>
      </c>
      <c r="Z1501" s="4"/>
      <c r="AA1501" s="3">
        <v>15</v>
      </c>
      <c r="AB1501" s="3">
        <v>1.661</v>
      </c>
      <c r="AC1501" s="4">
        <f t="shared" si="156"/>
        <v>1.1440792804696709</v>
      </c>
      <c r="AD1501" s="3">
        <v>0.2954</v>
      </c>
      <c r="AE1501" s="3">
        <v>15</v>
      </c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3" t="s">
        <v>177</v>
      </c>
      <c r="AV1501" s="3" t="s">
        <v>178</v>
      </c>
      <c r="AW1501" s="4"/>
      <c r="AX1501" s="4"/>
      <c r="AY1501" s="2" t="s">
        <v>122</v>
      </c>
      <c r="AZ1501" s="3" t="s">
        <v>76</v>
      </c>
      <c r="BA1501" s="3" t="s">
        <v>77</v>
      </c>
      <c r="BB1501" s="3">
        <f t="shared" si="157"/>
        <v>37.75</v>
      </c>
      <c r="BC1501" s="3">
        <f t="shared" si="158"/>
        <v>119.15833333499999</v>
      </c>
      <c r="BD1501" s="3">
        <v>4</v>
      </c>
      <c r="BE1501" s="3" t="s">
        <v>747</v>
      </c>
    </row>
    <row r="1502" spans="1:57" ht="12.75">
      <c r="A1502" s="3" t="s">
        <v>108</v>
      </c>
      <c r="B1502" s="4"/>
      <c r="C1502" s="3" t="s">
        <v>729</v>
      </c>
      <c r="D1502" s="3" t="s">
        <v>730</v>
      </c>
      <c r="E1502" s="3" t="s">
        <v>700</v>
      </c>
      <c r="F1502" s="3">
        <v>2018</v>
      </c>
      <c r="G1502" s="2" t="s">
        <v>61</v>
      </c>
      <c r="H1502" s="3" t="s">
        <v>112</v>
      </c>
      <c r="I1502" s="3" t="s">
        <v>731</v>
      </c>
      <c r="J1502" s="3" t="s">
        <v>96</v>
      </c>
      <c r="K1502" s="3" t="s">
        <v>144</v>
      </c>
      <c r="L1502" s="3">
        <v>2016</v>
      </c>
      <c r="M1502" s="3" t="s">
        <v>337</v>
      </c>
      <c r="N1502" s="3" t="s">
        <v>206</v>
      </c>
      <c r="O1502" s="3">
        <v>60</v>
      </c>
      <c r="P1502" s="3" t="s">
        <v>82</v>
      </c>
      <c r="Q1502" s="3" t="s">
        <v>83</v>
      </c>
      <c r="R1502" s="4"/>
      <c r="S1502" s="3" t="s">
        <v>134</v>
      </c>
      <c r="T1502" s="3" t="s">
        <v>135</v>
      </c>
      <c r="U1502" s="3" t="s">
        <v>84</v>
      </c>
      <c r="V1502" s="3" t="s">
        <v>72</v>
      </c>
      <c r="W1502" s="3">
        <v>2.0634999999999999</v>
      </c>
      <c r="X1502" s="4">
        <f t="shared" si="155"/>
        <v>0.59566483864670072</v>
      </c>
      <c r="Y1502" s="3">
        <v>0.15379999999999999</v>
      </c>
      <c r="Z1502" s="4"/>
      <c r="AA1502" s="3">
        <v>15</v>
      </c>
      <c r="AB1502" s="3">
        <v>1.661</v>
      </c>
      <c r="AC1502" s="4">
        <f t="shared" si="156"/>
        <v>1.1440792804696709</v>
      </c>
      <c r="AD1502" s="3">
        <v>0.2954</v>
      </c>
      <c r="AE1502" s="3">
        <v>15</v>
      </c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3" t="s">
        <v>177</v>
      </c>
      <c r="AV1502" s="3" t="s">
        <v>178</v>
      </c>
      <c r="AW1502" s="4"/>
      <c r="AX1502" s="4"/>
      <c r="AY1502" s="2" t="s">
        <v>122</v>
      </c>
      <c r="AZ1502" s="3" t="s">
        <v>76</v>
      </c>
      <c r="BA1502" s="3" t="s">
        <v>77</v>
      </c>
      <c r="BB1502" s="3">
        <f t="shared" si="157"/>
        <v>37.75</v>
      </c>
      <c r="BC1502" s="3">
        <f t="shared" si="158"/>
        <v>119.15833333499999</v>
      </c>
      <c r="BD1502" s="3">
        <v>7</v>
      </c>
      <c r="BE1502" s="3" t="s">
        <v>747</v>
      </c>
    </row>
    <row r="1503" spans="1:57" ht="12.75">
      <c r="A1503" s="3" t="s">
        <v>108</v>
      </c>
      <c r="B1503" s="4"/>
      <c r="C1503" s="3" t="s">
        <v>729</v>
      </c>
      <c r="D1503" s="3" t="s">
        <v>730</v>
      </c>
      <c r="E1503" s="3" t="s">
        <v>700</v>
      </c>
      <c r="F1503" s="3">
        <v>2018</v>
      </c>
      <c r="G1503" s="2" t="s">
        <v>61</v>
      </c>
      <c r="H1503" s="3" t="s">
        <v>112</v>
      </c>
      <c r="I1503" s="3" t="s">
        <v>731</v>
      </c>
      <c r="J1503" s="3" t="s">
        <v>96</v>
      </c>
      <c r="K1503" s="3" t="s">
        <v>144</v>
      </c>
      <c r="L1503" s="3">
        <v>2016</v>
      </c>
      <c r="M1503" s="3" t="s">
        <v>337</v>
      </c>
      <c r="N1503" s="3" t="s">
        <v>206</v>
      </c>
      <c r="O1503" s="3">
        <v>80</v>
      </c>
      <c r="P1503" s="3" t="s">
        <v>82</v>
      </c>
      <c r="Q1503" s="3" t="s">
        <v>83</v>
      </c>
      <c r="R1503" s="4"/>
      <c r="S1503" s="3" t="s">
        <v>134</v>
      </c>
      <c r="T1503" s="3" t="s">
        <v>135</v>
      </c>
      <c r="U1503" s="3" t="s">
        <v>84</v>
      </c>
      <c r="V1503" s="3" t="s">
        <v>72</v>
      </c>
      <c r="W1503" s="3">
        <v>1.8403</v>
      </c>
      <c r="X1503" s="4">
        <f t="shared" si="155"/>
        <v>2.1049664486637312</v>
      </c>
      <c r="Y1503" s="3">
        <v>0.54349999999999998</v>
      </c>
      <c r="Z1503" s="4"/>
      <c r="AA1503" s="3">
        <v>15</v>
      </c>
      <c r="AB1503" s="3">
        <v>1.9815</v>
      </c>
      <c r="AC1503" s="4">
        <f t="shared" si="156"/>
        <v>1.3028715976641749</v>
      </c>
      <c r="AD1503" s="3">
        <v>0.33639999999999998</v>
      </c>
      <c r="AE1503" s="3">
        <v>15</v>
      </c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3" t="s">
        <v>177</v>
      </c>
      <c r="AV1503" s="3" t="s">
        <v>178</v>
      </c>
      <c r="AW1503" s="4"/>
      <c r="AX1503" s="4"/>
      <c r="AY1503" s="2" t="s">
        <v>122</v>
      </c>
      <c r="AZ1503" s="3" t="s">
        <v>76</v>
      </c>
      <c r="BA1503" s="3" t="s">
        <v>77</v>
      </c>
      <c r="BB1503" s="3">
        <f t="shared" si="157"/>
        <v>37.75</v>
      </c>
      <c r="BC1503" s="3">
        <f t="shared" si="158"/>
        <v>119.15833333499999</v>
      </c>
      <c r="BD1503" s="3">
        <v>2</v>
      </c>
      <c r="BE1503" s="3" t="s">
        <v>747</v>
      </c>
    </row>
    <row r="1504" spans="1:57" ht="12.75">
      <c r="A1504" s="3" t="s">
        <v>108</v>
      </c>
      <c r="B1504" s="4"/>
      <c r="C1504" s="3" t="s">
        <v>729</v>
      </c>
      <c r="D1504" s="3" t="s">
        <v>730</v>
      </c>
      <c r="E1504" s="3" t="s">
        <v>700</v>
      </c>
      <c r="F1504" s="3">
        <v>2018</v>
      </c>
      <c r="G1504" s="2" t="s">
        <v>61</v>
      </c>
      <c r="H1504" s="3" t="s">
        <v>112</v>
      </c>
      <c r="I1504" s="3" t="s">
        <v>731</v>
      </c>
      <c r="J1504" s="3" t="s">
        <v>96</v>
      </c>
      <c r="K1504" s="3" t="s">
        <v>144</v>
      </c>
      <c r="L1504" s="3">
        <v>2016</v>
      </c>
      <c r="M1504" s="3" t="s">
        <v>337</v>
      </c>
      <c r="N1504" s="3" t="s">
        <v>206</v>
      </c>
      <c r="O1504" s="3">
        <v>80</v>
      </c>
      <c r="P1504" s="3" t="s">
        <v>82</v>
      </c>
      <c r="Q1504" s="3" t="s">
        <v>83</v>
      </c>
      <c r="R1504" s="4"/>
      <c r="S1504" s="3" t="s">
        <v>134</v>
      </c>
      <c r="T1504" s="3" t="s">
        <v>135</v>
      </c>
      <c r="U1504" s="3" t="s">
        <v>84</v>
      </c>
      <c r="V1504" s="3" t="s">
        <v>72</v>
      </c>
      <c r="W1504" s="3">
        <v>1.8525</v>
      </c>
      <c r="X1504" s="4">
        <f t="shared" si="155"/>
        <v>2.0124021466893738</v>
      </c>
      <c r="Y1504" s="3">
        <v>0.51959999999999995</v>
      </c>
      <c r="Z1504" s="4"/>
      <c r="AA1504" s="3">
        <v>15</v>
      </c>
      <c r="AB1504" s="3">
        <v>1.9815</v>
      </c>
      <c r="AC1504" s="4">
        <f t="shared" si="156"/>
        <v>1.3028715976641749</v>
      </c>
      <c r="AD1504" s="3">
        <v>0.33639999999999998</v>
      </c>
      <c r="AE1504" s="3">
        <v>15</v>
      </c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3" t="s">
        <v>177</v>
      </c>
      <c r="AV1504" s="3" t="s">
        <v>178</v>
      </c>
      <c r="AW1504" s="4"/>
      <c r="AX1504" s="4"/>
      <c r="AY1504" s="2" t="s">
        <v>122</v>
      </c>
      <c r="AZ1504" s="3" t="s">
        <v>76</v>
      </c>
      <c r="BA1504" s="3" t="s">
        <v>77</v>
      </c>
      <c r="BB1504" s="3">
        <f t="shared" si="157"/>
        <v>37.75</v>
      </c>
      <c r="BC1504" s="3">
        <f t="shared" si="158"/>
        <v>119.15833333499999</v>
      </c>
      <c r="BD1504" s="3">
        <v>4</v>
      </c>
      <c r="BE1504" s="3" t="s">
        <v>747</v>
      </c>
    </row>
    <row r="1505" spans="1:57" ht="12.75">
      <c r="A1505" s="3" t="s">
        <v>108</v>
      </c>
      <c r="B1505" s="4"/>
      <c r="C1505" s="3" t="s">
        <v>729</v>
      </c>
      <c r="D1505" s="3" t="s">
        <v>730</v>
      </c>
      <c r="E1505" s="3" t="s">
        <v>700</v>
      </c>
      <c r="F1505" s="3">
        <v>2018</v>
      </c>
      <c r="G1505" s="2" t="s">
        <v>61</v>
      </c>
      <c r="H1505" s="3" t="s">
        <v>112</v>
      </c>
      <c r="I1505" s="3" t="s">
        <v>731</v>
      </c>
      <c r="J1505" s="3" t="s">
        <v>96</v>
      </c>
      <c r="K1505" s="3" t="s">
        <v>144</v>
      </c>
      <c r="L1505" s="3">
        <v>2016</v>
      </c>
      <c r="M1505" s="3" t="s">
        <v>337</v>
      </c>
      <c r="N1505" s="3" t="s">
        <v>206</v>
      </c>
      <c r="O1505" s="3">
        <v>80</v>
      </c>
      <c r="P1505" s="3" t="s">
        <v>82</v>
      </c>
      <c r="Q1505" s="3" t="s">
        <v>83</v>
      </c>
      <c r="R1505" s="4"/>
      <c r="S1505" s="3" t="s">
        <v>134</v>
      </c>
      <c r="T1505" s="3" t="s">
        <v>135</v>
      </c>
      <c r="U1505" s="3" t="s">
        <v>84</v>
      </c>
      <c r="V1505" s="3" t="s">
        <v>72</v>
      </c>
      <c r="W1505" s="3">
        <v>2.1478999999999999</v>
      </c>
      <c r="X1505" s="4">
        <f t="shared" si="155"/>
        <v>0.96127446652868087</v>
      </c>
      <c r="Y1505" s="3">
        <v>0.2482</v>
      </c>
      <c r="Z1505" s="4"/>
      <c r="AA1505" s="3">
        <v>15</v>
      </c>
      <c r="AB1505" s="3">
        <v>1.9815</v>
      </c>
      <c r="AC1505" s="4">
        <f t="shared" si="156"/>
        <v>1.3028715976641749</v>
      </c>
      <c r="AD1505" s="3">
        <v>0.33639999999999998</v>
      </c>
      <c r="AE1505" s="3">
        <v>15</v>
      </c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3" t="s">
        <v>177</v>
      </c>
      <c r="AV1505" s="3" t="s">
        <v>178</v>
      </c>
      <c r="AW1505" s="4"/>
      <c r="AX1505" s="4"/>
      <c r="AY1505" s="2" t="s">
        <v>122</v>
      </c>
      <c r="AZ1505" s="3" t="s">
        <v>76</v>
      </c>
      <c r="BA1505" s="3" t="s">
        <v>77</v>
      </c>
      <c r="BB1505" s="3">
        <f t="shared" si="157"/>
        <v>37.75</v>
      </c>
      <c r="BC1505" s="3">
        <f t="shared" si="158"/>
        <v>119.15833333499999</v>
      </c>
      <c r="BD1505" s="3">
        <v>7</v>
      </c>
      <c r="BE1505" s="3" t="s">
        <v>747</v>
      </c>
    </row>
    <row r="1506" spans="1:57" ht="12.75">
      <c r="A1506" s="3" t="s">
        <v>108</v>
      </c>
      <c r="B1506" s="4"/>
      <c r="C1506" s="3" t="s">
        <v>729</v>
      </c>
      <c r="D1506" s="3" t="s">
        <v>730</v>
      </c>
      <c r="E1506" s="3" t="s">
        <v>700</v>
      </c>
      <c r="F1506" s="3">
        <v>2018</v>
      </c>
      <c r="G1506" s="2" t="s">
        <v>61</v>
      </c>
      <c r="H1506" s="3" t="s">
        <v>112</v>
      </c>
      <c r="I1506" s="3" t="s">
        <v>731</v>
      </c>
      <c r="J1506" s="3" t="s">
        <v>96</v>
      </c>
      <c r="K1506" s="3" t="s">
        <v>144</v>
      </c>
      <c r="L1506" s="3">
        <v>2016</v>
      </c>
      <c r="M1506" s="3" t="s">
        <v>337</v>
      </c>
      <c r="N1506" s="3" t="s">
        <v>206</v>
      </c>
      <c r="O1506" s="3">
        <v>20</v>
      </c>
      <c r="P1506" s="3" t="s">
        <v>82</v>
      </c>
      <c r="Q1506" s="3" t="s">
        <v>83</v>
      </c>
      <c r="R1506" s="4"/>
      <c r="S1506" s="3" t="s">
        <v>134</v>
      </c>
      <c r="T1506" s="3" t="s">
        <v>135</v>
      </c>
      <c r="U1506" s="3" t="s">
        <v>84</v>
      </c>
      <c r="V1506" s="3" t="s">
        <v>72</v>
      </c>
      <c r="W1506" s="3">
        <v>1.4333</v>
      </c>
      <c r="X1506" s="4">
        <f t="shared" si="155"/>
        <v>0.36677152288584242</v>
      </c>
      <c r="Y1506" s="3">
        <v>9.4700000000000006E-2</v>
      </c>
      <c r="Z1506" s="4"/>
      <c r="AA1506" s="3">
        <v>15</v>
      </c>
      <c r="AB1506" s="3">
        <v>1.3385</v>
      </c>
      <c r="AC1506" s="4">
        <f t="shared" si="156"/>
        <v>1.3729725962305293</v>
      </c>
      <c r="AD1506" s="3">
        <v>0.35449999999999998</v>
      </c>
      <c r="AE1506" s="3">
        <v>15</v>
      </c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3" t="s">
        <v>177</v>
      </c>
      <c r="AV1506" s="3" t="s">
        <v>178</v>
      </c>
      <c r="AW1506" s="4"/>
      <c r="AX1506" s="4"/>
      <c r="AY1506" s="2" t="s">
        <v>122</v>
      </c>
      <c r="AZ1506" s="3" t="s">
        <v>76</v>
      </c>
      <c r="BA1506" s="3" t="s">
        <v>77</v>
      </c>
      <c r="BB1506" s="3">
        <f t="shared" si="157"/>
        <v>37.75</v>
      </c>
      <c r="BC1506" s="3">
        <f t="shared" si="158"/>
        <v>119.15833333499999</v>
      </c>
      <c r="BD1506" s="3">
        <v>2</v>
      </c>
      <c r="BE1506" s="3" t="s">
        <v>747</v>
      </c>
    </row>
    <row r="1507" spans="1:57" ht="12.75">
      <c r="A1507" s="3" t="s">
        <v>108</v>
      </c>
      <c r="B1507" s="4"/>
      <c r="C1507" s="3" t="s">
        <v>729</v>
      </c>
      <c r="D1507" s="3" t="s">
        <v>730</v>
      </c>
      <c r="E1507" s="3" t="s">
        <v>700</v>
      </c>
      <c r="F1507" s="3">
        <v>2018</v>
      </c>
      <c r="G1507" s="2" t="s">
        <v>61</v>
      </c>
      <c r="H1507" s="3" t="s">
        <v>112</v>
      </c>
      <c r="I1507" s="3" t="s">
        <v>731</v>
      </c>
      <c r="J1507" s="3" t="s">
        <v>96</v>
      </c>
      <c r="K1507" s="3" t="s">
        <v>144</v>
      </c>
      <c r="L1507" s="3">
        <v>2016</v>
      </c>
      <c r="M1507" s="3" t="s">
        <v>337</v>
      </c>
      <c r="N1507" s="3" t="s">
        <v>206</v>
      </c>
      <c r="O1507" s="3">
        <v>20</v>
      </c>
      <c r="P1507" s="3" t="s">
        <v>82</v>
      </c>
      <c r="Q1507" s="3" t="s">
        <v>83</v>
      </c>
      <c r="R1507" s="4"/>
      <c r="S1507" s="3" t="s">
        <v>134</v>
      </c>
      <c r="T1507" s="3" t="s">
        <v>135</v>
      </c>
      <c r="U1507" s="3" t="s">
        <v>84</v>
      </c>
      <c r="V1507" s="3" t="s">
        <v>72</v>
      </c>
      <c r="W1507" s="3">
        <v>1.5518000000000001</v>
      </c>
      <c r="X1507" s="4">
        <f t="shared" si="155"/>
        <v>0.73276844910244332</v>
      </c>
      <c r="Y1507" s="3">
        <v>0.18920000000000001</v>
      </c>
      <c r="Z1507" s="4"/>
      <c r="AA1507" s="3">
        <v>15</v>
      </c>
      <c r="AB1507" s="3">
        <v>1.3385</v>
      </c>
      <c r="AC1507" s="4">
        <f t="shared" si="156"/>
        <v>1.3729725962305293</v>
      </c>
      <c r="AD1507" s="3">
        <v>0.35449999999999998</v>
      </c>
      <c r="AE1507" s="3">
        <v>15</v>
      </c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3" t="s">
        <v>177</v>
      </c>
      <c r="AV1507" s="3" t="s">
        <v>178</v>
      </c>
      <c r="AW1507" s="4"/>
      <c r="AX1507" s="4"/>
      <c r="AY1507" s="2" t="s">
        <v>122</v>
      </c>
      <c r="AZ1507" s="3" t="s">
        <v>76</v>
      </c>
      <c r="BA1507" s="3" t="s">
        <v>77</v>
      </c>
      <c r="BB1507" s="3">
        <f t="shared" si="157"/>
        <v>37.75</v>
      </c>
      <c r="BC1507" s="3">
        <f t="shared" si="158"/>
        <v>119.15833333499999</v>
      </c>
      <c r="BD1507" s="3">
        <v>4</v>
      </c>
      <c r="BE1507" s="3" t="s">
        <v>747</v>
      </c>
    </row>
    <row r="1508" spans="1:57" ht="12.75">
      <c r="A1508" s="3" t="s">
        <v>108</v>
      </c>
      <c r="B1508" s="4"/>
      <c r="C1508" s="3" t="s">
        <v>729</v>
      </c>
      <c r="D1508" s="3" t="s">
        <v>730</v>
      </c>
      <c r="E1508" s="3" t="s">
        <v>700</v>
      </c>
      <c r="F1508" s="3">
        <v>2018</v>
      </c>
      <c r="G1508" s="2" t="s">
        <v>61</v>
      </c>
      <c r="H1508" s="3" t="s">
        <v>112</v>
      </c>
      <c r="I1508" s="3" t="s">
        <v>731</v>
      </c>
      <c r="J1508" s="3" t="s">
        <v>96</v>
      </c>
      <c r="K1508" s="3" t="s">
        <v>144</v>
      </c>
      <c r="L1508" s="3">
        <v>2016</v>
      </c>
      <c r="M1508" s="3" t="s">
        <v>337</v>
      </c>
      <c r="N1508" s="3" t="s">
        <v>206</v>
      </c>
      <c r="O1508" s="3">
        <v>20</v>
      </c>
      <c r="P1508" s="3" t="s">
        <v>82</v>
      </c>
      <c r="Q1508" s="3" t="s">
        <v>83</v>
      </c>
      <c r="R1508" s="4"/>
      <c r="S1508" s="3" t="s">
        <v>134</v>
      </c>
      <c r="T1508" s="3" t="s">
        <v>135</v>
      </c>
      <c r="U1508" s="3" t="s">
        <v>84</v>
      </c>
      <c r="V1508" s="3" t="s">
        <v>72</v>
      </c>
      <c r="W1508" s="3">
        <v>3.0522999999999998</v>
      </c>
      <c r="X1508" s="4">
        <f t="shared" si="155"/>
        <v>6.3129628543180889</v>
      </c>
      <c r="Y1508" s="3">
        <v>1.63</v>
      </c>
      <c r="Z1508" s="4"/>
      <c r="AA1508" s="3">
        <v>15</v>
      </c>
      <c r="AB1508" s="3">
        <v>1.3385</v>
      </c>
      <c r="AC1508" s="4">
        <f t="shared" si="156"/>
        <v>1.3729725962305293</v>
      </c>
      <c r="AD1508" s="3">
        <v>0.35449999999999998</v>
      </c>
      <c r="AE1508" s="3">
        <v>15</v>
      </c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3" t="s">
        <v>177</v>
      </c>
      <c r="AV1508" s="3" t="s">
        <v>178</v>
      </c>
      <c r="AW1508" s="4"/>
      <c r="AX1508" s="4"/>
      <c r="AY1508" s="2" t="s">
        <v>122</v>
      </c>
      <c r="AZ1508" s="3" t="s">
        <v>76</v>
      </c>
      <c r="BA1508" s="3" t="s">
        <v>77</v>
      </c>
      <c r="BB1508" s="3">
        <f t="shared" si="157"/>
        <v>37.75</v>
      </c>
      <c r="BC1508" s="3">
        <f t="shared" si="158"/>
        <v>119.15833333499999</v>
      </c>
      <c r="BD1508" s="3">
        <v>7</v>
      </c>
      <c r="BE1508" s="3" t="s">
        <v>747</v>
      </c>
    </row>
    <row r="1509" spans="1:57" ht="12.75">
      <c r="A1509" s="3" t="s">
        <v>108</v>
      </c>
      <c r="B1509" s="4"/>
      <c r="C1509" s="3" t="s">
        <v>729</v>
      </c>
      <c r="D1509" s="3" t="s">
        <v>730</v>
      </c>
      <c r="E1509" s="3" t="s">
        <v>700</v>
      </c>
      <c r="F1509" s="3">
        <v>2018</v>
      </c>
      <c r="G1509" s="2" t="s">
        <v>61</v>
      </c>
      <c r="H1509" s="3" t="s">
        <v>112</v>
      </c>
      <c r="I1509" s="3" t="s">
        <v>731</v>
      </c>
      <c r="J1509" s="3" t="s">
        <v>96</v>
      </c>
      <c r="K1509" s="3" t="s">
        <v>144</v>
      </c>
      <c r="L1509" s="3">
        <v>2016</v>
      </c>
      <c r="M1509" s="3" t="s">
        <v>337</v>
      </c>
      <c r="N1509" s="3" t="s">
        <v>206</v>
      </c>
      <c r="O1509" s="3">
        <v>100</v>
      </c>
      <c r="P1509" s="3" t="s">
        <v>82</v>
      </c>
      <c r="Q1509" s="3" t="s">
        <v>83</v>
      </c>
      <c r="R1509" s="4"/>
      <c r="S1509" s="3" t="s">
        <v>134</v>
      </c>
      <c r="T1509" s="3" t="s">
        <v>135</v>
      </c>
      <c r="U1509" s="3" t="s">
        <v>84</v>
      </c>
      <c r="V1509" s="3" t="s">
        <v>72</v>
      </c>
      <c r="W1509" s="3">
        <v>1.9245000000000001</v>
      </c>
      <c r="X1509" s="4">
        <f t="shared" si="155"/>
        <v>3.7978474692909931</v>
      </c>
      <c r="Y1509" s="3">
        <v>0.98060000000000003</v>
      </c>
      <c r="Z1509" s="4"/>
      <c r="AA1509" s="3">
        <v>15</v>
      </c>
      <c r="AB1509" s="3">
        <v>2.1606000000000001</v>
      </c>
      <c r="AC1509" s="4">
        <f t="shared" si="156"/>
        <v>4.3005607076287165</v>
      </c>
      <c r="AD1509" s="3">
        <v>1.1104000000000001</v>
      </c>
      <c r="AE1509" s="3">
        <v>15</v>
      </c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3" t="s">
        <v>177</v>
      </c>
      <c r="AV1509" s="3" t="s">
        <v>178</v>
      </c>
      <c r="AW1509" s="4"/>
      <c r="AX1509" s="4"/>
      <c r="AY1509" s="2" t="s">
        <v>122</v>
      </c>
      <c r="AZ1509" s="3" t="s">
        <v>76</v>
      </c>
      <c r="BA1509" s="3" t="s">
        <v>77</v>
      </c>
      <c r="BB1509" s="3">
        <f t="shared" si="157"/>
        <v>37.75</v>
      </c>
      <c r="BC1509" s="3">
        <f t="shared" si="158"/>
        <v>119.15833333499999</v>
      </c>
      <c r="BD1509" s="3">
        <v>2</v>
      </c>
      <c r="BE1509" s="3" t="s">
        <v>747</v>
      </c>
    </row>
    <row r="1510" spans="1:57" ht="12.75">
      <c r="A1510" s="3" t="s">
        <v>108</v>
      </c>
      <c r="B1510" s="4"/>
      <c r="C1510" s="3" t="s">
        <v>729</v>
      </c>
      <c r="D1510" s="3" t="s">
        <v>730</v>
      </c>
      <c r="E1510" s="3" t="s">
        <v>700</v>
      </c>
      <c r="F1510" s="3">
        <v>2018</v>
      </c>
      <c r="G1510" s="2" t="s">
        <v>61</v>
      </c>
      <c r="H1510" s="3" t="s">
        <v>112</v>
      </c>
      <c r="I1510" s="3" t="s">
        <v>731</v>
      </c>
      <c r="J1510" s="3" t="s">
        <v>96</v>
      </c>
      <c r="K1510" s="3" t="s">
        <v>144</v>
      </c>
      <c r="L1510" s="3">
        <v>2016</v>
      </c>
      <c r="M1510" s="3" t="s">
        <v>337</v>
      </c>
      <c r="N1510" s="3" t="s">
        <v>206</v>
      </c>
      <c r="O1510" s="3">
        <v>100</v>
      </c>
      <c r="P1510" s="3" t="s">
        <v>82</v>
      </c>
      <c r="Q1510" s="3" t="s">
        <v>83</v>
      </c>
      <c r="R1510" s="4"/>
      <c r="S1510" s="3" t="s">
        <v>134</v>
      </c>
      <c r="T1510" s="3" t="s">
        <v>135</v>
      </c>
      <c r="U1510" s="3" t="s">
        <v>84</v>
      </c>
      <c r="V1510" s="3" t="s">
        <v>72</v>
      </c>
      <c r="W1510" s="3">
        <v>2.2911000000000001</v>
      </c>
      <c r="X1510" s="4">
        <f t="shared" si="155"/>
        <v>0.27536911591534735</v>
      </c>
      <c r="Y1510" s="3">
        <v>7.1099999999999997E-2</v>
      </c>
      <c r="Z1510" s="4"/>
      <c r="AA1510" s="3">
        <v>15</v>
      </c>
      <c r="AB1510" s="3">
        <v>2.1606000000000001</v>
      </c>
      <c r="AC1510" s="4">
        <f t="shared" si="156"/>
        <v>4.3005607076287165</v>
      </c>
      <c r="AD1510" s="3">
        <v>1.1104000000000001</v>
      </c>
      <c r="AE1510" s="3">
        <v>15</v>
      </c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3" t="s">
        <v>177</v>
      </c>
      <c r="AV1510" s="3" t="s">
        <v>178</v>
      </c>
      <c r="AW1510" s="4"/>
      <c r="AX1510" s="4"/>
      <c r="AY1510" s="2" t="s">
        <v>122</v>
      </c>
      <c r="AZ1510" s="3" t="s">
        <v>76</v>
      </c>
      <c r="BA1510" s="3" t="s">
        <v>77</v>
      </c>
      <c r="BB1510" s="3">
        <f t="shared" si="157"/>
        <v>37.75</v>
      </c>
      <c r="BC1510" s="3">
        <f t="shared" si="158"/>
        <v>119.15833333499999</v>
      </c>
      <c r="BD1510" s="3">
        <v>4</v>
      </c>
      <c r="BE1510" s="3" t="s">
        <v>747</v>
      </c>
    </row>
    <row r="1511" spans="1:57" ht="12.75">
      <c r="A1511" s="3" t="s">
        <v>108</v>
      </c>
      <c r="B1511" s="4"/>
      <c r="C1511" s="3" t="s">
        <v>729</v>
      </c>
      <c r="D1511" s="3" t="s">
        <v>730</v>
      </c>
      <c r="E1511" s="3" t="s">
        <v>700</v>
      </c>
      <c r="F1511" s="3">
        <v>2018</v>
      </c>
      <c r="G1511" s="2" t="s">
        <v>61</v>
      </c>
      <c r="H1511" s="3" t="s">
        <v>112</v>
      </c>
      <c r="I1511" s="3" t="s">
        <v>731</v>
      </c>
      <c r="J1511" s="3" t="s">
        <v>96</v>
      </c>
      <c r="K1511" s="3" t="s">
        <v>144</v>
      </c>
      <c r="L1511" s="3">
        <v>2016</v>
      </c>
      <c r="M1511" s="3" t="s">
        <v>337</v>
      </c>
      <c r="N1511" s="3" t="s">
        <v>206</v>
      </c>
      <c r="O1511" s="3">
        <v>100</v>
      </c>
      <c r="P1511" s="3" t="s">
        <v>82</v>
      </c>
      <c r="Q1511" s="3" t="s">
        <v>83</v>
      </c>
      <c r="R1511" s="4"/>
      <c r="S1511" s="3" t="s">
        <v>134</v>
      </c>
      <c r="T1511" s="3" t="s">
        <v>135</v>
      </c>
      <c r="U1511" s="3" t="s">
        <v>84</v>
      </c>
      <c r="V1511" s="3" t="s">
        <v>72</v>
      </c>
      <c r="W1511" s="3">
        <v>2.1497000000000002</v>
      </c>
      <c r="X1511" s="4">
        <f t="shared" si="155"/>
        <v>0.77885695092231155</v>
      </c>
      <c r="Y1511" s="3">
        <v>0.2011</v>
      </c>
      <c r="Z1511" s="4"/>
      <c r="AA1511" s="3">
        <v>15</v>
      </c>
      <c r="AB1511" s="3">
        <v>2.1606000000000001</v>
      </c>
      <c r="AC1511" s="4">
        <f t="shared" si="156"/>
        <v>4.3005607076287165</v>
      </c>
      <c r="AD1511" s="3">
        <v>1.1104000000000001</v>
      </c>
      <c r="AE1511" s="3">
        <v>15</v>
      </c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3" t="s">
        <v>177</v>
      </c>
      <c r="AV1511" s="3" t="s">
        <v>178</v>
      </c>
      <c r="AW1511" s="4"/>
      <c r="AX1511" s="4"/>
      <c r="AY1511" s="2" t="s">
        <v>122</v>
      </c>
      <c r="AZ1511" s="3" t="s">
        <v>76</v>
      </c>
      <c r="BA1511" s="3" t="s">
        <v>77</v>
      </c>
      <c r="BB1511" s="3">
        <f t="shared" si="157"/>
        <v>37.75</v>
      </c>
      <c r="BC1511" s="3">
        <f t="shared" si="158"/>
        <v>119.15833333499999</v>
      </c>
      <c r="BD1511" s="3">
        <v>7</v>
      </c>
      <c r="BE1511" s="3" t="s">
        <v>747</v>
      </c>
    </row>
    <row r="1512" spans="1:57" ht="12.75">
      <c r="A1512" s="3" t="s">
        <v>108</v>
      </c>
      <c r="B1512" s="4"/>
      <c r="C1512" s="3" t="s">
        <v>729</v>
      </c>
      <c r="D1512" s="3" t="s">
        <v>730</v>
      </c>
      <c r="E1512" s="3" t="s">
        <v>700</v>
      </c>
      <c r="F1512" s="3">
        <v>2018</v>
      </c>
      <c r="G1512" s="2" t="s">
        <v>61</v>
      </c>
      <c r="H1512" s="3" t="s">
        <v>112</v>
      </c>
      <c r="I1512" s="3" t="s">
        <v>731</v>
      </c>
      <c r="J1512" s="3" t="s">
        <v>96</v>
      </c>
      <c r="K1512" s="3" t="s">
        <v>144</v>
      </c>
      <c r="L1512" s="3">
        <v>2016</v>
      </c>
      <c r="M1512" s="3" t="s">
        <v>750</v>
      </c>
      <c r="N1512" s="3" t="s">
        <v>188</v>
      </c>
      <c r="O1512" s="3">
        <v>40</v>
      </c>
      <c r="P1512" s="3" t="s">
        <v>82</v>
      </c>
      <c r="Q1512" s="3" t="s">
        <v>83</v>
      </c>
      <c r="R1512" s="4"/>
      <c r="S1512" s="3" t="s">
        <v>134</v>
      </c>
      <c r="T1512" s="3" t="s">
        <v>135</v>
      </c>
      <c r="U1512" s="3" t="s">
        <v>84</v>
      </c>
      <c r="V1512" s="3" t="s">
        <v>72</v>
      </c>
      <c r="W1512" s="3">
        <v>0.81440000000000001</v>
      </c>
      <c r="X1512" s="4">
        <f t="shared" si="155"/>
        <v>0.22928061409547909</v>
      </c>
      <c r="Y1512" s="3">
        <v>5.9200000000000003E-2</v>
      </c>
      <c r="Z1512" s="4"/>
      <c r="AA1512" s="3">
        <v>15</v>
      </c>
      <c r="AB1512" s="3">
        <v>0.90639999999999998</v>
      </c>
      <c r="AC1512" s="4">
        <f t="shared" si="156"/>
        <v>0.10185946200525507</v>
      </c>
      <c r="AD1512" s="3">
        <v>2.63E-2</v>
      </c>
      <c r="AE1512" s="3">
        <v>15</v>
      </c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3" t="s">
        <v>177</v>
      </c>
      <c r="AV1512" s="3" t="s">
        <v>178</v>
      </c>
      <c r="AW1512" s="4"/>
      <c r="AX1512" s="4"/>
      <c r="AY1512" s="2" t="s">
        <v>122</v>
      </c>
      <c r="AZ1512" s="3" t="s">
        <v>76</v>
      </c>
      <c r="BA1512" s="3" t="s">
        <v>77</v>
      </c>
      <c r="BB1512" s="3">
        <f t="shared" si="157"/>
        <v>37.75</v>
      </c>
      <c r="BC1512" s="3">
        <f t="shared" si="158"/>
        <v>119.15833333499999</v>
      </c>
      <c r="BD1512" s="3">
        <v>2</v>
      </c>
      <c r="BE1512" s="3" t="s">
        <v>747</v>
      </c>
    </row>
    <row r="1513" spans="1:57" ht="12.75">
      <c r="A1513" s="3" t="s">
        <v>108</v>
      </c>
      <c r="B1513" s="4"/>
      <c r="C1513" s="3" t="s">
        <v>729</v>
      </c>
      <c r="D1513" s="3" t="s">
        <v>730</v>
      </c>
      <c r="E1513" s="3" t="s">
        <v>700</v>
      </c>
      <c r="F1513" s="3">
        <v>2018</v>
      </c>
      <c r="G1513" s="2" t="s">
        <v>61</v>
      </c>
      <c r="H1513" s="3" t="s">
        <v>112</v>
      </c>
      <c r="I1513" s="3" t="s">
        <v>731</v>
      </c>
      <c r="J1513" s="3" t="s">
        <v>96</v>
      </c>
      <c r="K1513" s="3" t="s">
        <v>144</v>
      </c>
      <c r="L1513" s="3">
        <v>2016</v>
      </c>
      <c r="M1513" s="3" t="s">
        <v>750</v>
      </c>
      <c r="N1513" s="3" t="s">
        <v>188</v>
      </c>
      <c r="O1513" s="3">
        <v>40</v>
      </c>
      <c r="P1513" s="3" t="s">
        <v>82</v>
      </c>
      <c r="Q1513" s="3" t="s">
        <v>83</v>
      </c>
      <c r="R1513" s="4"/>
      <c r="S1513" s="3" t="s">
        <v>134</v>
      </c>
      <c r="T1513" s="3" t="s">
        <v>135</v>
      </c>
      <c r="U1513" s="3" t="s">
        <v>84</v>
      </c>
      <c r="V1513" s="3" t="s">
        <v>72</v>
      </c>
      <c r="W1513" s="3">
        <v>0.84730000000000005</v>
      </c>
      <c r="X1513" s="4">
        <f t="shared" si="155"/>
        <v>0.10185946200525507</v>
      </c>
      <c r="Y1513" s="3">
        <v>2.63E-2</v>
      </c>
      <c r="Z1513" s="4"/>
      <c r="AA1513" s="3">
        <v>15</v>
      </c>
      <c r="AB1513" s="3">
        <v>0.90639999999999998</v>
      </c>
      <c r="AC1513" s="4">
        <f t="shared" si="156"/>
        <v>0.10185946200525507</v>
      </c>
      <c r="AD1513" s="3">
        <v>2.63E-2</v>
      </c>
      <c r="AE1513" s="3">
        <v>15</v>
      </c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3" t="s">
        <v>177</v>
      </c>
      <c r="AV1513" s="3" t="s">
        <v>178</v>
      </c>
      <c r="AW1513" s="4"/>
      <c r="AX1513" s="4"/>
      <c r="AY1513" s="2" t="s">
        <v>122</v>
      </c>
      <c r="AZ1513" s="3" t="s">
        <v>76</v>
      </c>
      <c r="BA1513" s="3" t="s">
        <v>77</v>
      </c>
      <c r="BB1513" s="3">
        <f t="shared" si="157"/>
        <v>37.75</v>
      </c>
      <c r="BC1513" s="3">
        <f t="shared" si="158"/>
        <v>119.15833333499999</v>
      </c>
      <c r="BD1513" s="3">
        <v>4</v>
      </c>
      <c r="BE1513" s="3" t="s">
        <v>747</v>
      </c>
    </row>
    <row r="1514" spans="1:57" ht="12.75">
      <c r="A1514" s="3" t="s">
        <v>108</v>
      </c>
      <c r="B1514" s="4"/>
      <c r="C1514" s="3" t="s">
        <v>729</v>
      </c>
      <c r="D1514" s="3" t="s">
        <v>730</v>
      </c>
      <c r="E1514" s="3" t="s">
        <v>700</v>
      </c>
      <c r="F1514" s="3">
        <v>2018</v>
      </c>
      <c r="G1514" s="2" t="s">
        <v>61</v>
      </c>
      <c r="H1514" s="3" t="s">
        <v>112</v>
      </c>
      <c r="I1514" s="3" t="s">
        <v>731</v>
      </c>
      <c r="J1514" s="3" t="s">
        <v>96</v>
      </c>
      <c r="K1514" s="3" t="s">
        <v>144</v>
      </c>
      <c r="L1514" s="3">
        <v>2016</v>
      </c>
      <c r="M1514" s="3" t="s">
        <v>750</v>
      </c>
      <c r="N1514" s="3" t="s">
        <v>188</v>
      </c>
      <c r="O1514" s="3">
        <v>40</v>
      </c>
      <c r="P1514" s="3" t="s">
        <v>82</v>
      </c>
      <c r="Q1514" s="3" t="s">
        <v>83</v>
      </c>
      <c r="R1514" s="4"/>
      <c r="S1514" s="3" t="s">
        <v>134</v>
      </c>
      <c r="T1514" s="3" t="s">
        <v>135</v>
      </c>
      <c r="U1514" s="3" t="s">
        <v>84</v>
      </c>
      <c r="V1514" s="3" t="s">
        <v>72</v>
      </c>
      <c r="W1514" s="3">
        <v>1.4253</v>
      </c>
      <c r="X1514" s="4">
        <f t="shared" si="155"/>
        <v>0.86483718120811626</v>
      </c>
      <c r="Y1514" s="3">
        <v>0.2233</v>
      </c>
      <c r="Z1514" s="4"/>
      <c r="AA1514" s="3">
        <v>15</v>
      </c>
      <c r="AB1514" s="3">
        <v>0.90639999999999998</v>
      </c>
      <c r="AC1514" s="4">
        <f t="shared" si="156"/>
        <v>0.10185946200525507</v>
      </c>
      <c r="AD1514" s="3">
        <v>2.63E-2</v>
      </c>
      <c r="AE1514" s="3">
        <v>15</v>
      </c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3" t="s">
        <v>177</v>
      </c>
      <c r="AV1514" s="3" t="s">
        <v>178</v>
      </c>
      <c r="AW1514" s="4"/>
      <c r="AX1514" s="4"/>
      <c r="AY1514" s="2" t="s">
        <v>122</v>
      </c>
      <c r="AZ1514" s="3" t="s">
        <v>76</v>
      </c>
      <c r="BA1514" s="3" t="s">
        <v>77</v>
      </c>
      <c r="BB1514" s="3">
        <f t="shared" si="157"/>
        <v>37.75</v>
      </c>
      <c r="BC1514" s="3">
        <f t="shared" si="158"/>
        <v>119.15833333499999</v>
      </c>
      <c r="BD1514" s="3">
        <v>7</v>
      </c>
      <c r="BE1514" s="3" t="s">
        <v>747</v>
      </c>
    </row>
    <row r="1515" spans="1:57" ht="12.75">
      <c r="A1515" s="3" t="s">
        <v>108</v>
      </c>
      <c r="B1515" s="4"/>
      <c r="C1515" s="3" t="s">
        <v>729</v>
      </c>
      <c r="D1515" s="3" t="s">
        <v>730</v>
      </c>
      <c r="E1515" s="3" t="s">
        <v>700</v>
      </c>
      <c r="F1515" s="3">
        <v>2018</v>
      </c>
      <c r="G1515" s="2" t="s">
        <v>61</v>
      </c>
      <c r="H1515" s="3" t="s">
        <v>112</v>
      </c>
      <c r="I1515" s="3" t="s">
        <v>731</v>
      </c>
      <c r="J1515" s="3" t="s">
        <v>96</v>
      </c>
      <c r="K1515" s="3" t="s">
        <v>144</v>
      </c>
      <c r="L1515" s="3">
        <v>2016</v>
      </c>
      <c r="M1515" s="3" t="s">
        <v>750</v>
      </c>
      <c r="N1515" s="3" t="s">
        <v>188</v>
      </c>
      <c r="O1515" s="3">
        <v>20</v>
      </c>
      <c r="P1515" s="3" t="s">
        <v>82</v>
      </c>
      <c r="Q1515" s="3" t="s">
        <v>83</v>
      </c>
      <c r="R1515" s="4"/>
      <c r="S1515" s="3" t="s">
        <v>134</v>
      </c>
      <c r="T1515" s="3" t="s">
        <v>135</v>
      </c>
      <c r="U1515" s="3" t="s">
        <v>84</v>
      </c>
      <c r="V1515" s="3" t="s">
        <v>72</v>
      </c>
      <c r="W1515" s="3">
        <v>0.4335</v>
      </c>
      <c r="X1515" s="4">
        <f t="shared" si="155"/>
        <v>0.15259554384057222</v>
      </c>
      <c r="Y1515" s="3">
        <v>3.9399999999999998E-2</v>
      </c>
      <c r="Z1515" s="4"/>
      <c r="AA1515" s="3">
        <v>15</v>
      </c>
      <c r="AB1515" s="3">
        <v>0.4138</v>
      </c>
      <c r="AC1515" s="4">
        <f t="shared" si="156"/>
        <v>0.20333162567588939</v>
      </c>
      <c r="AD1515" s="3">
        <v>5.2499999999999998E-2</v>
      </c>
      <c r="AE1515" s="3">
        <v>15</v>
      </c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3" t="s">
        <v>177</v>
      </c>
      <c r="AV1515" s="3" t="s">
        <v>178</v>
      </c>
      <c r="AW1515" s="4"/>
      <c r="AX1515" s="4"/>
      <c r="AY1515" s="2" t="s">
        <v>122</v>
      </c>
      <c r="AZ1515" s="3" t="s">
        <v>76</v>
      </c>
      <c r="BA1515" s="3" t="s">
        <v>77</v>
      </c>
      <c r="BB1515" s="3">
        <f t="shared" si="157"/>
        <v>37.75</v>
      </c>
      <c r="BC1515" s="3">
        <f t="shared" si="158"/>
        <v>119.15833333499999</v>
      </c>
      <c r="BD1515" s="3">
        <v>2</v>
      </c>
      <c r="BE1515" s="3" t="s">
        <v>747</v>
      </c>
    </row>
    <row r="1516" spans="1:57" ht="12.75">
      <c r="A1516" s="3" t="s">
        <v>108</v>
      </c>
      <c r="B1516" s="4"/>
      <c r="C1516" s="3" t="s">
        <v>729</v>
      </c>
      <c r="D1516" s="3" t="s">
        <v>730</v>
      </c>
      <c r="E1516" s="3" t="s">
        <v>700</v>
      </c>
      <c r="F1516" s="3">
        <v>2018</v>
      </c>
      <c r="G1516" s="2" t="s">
        <v>61</v>
      </c>
      <c r="H1516" s="3" t="s">
        <v>112</v>
      </c>
      <c r="I1516" s="3" t="s">
        <v>731</v>
      </c>
      <c r="J1516" s="3" t="s">
        <v>96</v>
      </c>
      <c r="K1516" s="3" t="s">
        <v>144</v>
      </c>
      <c r="L1516" s="3">
        <v>2016</v>
      </c>
      <c r="M1516" s="3" t="s">
        <v>750</v>
      </c>
      <c r="N1516" s="3" t="s">
        <v>188</v>
      </c>
      <c r="O1516" s="3">
        <v>20</v>
      </c>
      <c r="P1516" s="3" t="s">
        <v>82</v>
      </c>
      <c r="Q1516" s="3" t="s">
        <v>83</v>
      </c>
      <c r="R1516" s="4"/>
      <c r="S1516" s="3" t="s">
        <v>134</v>
      </c>
      <c r="T1516" s="3" t="s">
        <v>135</v>
      </c>
      <c r="U1516" s="3" t="s">
        <v>84</v>
      </c>
      <c r="V1516" s="3" t="s">
        <v>72</v>
      </c>
      <c r="W1516" s="3">
        <v>0.4335</v>
      </c>
      <c r="X1516" s="4">
        <f t="shared" si="155"/>
        <v>0.17815723392554117</v>
      </c>
      <c r="Y1516" s="3">
        <v>4.5999999999999999E-2</v>
      </c>
      <c r="Z1516" s="4"/>
      <c r="AA1516" s="3">
        <v>15</v>
      </c>
      <c r="AB1516" s="3">
        <v>0.4138</v>
      </c>
      <c r="AC1516" s="4">
        <f t="shared" si="156"/>
        <v>0.20333162567588939</v>
      </c>
      <c r="AD1516" s="3">
        <v>5.2499999999999998E-2</v>
      </c>
      <c r="AE1516" s="3">
        <v>15</v>
      </c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3" t="s">
        <v>177</v>
      </c>
      <c r="AV1516" s="3" t="s">
        <v>178</v>
      </c>
      <c r="AW1516" s="4"/>
      <c r="AX1516" s="4"/>
      <c r="AY1516" s="2" t="s">
        <v>122</v>
      </c>
      <c r="AZ1516" s="3" t="s">
        <v>76</v>
      </c>
      <c r="BA1516" s="3" t="s">
        <v>77</v>
      </c>
      <c r="BB1516" s="3">
        <f t="shared" si="157"/>
        <v>37.75</v>
      </c>
      <c r="BC1516" s="3">
        <f t="shared" si="158"/>
        <v>119.15833333499999</v>
      </c>
      <c r="BD1516" s="3">
        <v>4</v>
      </c>
      <c r="BE1516" s="3" t="s">
        <v>747</v>
      </c>
    </row>
    <row r="1517" spans="1:57" ht="12.75">
      <c r="A1517" s="3" t="s">
        <v>108</v>
      </c>
      <c r="B1517" s="4"/>
      <c r="C1517" s="3" t="s">
        <v>729</v>
      </c>
      <c r="D1517" s="3" t="s">
        <v>730</v>
      </c>
      <c r="E1517" s="3" t="s">
        <v>700</v>
      </c>
      <c r="F1517" s="3">
        <v>2018</v>
      </c>
      <c r="G1517" s="2" t="s">
        <v>61</v>
      </c>
      <c r="H1517" s="3" t="s">
        <v>112</v>
      </c>
      <c r="I1517" s="3" t="s">
        <v>731</v>
      </c>
      <c r="J1517" s="3" t="s">
        <v>96</v>
      </c>
      <c r="K1517" s="3" t="s">
        <v>144</v>
      </c>
      <c r="L1517" s="3">
        <v>2016</v>
      </c>
      <c r="M1517" s="3" t="s">
        <v>750</v>
      </c>
      <c r="N1517" s="3" t="s">
        <v>188</v>
      </c>
      <c r="O1517" s="3">
        <v>20</v>
      </c>
      <c r="P1517" s="3" t="s">
        <v>82</v>
      </c>
      <c r="Q1517" s="3" t="s">
        <v>83</v>
      </c>
      <c r="R1517" s="4"/>
      <c r="S1517" s="3" t="s">
        <v>134</v>
      </c>
      <c r="T1517" s="3" t="s">
        <v>135</v>
      </c>
      <c r="U1517" s="3" t="s">
        <v>84</v>
      </c>
      <c r="V1517" s="3" t="s">
        <v>72</v>
      </c>
      <c r="W1517" s="3">
        <v>0.88670000000000004</v>
      </c>
      <c r="X1517" s="4">
        <f t="shared" si="155"/>
        <v>0.86483718120811626</v>
      </c>
      <c r="Y1517" s="3">
        <v>0.2233</v>
      </c>
      <c r="Z1517" s="4"/>
      <c r="AA1517" s="3">
        <v>15</v>
      </c>
      <c r="AB1517" s="3">
        <v>0.4138</v>
      </c>
      <c r="AC1517" s="4">
        <f t="shared" si="156"/>
        <v>0.20333162567588939</v>
      </c>
      <c r="AD1517" s="3">
        <v>5.2499999999999998E-2</v>
      </c>
      <c r="AE1517" s="3">
        <v>15</v>
      </c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3" t="s">
        <v>177</v>
      </c>
      <c r="AV1517" s="3" t="s">
        <v>178</v>
      </c>
      <c r="AW1517" s="4"/>
      <c r="AX1517" s="4"/>
      <c r="AY1517" s="2" t="s">
        <v>122</v>
      </c>
      <c r="AZ1517" s="3" t="s">
        <v>76</v>
      </c>
      <c r="BA1517" s="3" t="s">
        <v>77</v>
      </c>
      <c r="BB1517" s="3">
        <f t="shared" si="157"/>
        <v>37.75</v>
      </c>
      <c r="BC1517" s="3">
        <f t="shared" si="158"/>
        <v>119.15833333499999</v>
      </c>
      <c r="BD1517" s="3">
        <v>7</v>
      </c>
      <c r="BE1517" s="3" t="s">
        <v>747</v>
      </c>
    </row>
    <row r="1518" spans="1:57" ht="12.75">
      <c r="A1518" s="3" t="s">
        <v>108</v>
      </c>
      <c r="B1518" s="4"/>
      <c r="C1518" s="3" t="s">
        <v>729</v>
      </c>
      <c r="D1518" s="3" t="s">
        <v>730</v>
      </c>
      <c r="E1518" s="3" t="s">
        <v>700</v>
      </c>
      <c r="F1518" s="3">
        <v>2018</v>
      </c>
      <c r="G1518" s="2" t="s">
        <v>61</v>
      </c>
      <c r="H1518" s="3" t="s">
        <v>112</v>
      </c>
      <c r="I1518" s="3" t="s">
        <v>731</v>
      </c>
      <c r="J1518" s="3" t="s">
        <v>96</v>
      </c>
      <c r="K1518" s="3" t="s">
        <v>144</v>
      </c>
      <c r="L1518" s="3">
        <v>2016</v>
      </c>
      <c r="M1518" s="3" t="s">
        <v>750</v>
      </c>
      <c r="N1518" s="3" t="s">
        <v>188</v>
      </c>
      <c r="O1518" s="3">
        <v>100</v>
      </c>
      <c r="P1518" s="3" t="s">
        <v>82</v>
      </c>
      <c r="Q1518" s="3" t="s">
        <v>83</v>
      </c>
      <c r="R1518" s="4"/>
      <c r="S1518" s="3" t="s">
        <v>134</v>
      </c>
      <c r="T1518" s="3" t="s">
        <v>135</v>
      </c>
      <c r="U1518" s="3" t="s">
        <v>84</v>
      </c>
      <c r="V1518" s="3" t="s">
        <v>72</v>
      </c>
      <c r="W1518" s="3">
        <v>2.2265999999999999</v>
      </c>
      <c r="X1518" s="4">
        <f t="shared" si="155"/>
        <v>1.6026405086606292</v>
      </c>
      <c r="Y1518" s="3">
        <v>0.4138</v>
      </c>
      <c r="Z1518" s="4"/>
      <c r="AA1518" s="3">
        <v>15</v>
      </c>
      <c r="AB1518" s="3">
        <v>2.5550000000000002</v>
      </c>
      <c r="AC1518" s="4">
        <f t="shared" si="156"/>
        <v>0.81061541436121243</v>
      </c>
      <c r="AD1518" s="3">
        <v>0.20930000000000001</v>
      </c>
      <c r="AE1518" s="3">
        <v>15</v>
      </c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3" t="s">
        <v>177</v>
      </c>
      <c r="AV1518" s="3" t="s">
        <v>178</v>
      </c>
      <c r="AW1518" s="4"/>
      <c r="AX1518" s="4"/>
      <c r="AY1518" s="2" t="s">
        <v>122</v>
      </c>
      <c r="AZ1518" s="3" t="s">
        <v>76</v>
      </c>
      <c r="BA1518" s="3" t="s">
        <v>77</v>
      </c>
      <c r="BB1518" s="3">
        <f t="shared" si="157"/>
        <v>37.75</v>
      </c>
      <c r="BC1518" s="3">
        <f t="shared" si="158"/>
        <v>119.15833333499999</v>
      </c>
      <c r="BD1518" s="3">
        <v>2</v>
      </c>
      <c r="BE1518" s="3" t="s">
        <v>747</v>
      </c>
    </row>
    <row r="1519" spans="1:57" ht="12.75">
      <c r="A1519" s="3" t="s">
        <v>108</v>
      </c>
      <c r="B1519" s="4"/>
      <c r="C1519" s="3" t="s">
        <v>729</v>
      </c>
      <c r="D1519" s="3" t="s">
        <v>730</v>
      </c>
      <c r="E1519" s="3" t="s">
        <v>700</v>
      </c>
      <c r="F1519" s="3">
        <v>2018</v>
      </c>
      <c r="G1519" s="2" t="s">
        <v>61</v>
      </c>
      <c r="H1519" s="3" t="s">
        <v>112</v>
      </c>
      <c r="I1519" s="3" t="s">
        <v>731</v>
      </c>
      <c r="J1519" s="3" t="s">
        <v>96</v>
      </c>
      <c r="K1519" s="3" t="s">
        <v>144</v>
      </c>
      <c r="L1519" s="3">
        <v>2016</v>
      </c>
      <c r="M1519" s="3" t="s">
        <v>750</v>
      </c>
      <c r="N1519" s="3" t="s">
        <v>188</v>
      </c>
      <c r="O1519" s="3">
        <v>100</v>
      </c>
      <c r="P1519" s="3" t="s">
        <v>82</v>
      </c>
      <c r="Q1519" s="3" t="s">
        <v>83</v>
      </c>
      <c r="R1519" s="4"/>
      <c r="S1519" s="3" t="s">
        <v>134</v>
      </c>
      <c r="T1519" s="3" t="s">
        <v>135</v>
      </c>
      <c r="U1519" s="3" t="s">
        <v>84</v>
      </c>
      <c r="V1519" s="3" t="s">
        <v>72</v>
      </c>
      <c r="W1519" s="3">
        <v>2.3711000000000002</v>
      </c>
      <c r="X1519" s="4">
        <f t="shared" si="155"/>
        <v>0.71224163736754398</v>
      </c>
      <c r="Y1519" s="3">
        <v>0.18390000000000001</v>
      </c>
      <c r="Z1519" s="4"/>
      <c r="AA1519" s="3">
        <v>15</v>
      </c>
      <c r="AB1519" s="3">
        <v>2.5550000000000002</v>
      </c>
      <c r="AC1519" s="4">
        <f t="shared" si="156"/>
        <v>0.81061541436121243</v>
      </c>
      <c r="AD1519" s="3">
        <v>0.20930000000000001</v>
      </c>
      <c r="AE1519" s="3">
        <v>15</v>
      </c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3" t="s">
        <v>177</v>
      </c>
      <c r="AV1519" s="3" t="s">
        <v>178</v>
      </c>
      <c r="AW1519" s="4"/>
      <c r="AX1519" s="4"/>
      <c r="AY1519" s="2" t="s">
        <v>122</v>
      </c>
      <c r="AZ1519" s="3" t="s">
        <v>76</v>
      </c>
      <c r="BA1519" s="3" t="s">
        <v>77</v>
      </c>
      <c r="BB1519" s="3">
        <f t="shared" si="157"/>
        <v>37.75</v>
      </c>
      <c r="BC1519" s="3">
        <f t="shared" si="158"/>
        <v>119.15833333499999</v>
      </c>
      <c r="BD1519" s="3">
        <v>4</v>
      </c>
      <c r="BE1519" s="3" t="s">
        <v>747</v>
      </c>
    </row>
    <row r="1520" spans="1:57" ht="12.75">
      <c r="A1520" s="3" t="s">
        <v>108</v>
      </c>
      <c r="B1520" s="4"/>
      <c r="C1520" s="3" t="s">
        <v>729</v>
      </c>
      <c r="D1520" s="3" t="s">
        <v>730</v>
      </c>
      <c r="E1520" s="3" t="s">
        <v>700</v>
      </c>
      <c r="F1520" s="3">
        <v>2018</v>
      </c>
      <c r="G1520" s="2" t="s">
        <v>61</v>
      </c>
      <c r="H1520" s="3" t="s">
        <v>112</v>
      </c>
      <c r="I1520" s="3" t="s">
        <v>731</v>
      </c>
      <c r="J1520" s="3" t="s">
        <v>96</v>
      </c>
      <c r="K1520" s="3" t="s">
        <v>144</v>
      </c>
      <c r="L1520" s="3">
        <v>2016</v>
      </c>
      <c r="M1520" s="3" t="s">
        <v>750</v>
      </c>
      <c r="N1520" s="3" t="s">
        <v>188</v>
      </c>
      <c r="O1520" s="3">
        <v>100</v>
      </c>
      <c r="P1520" s="3" t="s">
        <v>82</v>
      </c>
      <c r="Q1520" s="3" t="s">
        <v>83</v>
      </c>
      <c r="R1520" s="4"/>
      <c r="S1520" s="3" t="s">
        <v>134</v>
      </c>
      <c r="T1520" s="3" t="s">
        <v>135</v>
      </c>
      <c r="U1520" s="3" t="s">
        <v>84</v>
      </c>
      <c r="V1520" s="3" t="s">
        <v>72</v>
      </c>
      <c r="W1520" s="3">
        <v>3.2052999999999998</v>
      </c>
      <c r="X1520" s="4">
        <f t="shared" si="155"/>
        <v>0.86444988287349556</v>
      </c>
      <c r="Y1520" s="3">
        <v>0.22320000000000001</v>
      </c>
      <c r="Z1520" s="4"/>
      <c r="AA1520" s="3">
        <v>15</v>
      </c>
      <c r="AB1520" s="3">
        <v>2.5550000000000002</v>
      </c>
      <c r="AC1520" s="4">
        <f t="shared" si="156"/>
        <v>0.81061541436121243</v>
      </c>
      <c r="AD1520" s="3">
        <v>0.20930000000000001</v>
      </c>
      <c r="AE1520" s="3">
        <v>15</v>
      </c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3" t="s">
        <v>177</v>
      </c>
      <c r="AV1520" s="3" t="s">
        <v>178</v>
      </c>
      <c r="AW1520" s="4"/>
      <c r="AX1520" s="4"/>
      <c r="AY1520" s="2" t="s">
        <v>122</v>
      </c>
      <c r="AZ1520" s="3" t="s">
        <v>76</v>
      </c>
      <c r="BA1520" s="3" t="s">
        <v>77</v>
      </c>
      <c r="BB1520" s="3">
        <f t="shared" si="157"/>
        <v>37.75</v>
      </c>
      <c r="BC1520" s="3">
        <f t="shared" si="158"/>
        <v>119.15833333499999</v>
      </c>
      <c r="BD1520" s="3">
        <v>7</v>
      </c>
      <c r="BE1520" s="3" t="s">
        <v>747</v>
      </c>
    </row>
    <row r="1521" spans="1:57" ht="12.75">
      <c r="A1521" s="4" t="s">
        <v>107</v>
      </c>
      <c r="B1521" s="4" t="s">
        <v>108</v>
      </c>
      <c r="C1521" s="3" t="s">
        <v>721</v>
      </c>
      <c r="D1521" s="3" t="s">
        <v>722</v>
      </c>
      <c r="E1521" s="4" t="s">
        <v>700</v>
      </c>
      <c r="F1521" s="4">
        <v>2010</v>
      </c>
      <c r="G1521" s="2" t="s">
        <v>61</v>
      </c>
      <c r="H1521" s="4" t="s">
        <v>112</v>
      </c>
      <c r="I1521" s="2" t="s">
        <v>725</v>
      </c>
      <c r="J1521" s="2" t="s">
        <v>114</v>
      </c>
      <c r="K1521" s="2" t="s">
        <v>265</v>
      </c>
      <c r="L1521" s="2">
        <v>2008</v>
      </c>
      <c r="M1521" s="3" t="s">
        <v>751</v>
      </c>
      <c r="N1521" s="2" t="s">
        <v>206</v>
      </c>
      <c r="O1521" s="4"/>
      <c r="P1521" s="3" t="s">
        <v>82</v>
      </c>
      <c r="Q1521" s="3" t="s">
        <v>83</v>
      </c>
      <c r="R1521" s="4"/>
      <c r="S1521" s="3" t="s">
        <v>134</v>
      </c>
      <c r="T1521" s="3" t="s">
        <v>135</v>
      </c>
      <c r="U1521" s="3" t="s">
        <v>84</v>
      </c>
      <c r="V1521" s="3" t="s">
        <v>72</v>
      </c>
      <c r="W1521" s="4"/>
      <c r="X1521" s="4"/>
      <c r="Y1521" s="4"/>
      <c r="Z1521" s="4"/>
      <c r="AA1521" s="4"/>
      <c r="AB1521" s="4"/>
      <c r="AC1521" s="4"/>
      <c r="AD1521" s="4"/>
      <c r="AE1521" s="4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4"/>
      <c r="AS1521" s="4"/>
      <c r="AT1521" s="4"/>
      <c r="AU1521" s="3" t="s">
        <v>74</v>
      </c>
      <c r="AV1521" s="3" t="s">
        <v>74</v>
      </c>
      <c r="AW1521" s="3" t="s">
        <v>102</v>
      </c>
      <c r="AX1521" s="4"/>
      <c r="AY1521" s="3" t="s">
        <v>122</v>
      </c>
      <c r="AZ1521" s="3" t="s">
        <v>76</v>
      </c>
      <c r="BA1521" s="3" t="s">
        <v>77</v>
      </c>
      <c r="BB1521" s="4">
        <v>33.090000000000003</v>
      </c>
      <c r="BC1521" s="4">
        <v>120.47</v>
      </c>
      <c r="BD1521" s="4">
        <v>0</v>
      </c>
      <c r="BE1521" s="4"/>
    </row>
    <row r="1522" spans="1:57" ht="12.75">
      <c r="A1522" s="4" t="s">
        <v>107</v>
      </c>
      <c r="B1522" s="4" t="s">
        <v>108</v>
      </c>
      <c r="C1522" s="3" t="s">
        <v>721</v>
      </c>
      <c r="D1522" s="3" t="s">
        <v>722</v>
      </c>
      <c r="E1522" s="4" t="s">
        <v>700</v>
      </c>
      <c r="F1522" s="4">
        <v>2010</v>
      </c>
      <c r="G1522" s="2" t="s">
        <v>61</v>
      </c>
      <c r="H1522" s="4" t="s">
        <v>112</v>
      </c>
      <c r="I1522" s="2" t="s">
        <v>726</v>
      </c>
      <c r="J1522" s="2" t="s">
        <v>114</v>
      </c>
      <c r="K1522" s="2" t="s">
        <v>265</v>
      </c>
      <c r="L1522" s="2">
        <v>2008</v>
      </c>
      <c r="M1522" s="3" t="s">
        <v>751</v>
      </c>
      <c r="N1522" s="2" t="s">
        <v>206</v>
      </c>
      <c r="O1522" s="4"/>
      <c r="P1522" s="3" t="s">
        <v>82</v>
      </c>
      <c r="Q1522" s="3" t="s">
        <v>83</v>
      </c>
      <c r="R1522" s="4"/>
      <c r="S1522" s="3" t="s">
        <v>134</v>
      </c>
      <c r="T1522" s="3" t="s">
        <v>135</v>
      </c>
      <c r="U1522" s="3" t="s">
        <v>84</v>
      </c>
      <c r="V1522" s="3" t="s">
        <v>72</v>
      </c>
      <c r="W1522" s="4">
        <v>0.38</v>
      </c>
      <c r="X1522" s="4"/>
      <c r="Y1522" s="4"/>
      <c r="Z1522" s="4"/>
      <c r="AA1522" s="4">
        <v>3</v>
      </c>
      <c r="AB1522" s="4"/>
      <c r="AC1522" s="4"/>
      <c r="AD1522" s="4"/>
      <c r="AE1522" s="4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4"/>
      <c r="AS1522" s="4"/>
      <c r="AT1522" s="4"/>
      <c r="AU1522" s="3" t="s">
        <v>74</v>
      </c>
      <c r="AV1522" s="3" t="s">
        <v>74</v>
      </c>
      <c r="AW1522" s="3" t="s">
        <v>102</v>
      </c>
      <c r="AX1522" s="4"/>
      <c r="AY1522" s="3" t="s">
        <v>122</v>
      </c>
      <c r="AZ1522" s="3" t="s">
        <v>76</v>
      </c>
      <c r="BA1522" s="3" t="s">
        <v>77</v>
      </c>
      <c r="BB1522" s="4">
        <v>33.090000000000003</v>
      </c>
      <c r="BC1522" s="4">
        <v>120.47</v>
      </c>
      <c r="BD1522" s="4">
        <v>8</v>
      </c>
      <c r="BE1522" s="4"/>
    </row>
    <row r="1523" spans="1:57" ht="12.75">
      <c r="A1523" s="4" t="s">
        <v>107</v>
      </c>
      <c r="B1523" s="4" t="s">
        <v>108</v>
      </c>
      <c r="C1523" s="3" t="s">
        <v>721</v>
      </c>
      <c r="D1523" s="3" t="s">
        <v>722</v>
      </c>
      <c r="E1523" s="4" t="s">
        <v>700</v>
      </c>
      <c r="F1523" s="4">
        <v>2010</v>
      </c>
      <c r="G1523" s="2" t="s">
        <v>61</v>
      </c>
      <c r="H1523" s="4" t="s">
        <v>112</v>
      </c>
      <c r="I1523" s="2" t="s">
        <v>727</v>
      </c>
      <c r="J1523" s="2" t="s">
        <v>114</v>
      </c>
      <c r="K1523" s="2" t="s">
        <v>265</v>
      </c>
      <c r="L1523" s="2">
        <v>2008</v>
      </c>
      <c r="M1523" s="3" t="s">
        <v>751</v>
      </c>
      <c r="N1523" s="2" t="s">
        <v>206</v>
      </c>
      <c r="O1523" s="4"/>
      <c r="P1523" s="3" t="s">
        <v>82</v>
      </c>
      <c r="Q1523" s="3" t="s">
        <v>83</v>
      </c>
      <c r="R1523" s="4"/>
      <c r="S1523" s="3" t="s">
        <v>134</v>
      </c>
      <c r="T1523" s="3" t="s">
        <v>135</v>
      </c>
      <c r="U1523" s="3" t="s">
        <v>84</v>
      </c>
      <c r="V1523" s="3" t="s">
        <v>72</v>
      </c>
      <c r="W1523" s="4">
        <v>0.91</v>
      </c>
      <c r="X1523" s="4"/>
      <c r="Y1523" s="4"/>
      <c r="Z1523" s="4"/>
      <c r="AA1523" s="4">
        <v>3</v>
      </c>
      <c r="AB1523" s="4"/>
      <c r="AC1523" s="4"/>
      <c r="AD1523" s="4"/>
      <c r="AE1523" s="4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4"/>
      <c r="AS1523" s="4"/>
      <c r="AT1523" s="4"/>
      <c r="AU1523" s="3" t="s">
        <v>74</v>
      </c>
      <c r="AV1523" s="3" t="s">
        <v>74</v>
      </c>
      <c r="AW1523" s="3" t="s">
        <v>102</v>
      </c>
      <c r="AX1523" s="4"/>
      <c r="AY1523" s="3" t="s">
        <v>122</v>
      </c>
      <c r="AZ1523" s="3" t="s">
        <v>76</v>
      </c>
      <c r="BA1523" s="3" t="s">
        <v>77</v>
      </c>
      <c r="BB1523" s="4">
        <v>33.090000000000003</v>
      </c>
      <c r="BC1523" s="4">
        <v>120.47</v>
      </c>
      <c r="BD1523" s="4">
        <v>12</v>
      </c>
      <c r="BE1523" s="4"/>
    </row>
    <row r="1524" spans="1:57" ht="12.75">
      <c r="A1524" s="4" t="s">
        <v>107</v>
      </c>
      <c r="B1524" s="4" t="s">
        <v>108</v>
      </c>
      <c r="C1524" s="3" t="s">
        <v>721</v>
      </c>
      <c r="D1524" s="3" t="s">
        <v>722</v>
      </c>
      <c r="E1524" s="4" t="s">
        <v>700</v>
      </c>
      <c r="F1524" s="4">
        <v>2010</v>
      </c>
      <c r="G1524" s="2" t="s">
        <v>61</v>
      </c>
      <c r="H1524" s="4" t="s">
        <v>112</v>
      </c>
      <c r="I1524" s="2" t="s">
        <v>728</v>
      </c>
      <c r="J1524" s="2" t="s">
        <v>114</v>
      </c>
      <c r="K1524" s="2" t="s">
        <v>265</v>
      </c>
      <c r="L1524" s="2">
        <v>2008</v>
      </c>
      <c r="M1524" s="3" t="s">
        <v>751</v>
      </c>
      <c r="N1524" s="2" t="s">
        <v>206</v>
      </c>
      <c r="O1524" s="4"/>
      <c r="P1524" s="3" t="s">
        <v>82</v>
      </c>
      <c r="Q1524" s="3" t="s">
        <v>83</v>
      </c>
      <c r="R1524" s="4"/>
      <c r="S1524" s="3" t="s">
        <v>134</v>
      </c>
      <c r="T1524" s="3" t="s">
        <v>135</v>
      </c>
      <c r="U1524" s="3" t="s">
        <v>84</v>
      </c>
      <c r="V1524" s="3" t="s">
        <v>72</v>
      </c>
      <c r="W1524" s="4">
        <v>1.0900000000000001</v>
      </c>
      <c r="X1524" s="4"/>
      <c r="Y1524" s="4"/>
      <c r="Z1524" s="4"/>
      <c r="AA1524" s="4">
        <v>3</v>
      </c>
      <c r="AB1524" s="4"/>
      <c r="AC1524" s="4"/>
      <c r="AD1524" s="4"/>
      <c r="AE1524" s="4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4"/>
      <c r="AS1524" s="4"/>
      <c r="AT1524" s="4"/>
      <c r="AU1524" s="3" t="s">
        <v>74</v>
      </c>
      <c r="AV1524" s="3" t="s">
        <v>74</v>
      </c>
      <c r="AW1524" s="3" t="s">
        <v>102</v>
      </c>
      <c r="AX1524" s="4"/>
      <c r="AY1524" s="3" t="s">
        <v>122</v>
      </c>
      <c r="AZ1524" s="3" t="s">
        <v>76</v>
      </c>
      <c r="BA1524" s="3" t="s">
        <v>77</v>
      </c>
      <c r="BB1524" s="4">
        <v>33.090000000000003</v>
      </c>
      <c r="BC1524" s="4">
        <v>120.47</v>
      </c>
      <c r="BD1524" s="4">
        <v>14</v>
      </c>
      <c r="BE1524" s="4"/>
    </row>
    <row r="1525" spans="1:57" ht="12.75">
      <c r="A1525" s="4" t="s">
        <v>107</v>
      </c>
      <c r="B1525" s="4" t="s">
        <v>108</v>
      </c>
      <c r="C1525" s="3" t="s">
        <v>721</v>
      </c>
      <c r="D1525" s="3" t="s">
        <v>722</v>
      </c>
      <c r="E1525" s="4" t="s">
        <v>700</v>
      </c>
      <c r="F1525" s="4">
        <v>2010</v>
      </c>
      <c r="G1525" s="2" t="s">
        <v>61</v>
      </c>
      <c r="H1525" s="4" t="s">
        <v>112</v>
      </c>
      <c r="I1525" s="2" t="s">
        <v>725</v>
      </c>
      <c r="J1525" s="2" t="s">
        <v>114</v>
      </c>
      <c r="K1525" s="2" t="s">
        <v>265</v>
      </c>
      <c r="L1525" s="2">
        <v>2008</v>
      </c>
      <c r="M1525" s="3" t="s">
        <v>752</v>
      </c>
      <c r="N1525" s="2" t="s">
        <v>206</v>
      </c>
      <c r="O1525" s="4"/>
      <c r="P1525" s="3" t="s">
        <v>82</v>
      </c>
      <c r="Q1525" s="3" t="s">
        <v>83</v>
      </c>
      <c r="R1525" s="4"/>
      <c r="S1525" s="3" t="s">
        <v>134</v>
      </c>
      <c r="T1525" s="3" t="s">
        <v>135</v>
      </c>
      <c r="U1525" s="3" t="s">
        <v>84</v>
      </c>
      <c r="V1525" s="3" t="s">
        <v>72</v>
      </c>
      <c r="W1525" s="4"/>
      <c r="X1525" s="4"/>
      <c r="Y1525" s="4"/>
      <c r="Z1525" s="4"/>
      <c r="AA1525" s="4"/>
      <c r="AB1525" s="4"/>
      <c r="AC1525" s="4"/>
      <c r="AD1525" s="4"/>
      <c r="AE1525" s="4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4"/>
      <c r="AS1525" s="4"/>
      <c r="AT1525" s="4"/>
      <c r="AU1525" s="3" t="s">
        <v>74</v>
      </c>
      <c r="AV1525" s="3" t="s">
        <v>74</v>
      </c>
      <c r="AW1525" s="3" t="s">
        <v>102</v>
      </c>
      <c r="AX1525" s="4"/>
      <c r="AY1525" s="3" t="s">
        <v>122</v>
      </c>
      <c r="AZ1525" s="3" t="s">
        <v>76</v>
      </c>
      <c r="BA1525" s="3" t="s">
        <v>77</v>
      </c>
      <c r="BB1525" s="4">
        <v>33.090000000000003</v>
      </c>
      <c r="BC1525" s="4">
        <v>120.47</v>
      </c>
      <c r="BD1525" s="4">
        <v>0</v>
      </c>
      <c r="BE1525" s="4"/>
    </row>
    <row r="1526" spans="1:57" ht="12.75">
      <c r="A1526" s="4" t="s">
        <v>107</v>
      </c>
      <c r="B1526" s="4" t="s">
        <v>108</v>
      </c>
      <c r="C1526" s="3" t="s">
        <v>721</v>
      </c>
      <c r="D1526" s="3" t="s">
        <v>722</v>
      </c>
      <c r="E1526" s="4" t="s">
        <v>700</v>
      </c>
      <c r="F1526" s="4">
        <v>2010</v>
      </c>
      <c r="G1526" s="2" t="s">
        <v>61</v>
      </c>
      <c r="H1526" s="4" t="s">
        <v>112</v>
      </c>
      <c r="I1526" s="2" t="s">
        <v>726</v>
      </c>
      <c r="J1526" s="2" t="s">
        <v>114</v>
      </c>
      <c r="K1526" s="2" t="s">
        <v>265</v>
      </c>
      <c r="L1526" s="2">
        <v>2008</v>
      </c>
      <c r="M1526" s="3" t="s">
        <v>752</v>
      </c>
      <c r="N1526" s="2" t="s">
        <v>206</v>
      </c>
      <c r="O1526" s="4"/>
      <c r="P1526" s="3" t="s">
        <v>82</v>
      </c>
      <c r="Q1526" s="3" t="s">
        <v>83</v>
      </c>
      <c r="R1526" s="4"/>
      <c r="S1526" s="3" t="s">
        <v>134</v>
      </c>
      <c r="T1526" s="3" t="s">
        <v>135</v>
      </c>
      <c r="U1526" s="3" t="s">
        <v>84</v>
      </c>
      <c r="V1526" s="3" t="s">
        <v>72</v>
      </c>
      <c r="W1526" s="4">
        <v>0.4</v>
      </c>
      <c r="X1526" s="4"/>
      <c r="Y1526" s="4"/>
      <c r="Z1526" s="4"/>
      <c r="AA1526" s="4">
        <v>3</v>
      </c>
      <c r="AB1526" s="4"/>
      <c r="AC1526" s="4"/>
      <c r="AD1526" s="4"/>
      <c r="AE1526" s="4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4"/>
      <c r="AS1526" s="4"/>
      <c r="AT1526" s="4"/>
      <c r="AU1526" s="3" t="s">
        <v>74</v>
      </c>
      <c r="AV1526" s="3" t="s">
        <v>74</v>
      </c>
      <c r="AW1526" s="3" t="s">
        <v>102</v>
      </c>
      <c r="AX1526" s="4"/>
      <c r="AY1526" s="3" t="s">
        <v>122</v>
      </c>
      <c r="AZ1526" s="3" t="s">
        <v>76</v>
      </c>
      <c r="BA1526" s="3" t="s">
        <v>77</v>
      </c>
      <c r="BB1526" s="4">
        <v>33.090000000000003</v>
      </c>
      <c r="BC1526" s="4">
        <v>120.47</v>
      </c>
      <c r="BD1526" s="4">
        <v>8</v>
      </c>
      <c r="BE1526" s="4"/>
    </row>
    <row r="1527" spans="1:57" ht="12.75">
      <c r="A1527" s="4" t="s">
        <v>107</v>
      </c>
      <c r="B1527" s="4" t="s">
        <v>108</v>
      </c>
      <c r="C1527" s="3" t="s">
        <v>721</v>
      </c>
      <c r="D1527" s="3" t="s">
        <v>722</v>
      </c>
      <c r="E1527" s="4" t="s">
        <v>700</v>
      </c>
      <c r="F1527" s="4">
        <v>2010</v>
      </c>
      <c r="G1527" s="2" t="s">
        <v>61</v>
      </c>
      <c r="H1527" s="4" t="s">
        <v>112</v>
      </c>
      <c r="I1527" s="2" t="s">
        <v>727</v>
      </c>
      <c r="J1527" s="2" t="s">
        <v>114</v>
      </c>
      <c r="K1527" s="2" t="s">
        <v>265</v>
      </c>
      <c r="L1527" s="2">
        <v>2008</v>
      </c>
      <c r="M1527" s="3" t="s">
        <v>752</v>
      </c>
      <c r="N1527" s="2" t="s">
        <v>206</v>
      </c>
      <c r="O1527" s="4"/>
      <c r="P1527" s="3" t="s">
        <v>82</v>
      </c>
      <c r="Q1527" s="3" t="s">
        <v>83</v>
      </c>
      <c r="R1527" s="4"/>
      <c r="S1527" s="3" t="s">
        <v>134</v>
      </c>
      <c r="T1527" s="3" t="s">
        <v>135</v>
      </c>
      <c r="U1527" s="3" t="s">
        <v>84</v>
      </c>
      <c r="V1527" s="3" t="s">
        <v>72</v>
      </c>
      <c r="W1527" s="4">
        <v>0.72</v>
      </c>
      <c r="X1527" s="4"/>
      <c r="Y1527" s="4"/>
      <c r="Z1527" s="4"/>
      <c r="AA1527" s="4">
        <v>3</v>
      </c>
      <c r="AB1527" s="4"/>
      <c r="AC1527" s="4"/>
      <c r="AD1527" s="4"/>
      <c r="AE1527" s="4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4"/>
      <c r="AS1527" s="4"/>
      <c r="AT1527" s="4"/>
      <c r="AU1527" s="3" t="s">
        <v>74</v>
      </c>
      <c r="AV1527" s="3" t="s">
        <v>74</v>
      </c>
      <c r="AW1527" s="3" t="s">
        <v>102</v>
      </c>
      <c r="AX1527" s="4"/>
      <c r="AY1527" s="3" t="s">
        <v>122</v>
      </c>
      <c r="AZ1527" s="3" t="s">
        <v>76</v>
      </c>
      <c r="BA1527" s="3" t="s">
        <v>77</v>
      </c>
      <c r="BB1527" s="4">
        <v>33.090000000000003</v>
      </c>
      <c r="BC1527" s="4">
        <v>120.47</v>
      </c>
      <c r="BD1527" s="4">
        <v>12</v>
      </c>
      <c r="BE1527" s="4"/>
    </row>
    <row r="1528" spans="1:57" ht="12.75">
      <c r="A1528" s="4" t="s">
        <v>107</v>
      </c>
      <c r="B1528" s="4" t="s">
        <v>108</v>
      </c>
      <c r="C1528" s="3" t="s">
        <v>721</v>
      </c>
      <c r="D1528" s="3" t="s">
        <v>722</v>
      </c>
      <c r="E1528" s="4" t="s">
        <v>700</v>
      </c>
      <c r="F1528" s="4">
        <v>2010</v>
      </c>
      <c r="G1528" s="2" t="s">
        <v>61</v>
      </c>
      <c r="H1528" s="4" t="s">
        <v>112</v>
      </c>
      <c r="I1528" s="2" t="s">
        <v>728</v>
      </c>
      <c r="J1528" s="2" t="s">
        <v>114</v>
      </c>
      <c r="K1528" s="2" t="s">
        <v>265</v>
      </c>
      <c r="L1528" s="2">
        <v>2008</v>
      </c>
      <c r="M1528" s="3" t="s">
        <v>752</v>
      </c>
      <c r="N1528" s="2" t="s">
        <v>206</v>
      </c>
      <c r="O1528" s="4"/>
      <c r="P1528" s="3" t="s">
        <v>82</v>
      </c>
      <c r="Q1528" s="3" t="s">
        <v>83</v>
      </c>
      <c r="R1528" s="4"/>
      <c r="S1528" s="3" t="s">
        <v>134</v>
      </c>
      <c r="T1528" s="3" t="s">
        <v>135</v>
      </c>
      <c r="U1528" s="3" t="s">
        <v>84</v>
      </c>
      <c r="V1528" s="3" t="s">
        <v>72</v>
      </c>
      <c r="W1528" s="4">
        <v>0.92</v>
      </c>
      <c r="X1528" s="4"/>
      <c r="Y1528" s="4"/>
      <c r="Z1528" s="4"/>
      <c r="AA1528" s="4">
        <v>3</v>
      </c>
      <c r="AB1528" s="4"/>
      <c r="AC1528" s="4"/>
      <c r="AD1528" s="4"/>
      <c r="AE1528" s="4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4"/>
      <c r="AS1528" s="4"/>
      <c r="AT1528" s="4"/>
      <c r="AU1528" s="3" t="s">
        <v>74</v>
      </c>
      <c r="AV1528" s="3" t="s">
        <v>74</v>
      </c>
      <c r="AW1528" s="3" t="s">
        <v>102</v>
      </c>
      <c r="AX1528" s="4"/>
      <c r="AY1528" s="3" t="s">
        <v>122</v>
      </c>
      <c r="AZ1528" s="3" t="s">
        <v>76</v>
      </c>
      <c r="BA1528" s="3" t="s">
        <v>77</v>
      </c>
      <c r="BB1528" s="4">
        <v>33.090000000000003</v>
      </c>
      <c r="BC1528" s="4">
        <v>120.47</v>
      </c>
      <c r="BD1528" s="4">
        <v>14</v>
      </c>
      <c r="BE1528" s="4"/>
    </row>
    <row r="1529" spans="1:57" ht="12.75">
      <c r="A1529" s="4" t="s">
        <v>107</v>
      </c>
      <c r="B1529" s="4" t="s">
        <v>108</v>
      </c>
      <c r="C1529" s="3" t="s">
        <v>721</v>
      </c>
      <c r="D1529" s="3" t="s">
        <v>722</v>
      </c>
      <c r="E1529" s="4" t="s">
        <v>700</v>
      </c>
      <c r="F1529" s="4">
        <v>2010</v>
      </c>
      <c r="G1529" s="2" t="s">
        <v>61</v>
      </c>
      <c r="H1529" s="4" t="s">
        <v>112</v>
      </c>
      <c r="I1529" s="2" t="s">
        <v>725</v>
      </c>
      <c r="J1529" s="2" t="s">
        <v>114</v>
      </c>
      <c r="K1529" s="2" t="s">
        <v>265</v>
      </c>
      <c r="L1529" s="2">
        <v>2008</v>
      </c>
      <c r="M1529" s="3" t="s">
        <v>337</v>
      </c>
      <c r="N1529" s="2" t="s">
        <v>206</v>
      </c>
      <c r="O1529" s="4"/>
      <c r="P1529" s="3" t="s">
        <v>82</v>
      </c>
      <c r="Q1529" s="3" t="s">
        <v>83</v>
      </c>
      <c r="R1529" s="4"/>
      <c r="S1529" s="3" t="s">
        <v>134</v>
      </c>
      <c r="T1529" s="3" t="s">
        <v>135</v>
      </c>
      <c r="U1529" s="3" t="s">
        <v>84</v>
      </c>
      <c r="V1529" s="3" t="s">
        <v>72</v>
      </c>
      <c r="W1529" s="4"/>
      <c r="X1529" s="4"/>
      <c r="Y1529" s="4"/>
      <c r="Z1529" s="4"/>
      <c r="AA1529" s="4"/>
      <c r="AB1529" s="4">
        <v>2.89</v>
      </c>
      <c r="AC1529" s="4">
        <f>AD1529*(SQRT(AE1529))</f>
        <v>0.17320508075688773</v>
      </c>
      <c r="AD1529" s="4">
        <v>0.1</v>
      </c>
      <c r="AE1529" s="4">
        <v>3</v>
      </c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4"/>
      <c r="AS1529" s="4"/>
      <c r="AT1529" s="4"/>
      <c r="AU1529" s="3" t="s">
        <v>74</v>
      </c>
      <c r="AV1529" s="3" t="s">
        <v>74</v>
      </c>
      <c r="AW1529" s="3" t="s">
        <v>102</v>
      </c>
      <c r="AX1529" s="4"/>
      <c r="AY1529" s="3" t="s">
        <v>122</v>
      </c>
      <c r="AZ1529" s="3" t="s">
        <v>76</v>
      </c>
      <c r="BA1529" s="3" t="s">
        <v>77</v>
      </c>
      <c r="BB1529" s="4">
        <v>33.090000000000003</v>
      </c>
      <c r="BC1529" s="4">
        <v>120.47</v>
      </c>
      <c r="BD1529" s="4">
        <v>0</v>
      </c>
      <c r="BE1529" s="4"/>
    </row>
    <row r="1530" spans="1:57" ht="12.75">
      <c r="A1530" s="4" t="s">
        <v>107</v>
      </c>
      <c r="B1530" s="4" t="s">
        <v>108</v>
      </c>
      <c r="C1530" s="3" t="s">
        <v>721</v>
      </c>
      <c r="D1530" s="3" t="s">
        <v>722</v>
      </c>
      <c r="E1530" s="4" t="s">
        <v>700</v>
      </c>
      <c r="F1530" s="4">
        <v>2010</v>
      </c>
      <c r="G1530" s="2" t="s">
        <v>61</v>
      </c>
      <c r="H1530" s="4" t="s">
        <v>112</v>
      </c>
      <c r="I1530" s="2" t="s">
        <v>726</v>
      </c>
      <c r="J1530" s="2" t="s">
        <v>114</v>
      </c>
      <c r="K1530" s="2" t="s">
        <v>265</v>
      </c>
      <c r="L1530" s="2">
        <v>2008</v>
      </c>
      <c r="M1530" s="3" t="s">
        <v>337</v>
      </c>
      <c r="N1530" s="2" t="s">
        <v>206</v>
      </c>
      <c r="O1530" s="4"/>
      <c r="P1530" s="3" t="s">
        <v>82</v>
      </c>
      <c r="Q1530" s="3" t="s">
        <v>83</v>
      </c>
      <c r="R1530" s="4"/>
      <c r="S1530" s="3" t="s">
        <v>134</v>
      </c>
      <c r="T1530" s="3" t="s">
        <v>135</v>
      </c>
      <c r="U1530" s="3" t="s">
        <v>84</v>
      </c>
      <c r="V1530" s="3" t="s">
        <v>72</v>
      </c>
      <c r="W1530" s="4">
        <v>3.67</v>
      </c>
      <c r="X1530" s="4">
        <f t="shared" ref="X1530:X1535" si="159">ABS(Y1530)*(SQRT(AA1530))</f>
        <v>1.0392304845413263</v>
      </c>
      <c r="Y1530" s="4">
        <v>0.6</v>
      </c>
      <c r="Z1530" s="4"/>
      <c r="AA1530" s="4">
        <v>3</v>
      </c>
      <c r="AB1530" s="4"/>
      <c r="AC1530" s="4"/>
      <c r="AD1530" s="4"/>
      <c r="AE1530" s="4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4"/>
      <c r="AS1530" s="4"/>
      <c r="AT1530" s="4"/>
      <c r="AU1530" s="3" t="s">
        <v>74</v>
      </c>
      <c r="AV1530" s="3" t="s">
        <v>74</v>
      </c>
      <c r="AW1530" s="3" t="s">
        <v>102</v>
      </c>
      <c r="AX1530" s="4"/>
      <c r="AY1530" s="3" t="s">
        <v>122</v>
      </c>
      <c r="AZ1530" s="3" t="s">
        <v>76</v>
      </c>
      <c r="BA1530" s="3" t="s">
        <v>77</v>
      </c>
      <c r="BB1530" s="4">
        <v>33.090000000000003</v>
      </c>
      <c r="BC1530" s="4">
        <v>120.47</v>
      </c>
      <c r="BD1530" s="4">
        <v>8</v>
      </c>
      <c r="BE1530" s="4"/>
    </row>
    <row r="1531" spans="1:57" ht="12.75">
      <c r="A1531" s="4" t="s">
        <v>107</v>
      </c>
      <c r="B1531" s="4" t="s">
        <v>108</v>
      </c>
      <c r="C1531" s="3" t="s">
        <v>721</v>
      </c>
      <c r="D1531" s="3" t="s">
        <v>722</v>
      </c>
      <c r="E1531" s="4" t="s">
        <v>700</v>
      </c>
      <c r="F1531" s="4">
        <v>2010</v>
      </c>
      <c r="G1531" s="2" t="s">
        <v>61</v>
      </c>
      <c r="H1531" s="4" t="s">
        <v>112</v>
      </c>
      <c r="I1531" s="2" t="s">
        <v>727</v>
      </c>
      <c r="J1531" s="2" t="s">
        <v>114</v>
      </c>
      <c r="K1531" s="2" t="s">
        <v>265</v>
      </c>
      <c r="L1531" s="2">
        <v>2008</v>
      </c>
      <c r="M1531" s="3" t="s">
        <v>337</v>
      </c>
      <c r="N1531" s="2" t="s">
        <v>206</v>
      </c>
      <c r="O1531" s="4"/>
      <c r="P1531" s="3" t="s">
        <v>82</v>
      </c>
      <c r="Q1531" s="3" t="s">
        <v>83</v>
      </c>
      <c r="R1531" s="4"/>
      <c r="S1531" s="3" t="s">
        <v>134</v>
      </c>
      <c r="T1531" s="3" t="s">
        <v>135</v>
      </c>
      <c r="U1531" s="3" t="s">
        <v>84</v>
      </c>
      <c r="V1531" s="3" t="s">
        <v>72</v>
      </c>
      <c r="W1531" s="4">
        <v>4.5199999999999996</v>
      </c>
      <c r="X1531" s="4">
        <f t="shared" si="159"/>
        <v>0.88334591186012734</v>
      </c>
      <c r="Y1531" s="4">
        <v>0.51</v>
      </c>
      <c r="Z1531" s="4"/>
      <c r="AA1531" s="4">
        <v>3</v>
      </c>
      <c r="AB1531" s="4"/>
      <c r="AC1531" s="4"/>
      <c r="AD1531" s="4"/>
      <c r="AE1531" s="4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4"/>
      <c r="AS1531" s="4"/>
      <c r="AT1531" s="4"/>
      <c r="AU1531" s="3" t="s">
        <v>74</v>
      </c>
      <c r="AV1531" s="3" t="s">
        <v>74</v>
      </c>
      <c r="AW1531" s="3" t="s">
        <v>102</v>
      </c>
      <c r="AX1531" s="4"/>
      <c r="AY1531" s="3" t="s">
        <v>122</v>
      </c>
      <c r="AZ1531" s="3" t="s">
        <v>76</v>
      </c>
      <c r="BA1531" s="3" t="s">
        <v>77</v>
      </c>
      <c r="BB1531" s="4">
        <v>33.090000000000003</v>
      </c>
      <c r="BC1531" s="4">
        <v>120.47</v>
      </c>
      <c r="BD1531" s="4">
        <v>12</v>
      </c>
      <c r="BE1531" s="4"/>
    </row>
    <row r="1532" spans="1:57" ht="12.75">
      <c r="A1532" s="4" t="s">
        <v>107</v>
      </c>
      <c r="B1532" s="4" t="s">
        <v>108</v>
      </c>
      <c r="C1532" s="3" t="s">
        <v>721</v>
      </c>
      <c r="D1532" s="3" t="s">
        <v>722</v>
      </c>
      <c r="E1532" s="4" t="s">
        <v>700</v>
      </c>
      <c r="F1532" s="4">
        <v>2010</v>
      </c>
      <c r="G1532" s="2" t="s">
        <v>61</v>
      </c>
      <c r="H1532" s="4" t="s">
        <v>112</v>
      </c>
      <c r="I1532" s="2" t="s">
        <v>728</v>
      </c>
      <c r="J1532" s="2" t="s">
        <v>114</v>
      </c>
      <c r="K1532" s="2" t="s">
        <v>265</v>
      </c>
      <c r="L1532" s="2">
        <v>2008</v>
      </c>
      <c r="M1532" s="3" t="s">
        <v>337</v>
      </c>
      <c r="N1532" s="2" t="s">
        <v>206</v>
      </c>
      <c r="O1532" s="4"/>
      <c r="P1532" s="3" t="s">
        <v>82</v>
      </c>
      <c r="Q1532" s="3" t="s">
        <v>83</v>
      </c>
      <c r="R1532" s="4"/>
      <c r="S1532" s="3" t="s">
        <v>134</v>
      </c>
      <c r="T1532" s="3" t="s">
        <v>135</v>
      </c>
      <c r="U1532" s="3" t="s">
        <v>84</v>
      </c>
      <c r="V1532" s="3" t="s">
        <v>72</v>
      </c>
      <c r="W1532" s="4">
        <v>4.9000000000000004</v>
      </c>
      <c r="X1532" s="4">
        <f t="shared" si="159"/>
        <v>0.57157676649772948</v>
      </c>
      <c r="Y1532" s="4">
        <v>0.33</v>
      </c>
      <c r="Z1532" s="4"/>
      <c r="AA1532" s="4">
        <v>3</v>
      </c>
      <c r="AB1532" s="4"/>
      <c r="AC1532" s="4"/>
      <c r="AD1532" s="4"/>
      <c r="AE1532" s="4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4"/>
      <c r="AS1532" s="4"/>
      <c r="AT1532" s="4"/>
      <c r="AU1532" s="3" t="s">
        <v>74</v>
      </c>
      <c r="AV1532" s="3" t="s">
        <v>74</v>
      </c>
      <c r="AW1532" s="3" t="s">
        <v>102</v>
      </c>
      <c r="AX1532" s="4"/>
      <c r="AY1532" s="3" t="s">
        <v>122</v>
      </c>
      <c r="AZ1532" s="3" t="s">
        <v>76</v>
      </c>
      <c r="BA1532" s="3" t="s">
        <v>77</v>
      </c>
      <c r="BB1532" s="4">
        <v>33.090000000000003</v>
      </c>
      <c r="BC1532" s="4">
        <v>120.47</v>
      </c>
      <c r="BD1532" s="4">
        <v>14</v>
      </c>
      <c r="BE1532" s="4"/>
    </row>
    <row r="1533" spans="1:57" ht="12.75">
      <c r="A1533" s="3" t="s">
        <v>108</v>
      </c>
      <c r="B1533" s="4"/>
      <c r="C1533" s="3" t="s">
        <v>729</v>
      </c>
      <c r="D1533" s="3" t="s">
        <v>730</v>
      </c>
      <c r="E1533" s="3" t="s">
        <v>700</v>
      </c>
      <c r="F1533" s="3">
        <v>2018</v>
      </c>
      <c r="G1533" s="2" t="s">
        <v>61</v>
      </c>
      <c r="H1533" s="3" t="s">
        <v>112</v>
      </c>
      <c r="I1533" s="3" t="s">
        <v>731</v>
      </c>
      <c r="J1533" s="3" t="s">
        <v>96</v>
      </c>
      <c r="K1533" s="3" t="s">
        <v>144</v>
      </c>
      <c r="L1533" s="3">
        <v>2016</v>
      </c>
      <c r="M1533" s="3" t="s">
        <v>158</v>
      </c>
      <c r="N1533" s="3" t="s">
        <v>159</v>
      </c>
      <c r="O1533" s="3"/>
      <c r="P1533" s="3" t="s">
        <v>118</v>
      </c>
      <c r="Q1533" s="3" t="s">
        <v>160</v>
      </c>
      <c r="R1533" s="4"/>
      <c r="S1533" s="3" t="s">
        <v>69</v>
      </c>
      <c r="T1533" s="3" t="s">
        <v>101</v>
      </c>
      <c r="U1533" s="4"/>
      <c r="V1533" s="3" t="s">
        <v>72</v>
      </c>
      <c r="W1533" s="3">
        <v>229</v>
      </c>
      <c r="X1533" s="4">
        <f t="shared" si="159"/>
        <v>88.33459118601273</v>
      </c>
      <c r="Y1533" s="3">
        <v>51</v>
      </c>
      <c r="Z1533" s="4"/>
      <c r="AA1533" s="3">
        <v>3</v>
      </c>
      <c r="AB1533" s="3">
        <v>63</v>
      </c>
      <c r="AC1533" s="4">
        <f t="shared" ref="AC1533:AC1536" si="160">AD1533*(SQRT(AE1533))</f>
        <v>27.712812921102035</v>
      </c>
      <c r="AD1533" s="3">
        <v>16</v>
      </c>
      <c r="AE1533" s="3">
        <v>3</v>
      </c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3" t="s">
        <v>177</v>
      </c>
      <c r="AV1533" s="3" t="s">
        <v>178</v>
      </c>
      <c r="AW1533" s="4"/>
      <c r="AX1533" s="4"/>
      <c r="AY1533" s="2" t="s">
        <v>122</v>
      </c>
      <c r="AZ1533" s="3" t="s">
        <v>76</v>
      </c>
      <c r="BA1533" s="3" t="s">
        <v>77</v>
      </c>
      <c r="BB1533" s="3">
        <f t="shared" ref="BB1533:BB1535" si="161">AVERAGE(37.58333333, 37.91666667)</f>
        <v>37.75</v>
      </c>
      <c r="BC1533" s="3">
        <f t="shared" ref="BC1533:BC1535" si="162">AVERAGE(118.96666667, 119.35)</f>
        <v>119.15833333499999</v>
      </c>
      <c r="BD1533" s="3">
        <v>2</v>
      </c>
      <c r="BE1533" s="4"/>
    </row>
    <row r="1534" spans="1:57" ht="12.75">
      <c r="A1534" s="3" t="s">
        <v>108</v>
      </c>
      <c r="B1534" s="4"/>
      <c r="C1534" s="3" t="s">
        <v>729</v>
      </c>
      <c r="D1534" s="3" t="s">
        <v>730</v>
      </c>
      <c r="E1534" s="3" t="s">
        <v>700</v>
      </c>
      <c r="F1534" s="3">
        <v>2018</v>
      </c>
      <c r="G1534" s="2" t="s">
        <v>61</v>
      </c>
      <c r="H1534" s="3" t="s">
        <v>112</v>
      </c>
      <c r="I1534" s="3" t="s">
        <v>731</v>
      </c>
      <c r="J1534" s="3" t="s">
        <v>96</v>
      </c>
      <c r="K1534" s="3" t="s">
        <v>144</v>
      </c>
      <c r="L1534" s="3">
        <v>2016</v>
      </c>
      <c r="M1534" s="3" t="s">
        <v>158</v>
      </c>
      <c r="N1534" s="3" t="s">
        <v>159</v>
      </c>
      <c r="O1534" s="3"/>
      <c r="P1534" s="3" t="s">
        <v>118</v>
      </c>
      <c r="Q1534" s="3" t="s">
        <v>160</v>
      </c>
      <c r="R1534" s="4"/>
      <c r="S1534" s="3" t="s">
        <v>69</v>
      </c>
      <c r="T1534" s="3" t="s">
        <v>101</v>
      </c>
      <c r="U1534" s="4"/>
      <c r="V1534" s="3" t="s">
        <v>72</v>
      </c>
      <c r="W1534" s="3">
        <v>197</v>
      </c>
      <c r="X1534" s="4">
        <f t="shared" si="159"/>
        <v>41.569219381653056</v>
      </c>
      <c r="Y1534" s="3">
        <v>24</v>
      </c>
      <c r="Z1534" s="4"/>
      <c r="AA1534" s="3">
        <v>3</v>
      </c>
      <c r="AB1534" s="3">
        <v>63</v>
      </c>
      <c r="AC1534" s="4">
        <f t="shared" si="160"/>
        <v>27.712812921102035</v>
      </c>
      <c r="AD1534" s="3">
        <v>16</v>
      </c>
      <c r="AE1534" s="3">
        <v>3</v>
      </c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3" t="s">
        <v>177</v>
      </c>
      <c r="AV1534" s="3" t="s">
        <v>178</v>
      </c>
      <c r="AW1534" s="4"/>
      <c r="AX1534" s="4"/>
      <c r="AY1534" s="2" t="s">
        <v>122</v>
      </c>
      <c r="AZ1534" s="3" t="s">
        <v>76</v>
      </c>
      <c r="BA1534" s="3" t="s">
        <v>77</v>
      </c>
      <c r="BB1534" s="3">
        <f t="shared" si="161"/>
        <v>37.75</v>
      </c>
      <c r="BC1534" s="3">
        <f t="shared" si="162"/>
        <v>119.15833333499999</v>
      </c>
      <c r="BD1534" s="3">
        <v>4</v>
      </c>
      <c r="BE1534" s="4"/>
    </row>
    <row r="1535" spans="1:57" ht="12.75">
      <c r="A1535" s="3" t="s">
        <v>108</v>
      </c>
      <c r="B1535" s="4"/>
      <c r="C1535" s="3" t="s">
        <v>729</v>
      </c>
      <c r="D1535" s="3" t="s">
        <v>730</v>
      </c>
      <c r="E1535" s="3" t="s">
        <v>700</v>
      </c>
      <c r="F1535" s="3">
        <v>2018</v>
      </c>
      <c r="G1535" s="2" t="s">
        <v>61</v>
      </c>
      <c r="H1535" s="3" t="s">
        <v>112</v>
      </c>
      <c r="I1535" s="3" t="s">
        <v>731</v>
      </c>
      <c r="J1535" s="3" t="s">
        <v>96</v>
      </c>
      <c r="K1535" s="3" t="s">
        <v>144</v>
      </c>
      <c r="L1535" s="3">
        <v>2016</v>
      </c>
      <c r="M1535" s="3" t="s">
        <v>158</v>
      </c>
      <c r="N1535" s="3" t="s">
        <v>159</v>
      </c>
      <c r="O1535" s="3"/>
      <c r="P1535" s="3" t="s">
        <v>118</v>
      </c>
      <c r="Q1535" s="3" t="s">
        <v>160</v>
      </c>
      <c r="R1535" s="4"/>
      <c r="S1535" s="3" t="s">
        <v>69</v>
      </c>
      <c r="T1535" s="3" t="s">
        <v>101</v>
      </c>
      <c r="U1535" s="4"/>
      <c r="V1535" s="3" t="s">
        <v>72</v>
      </c>
      <c r="W1535" s="3">
        <v>218</v>
      </c>
      <c r="X1535" s="4">
        <f t="shared" si="159"/>
        <v>131.63586137523467</v>
      </c>
      <c r="Y1535" s="3">
        <v>76</v>
      </c>
      <c r="Z1535" s="4"/>
      <c r="AA1535" s="3">
        <v>3</v>
      </c>
      <c r="AB1535" s="3">
        <v>63</v>
      </c>
      <c r="AC1535" s="4">
        <f t="shared" si="160"/>
        <v>27.712812921102035</v>
      </c>
      <c r="AD1535" s="3">
        <v>16</v>
      </c>
      <c r="AE1535" s="3">
        <v>3</v>
      </c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3" t="s">
        <v>177</v>
      </c>
      <c r="AV1535" s="3" t="s">
        <v>178</v>
      </c>
      <c r="AW1535" s="4"/>
      <c r="AX1535" s="4"/>
      <c r="AY1535" s="2" t="s">
        <v>122</v>
      </c>
      <c r="AZ1535" s="3" t="s">
        <v>76</v>
      </c>
      <c r="BA1535" s="3" t="s">
        <v>77</v>
      </c>
      <c r="BB1535" s="3">
        <f t="shared" si="161"/>
        <v>37.75</v>
      </c>
      <c r="BC1535" s="3">
        <f t="shared" si="162"/>
        <v>119.15833333499999</v>
      </c>
      <c r="BD1535" s="3">
        <v>7</v>
      </c>
      <c r="BE1535" s="4"/>
    </row>
    <row r="1536" spans="1:57" ht="12.75">
      <c r="A1536" s="4" t="s">
        <v>107</v>
      </c>
      <c r="B1536" s="4" t="s">
        <v>108</v>
      </c>
      <c r="C1536" s="3" t="s">
        <v>721</v>
      </c>
      <c r="D1536" s="3" t="s">
        <v>722</v>
      </c>
      <c r="E1536" s="4" t="s">
        <v>700</v>
      </c>
      <c r="F1536" s="4">
        <v>2010</v>
      </c>
      <c r="G1536" s="3" t="s">
        <v>723</v>
      </c>
      <c r="H1536" s="4" t="s">
        <v>724</v>
      </c>
      <c r="I1536" s="2" t="s">
        <v>725</v>
      </c>
      <c r="J1536" s="2" t="s">
        <v>114</v>
      </c>
      <c r="K1536" s="2" t="s">
        <v>265</v>
      </c>
      <c r="L1536" s="2">
        <v>2008</v>
      </c>
      <c r="M1536" s="3" t="s">
        <v>753</v>
      </c>
      <c r="N1536" s="3" t="s">
        <v>159</v>
      </c>
      <c r="O1536" s="4"/>
      <c r="P1536" s="3" t="s">
        <v>118</v>
      </c>
      <c r="Q1536" s="3" t="s">
        <v>160</v>
      </c>
      <c r="R1536" s="4"/>
      <c r="S1536" s="3" t="s">
        <v>69</v>
      </c>
      <c r="T1536" s="4" t="s">
        <v>101</v>
      </c>
      <c r="U1536" s="3" t="s">
        <v>71</v>
      </c>
      <c r="V1536" s="3" t="s">
        <v>72</v>
      </c>
      <c r="W1536" s="4"/>
      <c r="X1536" s="4"/>
      <c r="Y1536" s="4"/>
      <c r="Z1536" s="4"/>
      <c r="AA1536" s="4"/>
      <c r="AB1536" s="4">
        <v>186</v>
      </c>
      <c r="AC1536" s="4">
        <f t="shared" si="160"/>
        <v>93.080610225760765</v>
      </c>
      <c r="AD1536" s="4">
        <v>38</v>
      </c>
      <c r="AE1536" s="4">
        <v>6</v>
      </c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4"/>
      <c r="AS1536" s="4"/>
      <c r="AT1536" s="4"/>
      <c r="AU1536" s="3" t="s">
        <v>74</v>
      </c>
      <c r="AV1536" s="3" t="s">
        <v>74</v>
      </c>
      <c r="AW1536" s="3" t="s">
        <v>102</v>
      </c>
      <c r="AX1536" s="4"/>
      <c r="AY1536" s="3" t="s">
        <v>122</v>
      </c>
      <c r="AZ1536" s="3" t="s">
        <v>76</v>
      </c>
      <c r="BA1536" s="3" t="s">
        <v>77</v>
      </c>
      <c r="BB1536" s="4">
        <v>33.090000000000003</v>
      </c>
      <c r="BC1536" s="4">
        <v>120.47</v>
      </c>
      <c r="BD1536" s="4">
        <v>0</v>
      </c>
      <c r="BE1536" s="4"/>
    </row>
    <row r="1537" spans="1:57" ht="12.75">
      <c r="A1537" s="4" t="s">
        <v>107</v>
      </c>
      <c r="B1537" s="4" t="s">
        <v>108</v>
      </c>
      <c r="C1537" s="3" t="s">
        <v>721</v>
      </c>
      <c r="D1537" s="3" t="s">
        <v>722</v>
      </c>
      <c r="E1537" s="4" t="s">
        <v>700</v>
      </c>
      <c r="F1537" s="4">
        <v>2010</v>
      </c>
      <c r="G1537" s="2" t="s">
        <v>61</v>
      </c>
      <c r="H1537" s="4" t="s">
        <v>112</v>
      </c>
      <c r="I1537" s="2" t="s">
        <v>726</v>
      </c>
      <c r="J1537" s="2" t="s">
        <v>114</v>
      </c>
      <c r="K1537" s="2" t="s">
        <v>265</v>
      </c>
      <c r="L1537" s="2">
        <v>2008</v>
      </c>
      <c r="M1537" s="3" t="s">
        <v>753</v>
      </c>
      <c r="N1537" s="3" t="s">
        <v>159</v>
      </c>
      <c r="O1537" s="4"/>
      <c r="P1537" s="3" t="s">
        <v>118</v>
      </c>
      <c r="Q1537" s="3" t="s">
        <v>160</v>
      </c>
      <c r="R1537" s="4"/>
      <c r="S1537" s="3" t="s">
        <v>69</v>
      </c>
      <c r="T1537" s="4" t="s">
        <v>101</v>
      </c>
      <c r="U1537" s="3" t="s">
        <v>71</v>
      </c>
      <c r="V1537" s="3" t="s">
        <v>72</v>
      </c>
      <c r="W1537" s="4">
        <v>62</v>
      </c>
      <c r="X1537" s="4">
        <f t="shared" ref="X1537:X1581" si="163">ABS(Y1537)*(SQRT(AA1537))</f>
        <v>26.944387170614956</v>
      </c>
      <c r="Y1537" s="4">
        <v>11</v>
      </c>
      <c r="Z1537" s="4"/>
      <c r="AA1537" s="4">
        <v>6</v>
      </c>
      <c r="AB1537" s="4"/>
      <c r="AC1537" s="4"/>
      <c r="AD1537" s="4"/>
      <c r="AE1537" s="4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4"/>
      <c r="AS1537" s="4"/>
      <c r="AT1537" s="4"/>
      <c r="AU1537" s="3" t="s">
        <v>74</v>
      </c>
      <c r="AV1537" s="3" t="s">
        <v>74</v>
      </c>
      <c r="AW1537" s="3" t="s">
        <v>102</v>
      </c>
      <c r="AX1537" s="4"/>
      <c r="AY1537" s="3" t="s">
        <v>122</v>
      </c>
      <c r="AZ1537" s="3" t="s">
        <v>76</v>
      </c>
      <c r="BA1537" s="3" t="s">
        <v>77</v>
      </c>
      <c r="BB1537" s="4">
        <v>33.090000000000003</v>
      </c>
      <c r="BC1537" s="4">
        <v>120.47</v>
      </c>
      <c r="BD1537" s="4">
        <v>8</v>
      </c>
      <c r="BE1537" s="4"/>
    </row>
    <row r="1538" spans="1:57" ht="12.75">
      <c r="A1538" s="4" t="s">
        <v>107</v>
      </c>
      <c r="B1538" s="4" t="s">
        <v>108</v>
      </c>
      <c r="C1538" s="3" t="s">
        <v>721</v>
      </c>
      <c r="D1538" s="3" t="s">
        <v>722</v>
      </c>
      <c r="E1538" s="4" t="s">
        <v>700</v>
      </c>
      <c r="F1538" s="4">
        <v>2010</v>
      </c>
      <c r="G1538" s="2" t="s">
        <v>61</v>
      </c>
      <c r="H1538" s="4" t="s">
        <v>112</v>
      </c>
      <c r="I1538" s="2" t="s">
        <v>727</v>
      </c>
      <c r="J1538" s="2" t="s">
        <v>114</v>
      </c>
      <c r="K1538" s="2" t="s">
        <v>265</v>
      </c>
      <c r="L1538" s="2">
        <v>2008</v>
      </c>
      <c r="M1538" s="3" t="s">
        <v>753</v>
      </c>
      <c r="N1538" s="3" t="s">
        <v>159</v>
      </c>
      <c r="O1538" s="4"/>
      <c r="P1538" s="3" t="s">
        <v>118</v>
      </c>
      <c r="Q1538" s="3" t="s">
        <v>160</v>
      </c>
      <c r="R1538" s="4"/>
      <c r="S1538" s="3" t="s">
        <v>69</v>
      </c>
      <c r="T1538" s="4" t="s">
        <v>101</v>
      </c>
      <c r="U1538" s="3" t="s">
        <v>71</v>
      </c>
      <c r="V1538" s="3" t="s">
        <v>72</v>
      </c>
      <c r="W1538" s="4">
        <v>72</v>
      </c>
      <c r="X1538" s="4">
        <f t="shared" si="163"/>
        <v>22.045407685048602</v>
      </c>
      <c r="Y1538" s="4">
        <v>9</v>
      </c>
      <c r="Z1538" s="4"/>
      <c r="AA1538" s="4">
        <v>6</v>
      </c>
      <c r="AB1538" s="4"/>
      <c r="AC1538" s="4"/>
      <c r="AD1538" s="4"/>
      <c r="AE1538" s="4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4"/>
      <c r="AS1538" s="4"/>
      <c r="AT1538" s="4"/>
      <c r="AU1538" s="3" t="s">
        <v>74</v>
      </c>
      <c r="AV1538" s="3" t="s">
        <v>74</v>
      </c>
      <c r="AW1538" s="3" t="s">
        <v>102</v>
      </c>
      <c r="AX1538" s="4"/>
      <c r="AY1538" s="3" t="s">
        <v>122</v>
      </c>
      <c r="AZ1538" s="3" t="s">
        <v>76</v>
      </c>
      <c r="BA1538" s="3" t="s">
        <v>77</v>
      </c>
      <c r="BB1538" s="4">
        <v>33.090000000000003</v>
      </c>
      <c r="BC1538" s="4">
        <v>120.47</v>
      </c>
      <c r="BD1538" s="4">
        <v>12</v>
      </c>
      <c r="BE1538" s="4"/>
    </row>
    <row r="1539" spans="1:57" ht="12.75">
      <c r="A1539" s="4" t="s">
        <v>107</v>
      </c>
      <c r="B1539" s="4" t="s">
        <v>108</v>
      </c>
      <c r="C1539" s="3" t="s">
        <v>721</v>
      </c>
      <c r="D1539" s="3" t="s">
        <v>722</v>
      </c>
      <c r="E1539" s="4" t="s">
        <v>700</v>
      </c>
      <c r="F1539" s="4">
        <v>2010</v>
      </c>
      <c r="G1539" s="2" t="s">
        <v>61</v>
      </c>
      <c r="H1539" s="4" t="s">
        <v>112</v>
      </c>
      <c r="I1539" s="2" t="s">
        <v>728</v>
      </c>
      <c r="J1539" s="2" t="s">
        <v>114</v>
      </c>
      <c r="K1539" s="2" t="s">
        <v>265</v>
      </c>
      <c r="L1539" s="2">
        <v>2008</v>
      </c>
      <c r="M1539" s="3" t="s">
        <v>753</v>
      </c>
      <c r="N1539" s="3" t="s">
        <v>159</v>
      </c>
      <c r="O1539" s="4"/>
      <c r="P1539" s="3" t="s">
        <v>118</v>
      </c>
      <c r="Q1539" s="3" t="s">
        <v>160</v>
      </c>
      <c r="R1539" s="4"/>
      <c r="S1539" s="3" t="s">
        <v>69</v>
      </c>
      <c r="T1539" s="4" t="s">
        <v>101</v>
      </c>
      <c r="U1539" s="3" t="s">
        <v>71</v>
      </c>
      <c r="V1539" s="3" t="s">
        <v>72</v>
      </c>
      <c r="W1539" s="4">
        <v>74</v>
      </c>
      <c r="X1539" s="4">
        <f t="shared" si="163"/>
        <v>34.292856398964489</v>
      </c>
      <c r="Y1539" s="4">
        <v>14</v>
      </c>
      <c r="Z1539" s="4"/>
      <c r="AA1539" s="4">
        <v>6</v>
      </c>
      <c r="AB1539" s="4"/>
      <c r="AC1539" s="4"/>
      <c r="AD1539" s="4"/>
      <c r="AE1539" s="4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4"/>
      <c r="AS1539" s="4"/>
      <c r="AT1539" s="4"/>
      <c r="AU1539" s="3" t="s">
        <v>74</v>
      </c>
      <c r="AV1539" s="3" t="s">
        <v>74</v>
      </c>
      <c r="AW1539" s="3" t="s">
        <v>102</v>
      </c>
      <c r="AX1539" s="4"/>
      <c r="AY1539" s="3" t="s">
        <v>122</v>
      </c>
      <c r="AZ1539" s="3" t="s">
        <v>76</v>
      </c>
      <c r="BA1539" s="3" t="s">
        <v>77</v>
      </c>
      <c r="BB1539" s="4">
        <v>33.090000000000003</v>
      </c>
      <c r="BC1539" s="4">
        <v>120.47</v>
      </c>
      <c r="BD1539" s="4">
        <v>14</v>
      </c>
      <c r="BE1539" s="4"/>
    </row>
    <row r="1540" spans="1:57" ht="12.75">
      <c r="A1540" s="3" t="s">
        <v>315</v>
      </c>
      <c r="B1540" s="4"/>
      <c r="C1540" s="3" t="s">
        <v>698</v>
      </c>
      <c r="D1540" s="3" t="s">
        <v>699</v>
      </c>
      <c r="E1540" s="3" t="s">
        <v>700</v>
      </c>
      <c r="F1540" s="3">
        <v>2017</v>
      </c>
      <c r="G1540" s="2" t="s">
        <v>61</v>
      </c>
      <c r="H1540" s="3" t="s">
        <v>112</v>
      </c>
      <c r="I1540" s="3" t="s">
        <v>113</v>
      </c>
      <c r="J1540" s="3" t="s">
        <v>96</v>
      </c>
      <c r="K1540" s="3" t="s">
        <v>126</v>
      </c>
      <c r="L1540" s="3">
        <v>2015</v>
      </c>
      <c r="M1540" s="3" t="s">
        <v>754</v>
      </c>
      <c r="N1540" s="2" t="s">
        <v>81</v>
      </c>
      <c r="O1540" s="3"/>
      <c r="P1540" s="3" t="s">
        <v>82</v>
      </c>
      <c r="Q1540" s="3" t="s">
        <v>83</v>
      </c>
      <c r="R1540" s="4"/>
      <c r="S1540" s="3" t="s">
        <v>69</v>
      </c>
      <c r="T1540" s="3" t="s">
        <v>299</v>
      </c>
      <c r="U1540" s="3" t="s">
        <v>84</v>
      </c>
      <c r="V1540" s="3" t="s">
        <v>72</v>
      </c>
      <c r="W1540" s="3">
        <v>-16.698</v>
      </c>
      <c r="X1540" s="4">
        <f t="shared" si="163"/>
        <v>1.5908</v>
      </c>
      <c r="Y1540" s="3">
        <v>0.7954</v>
      </c>
      <c r="Z1540" s="4"/>
      <c r="AA1540" s="3">
        <v>4</v>
      </c>
      <c r="AB1540" s="3">
        <v>19.527000000000001</v>
      </c>
      <c r="AC1540" s="4">
        <f>ABS(AD1540)*(SQRT(AE1540))</f>
        <v>2.7397999999999998</v>
      </c>
      <c r="AD1540" s="3">
        <v>-1.3698999999999999</v>
      </c>
      <c r="AE1540" s="3">
        <v>4</v>
      </c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3" t="s">
        <v>177</v>
      </c>
      <c r="AV1540" s="3" t="s">
        <v>178</v>
      </c>
      <c r="AW1540" s="3" t="s">
        <v>121</v>
      </c>
      <c r="AX1540" s="4"/>
      <c r="AY1540" s="3" t="s">
        <v>122</v>
      </c>
      <c r="AZ1540" s="3" t="s">
        <v>76</v>
      </c>
      <c r="BA1540" s="3" t="s">
        <v>77</v>
      </c>
      <c r="BB1540" s="3">
        <v>31.50416667</v>
      </c>
      <c r="BC1540" s="3">
        <v>121.96</v>
      </c>
      <c r="BD1540" s="4"/>
      <c r="BE1540" s="3" t="s">
        <v>755</v>
      </c>
    </row>
    <row r="1541" spans="1:57" ht="12.75">
      <c r="A1541" s="3" t="s">
        <v>315</v>
      </c>
      <c r="B1541" s="4"/>
      <c r="C1541" s="3" t="s">
        <v>698</v>
      </c>
      <c r="D1541" s="3" t="s">
        <v>699</v>
      </c>
      <c r="E1541" s="3" t="s">
        <v>700</v>
      </c>
      <c r="F1541" s="3">
        <v>2017</v>
      </c>
      <c r="G1541" s="2" t="s">
        <v>61</v>
      </c>
      <c r="H1541" s="3" t="s">
        <v>112</v>
      </c>
      <c r="I1541" s="3" t="s">
        <v>113</v>
      </c>
      <c r="J1541" s="3" t="s">
        <v>96</v>
      </c>
      <c r="K1541" s="3" t="s">
        <v>126</v>
      </c>
      <c r="L1541" s="3">
        <v>2015</v>
      </c>
      <c r="M1541" s="3" t="s">
        <v>754</v>
      </c>
      <c r="N1541" s="2" t="s">
        <v>81</v>
      </c>
      <c r="O1541" s="3"/>
      <c r="P1541" s="3" t="s">
        <v>82</v>
      </c>
      <c r="Q1541" s="3" t="s">
        <v>83</v>
      </c>
      <c r="R1541" s="4"/>
      <c r="S1541" s="3" t="s">
        <v>69</v>
      </c>
      <c r="T1541" s="3" t="s">
        <v>299</v>
      </c>
      <c r="U1541" s="3" t="s">
        <v>84</v>
      </c>
      <c r="V1541" s="3" t="s">
        <v>72</v>
      </c>
      <c r="W1541" s="3">
        <v>-18.332999999999998</v>
      </c>
      <c r="X1541" s="4">
        <f t="shared" si="163"/>
        <v>4.5076000000000001</v>
      </c>
      <c r="Y1541" s="3">
        <v>2.2538</v>
      </c>
      <c r="Z1541" s="4"/>
      <c r="AA1541" s="3">
        <v>4</v>
      </c>
      <c r="AB1541" s="3">
        <v>-21.648</v>
      </c>
      <c r="AC1541" s="4">
        <f t="shared" ref="AC1541:AC1581" si="164">AD1541*(SQRT(AE1541))</f>
        <v>1.0606</v>
      </c>
      <c r="AD1541" s="3">
        <v>0.53029999999999999</v>
      </c>
      <c r="AE1541" s="3">
        <v>4</v>
      </c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3" t="s">
        <v>177</v>
      </c>
      <c r="AV1541" s="3" t="s">
        <v>178</v>
      </c>
      <c r="AW1541" s="3" t="s">
        <v>121</v>
      </c>
      <c r="AX1541" s="4"/>
      <c r="AY1541" s="3" t="s">
        <v>122</v>
      </c>
      <c r="AZ1541" s="3" t="s">
        <v>76</v>
      </c>
      <c r="BA1541" s="3" t="s">
        <v>77</v>
      </c>
      <c r="BB1541" s="3">
        <v>31.50416667</v>
      </c>
      <c r="BC1541" s="3">
        <v>121.96</v>
      </c>
      <c r="BD1541" s="4"/>
      <c r="BE1541" s="3" t="s">
        <v>755</v>
      </c>
    </row>
    <row r="1542" spans="1:57" ht="12.75">
      <c r="A1542" s="3" t="s">
        <v>315</v>
      </c>
      <c r="B1542" s="4"/>
      <c r="C1542" s="3" t="s">
        <v>698</v>
      </c>
      <c r="D1542" s="3" t="s">
        <v>699</v>
      </c>
      <c r="E1542" s="3" t="s">
        <v>700</v>
      </c>
      <c r="F1542" s="3">
        <v>2017</v>
      </c>
      <c r="G1542" s="2" t="s">
        <v>61</v>
      </c>
      <c r="H1542" s="3" t="s">
        <v>112</v>
      </c>
      <c r="I1542" s="3" t="s">
        <v>113</v>
      </c>
      <c r="J1542" s="3" t="s">
        <v>96</v>
      </c>
      <c r="K1542" s="3" t="s">
        <v>126</v>
      </c>
      <c r="L1542" s="3">
        <v>2015</v>
      </c>
      <c r="M1542" s="3" t="s">
        <v>754</v>
      </c>
      <c r="N1542" s="2" t="s">
        <v>81</v>
      </c>
      <c r="O1542" s="3"/>
      <c r="P1542" s="3" t="s">
        <v>82</v>
      </c>
      <c r="Q1542" s="3" t="s">
        <v>83</v>
      </c>
      <c r="R1542" s="4"/>
      <c r="S1542" s="3" t="s">
        <v>69</v>
      </c>
      <c r="T1542" s="3" t="s">
        <v>299</v>
      </c>
      <c r="U1542" s="3" t="s">
        <v>84</v>
      </c>
      <c r="V1542" s="3" t="s">
        <v>72</v>
      </c>
      <c r="W1542" s="3">
        <v>-19.420000000000002</v>
      </c>
      <c r="X1542" s="4">
        <f t="shared" si="163"/>
        <v>0.2288</v>
      </c>
      <c r="Y1542" s="3">
        <v>0.1144</v>
      </c>
      <c r="Z1542" s="4"/>
      <c r="AA1542" s="3">
        <v>4</v>
      </c>
      <c r="AB1542" s="3">
        <v>-15.196</v>
      </c>
      <c r="AC1542" s="4">
        <f t="shared" si="164"/>
        <v>2.0142000000000002</v>
      </c>
      <c r="AD1542" s="3">
        <v>1.0071000000000001</v>
      </c>
      <c r="AE1542" s="3">
        <v>4</v>
      </c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3" t="s">
        <v>177</v>
      </c>
      <c r="AV1542" s="3" t="s">
        <v>178</v>
      </c>
      <c r="AW1542" s="3" t="s">
        <v>121</v>
      </c>
      <c r="AX1542" s="4"/>
      <c r="AY1542" s="3" t="s">
        <v>122</v>
      </c>
      <c r="AZ1542" s="3" t="s">
        <v>76</v>
      </c>
      <c r="BA1542" s="3" t="s">
        <v>77</v>
      </c>
      <c r="BB1542" s="3">
        <v>31.50416667</v>
      </c>
      <c r="BC1542" s="3">
        <v>121.96</v>
      </c>
      <c r="BD1542" s="4"/>
      <c r="BE1542" s="3" t="s">
        <v>755</v>
      </c>
    </row>
    <row r="1543" spans="1:57" ht="12.75">
      <c r="A1543" s="3" t="s">
        <v>315</v>
      </c>
      <c r="B1543" s="4"/>
      <c r="C1543" s="3" t="s">
        <v>698</v>
      </c>
      <c r="D1543" s="3" t="s">
        <v>699</v>
      </c>
      <c r="E1543" s="3" t="s">
        <v>700</v>
      </c>
      <c r="F1543" s="3">
        <v>2017</v>
      </c>
      <c r="G1543" s="2" t="s">
        <v>61</v>
      </c>
      <c r="H1543" s="3" t="s">
        <v>112</v>
      </c>
      <c r="I1543" s="3" t="s">
        <v>113</v>
      </c>
      <c r="J1543" s="3" t="s">
        <v>96</v>
      </c>
      <c r="K1543" s="3" t="s">
        <v>126</v>
      </c>
      <c r="L1543" s="3">
        <v>2015</v>
      </c>
      <c r="M1543" s="3" t="s">
        <v>754</v>
      </c>
      <c r="N1543" s="2" t="s">
        <v>81</v>
      </c>
      <c r="O1543" s="3"/>
      <c r="P1543" s="3" t="s">
        <v>82</v>
      </c>
      <c r="Q1543" s="3" t="s">
        <v>83</v>
      </c>
      <c r="R1543" s="4"/>
      <c r="S1543" s="3" t="s">
        <v>69</v>
      </c>
      <c r="T1543" s="3" t="s">
        <v>299</v>
      </c>
      <c r="U1543" s="3" t="s">
        <v>84</v>
      </c>
      <c r="V1543" s="3" t="s">
        <v>72</v>
      </c>
      <c r="W1543" s="3">
        <v>-14.356</v>
      </c>
      <c r="X1543" s="4">
        <f t="shared" si="163"/>
        <v>9.1920000000000002</v>
      </c>
      <c r="Y1543" s="3">
        <v>4.5960000000000001</v>
      </c>
      <c r="Z1543" s="4"/>
      <c r="AA1543" s="3">
        <v>4</v>
      </c>
      <c r="AB1543" s="3">
        <v>-13.194000000000001</v>
      </c>
      <c r="AC1543" s="4">
        <f t="shared" si="164"/>
        <v>2.2719999999999998</v>
      </c>
      <c r="AD1543" s="3">
        <v>1.1359999999999999</v>
      </c>
      <c r="AE1543" s="3">
        <v>4</v>
      </c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3" t="s">
        <v>177</v>
      </c>
      <c r="AV1543" s="3" t="s">
        <v>178</v>
      </c>
      <c r="AW1543" s="3" t="s">
        <v>121</v>
      </c>
      <c r="AX1543" s="4"/>
      <c r="AY1543" s="3" t="s">
        <v>122</v>
      </c>
      <c r="AZ1543" s="3" t="s">
        <v>76</v>
      </c>
      <c r="BA1543" s="3" t="s">
        <v>77</v>
      </c>
      <c r="BB1543" s="3">
        <v>31.50416667</v>
      </c>
      <c r="BC1543" s="3">
        <v>121.96</v>
      </c>
      <c r="BD1543" s="4"/>
      <c r="BE1543" s="3" t="s">
        <v>755</v>
      </c>
    </row>
    <row r="1544" spans="1:57" ht="12.75">
      <c r="A1544" s="3" t="s">
        <v>315</v>
      </c>
      <c r="B1544" s="4"/>
      <c r="C1544" s="3" t="s">
        <v>698</v>
      </c>
      <c r="D1544" s="3" t="s">
        <v>699</v>
      </c>
      <c r="E1544" s="3" t="s">
        <v>700</v>
      </c>
      <c r="F1544" s="3">
        <v>2017</v>
      </c>
      <c r="G1544" s="2" t="s">
        <v>61</v>
      </c>
      <c r="H1544" s="3" t="s">
        <v>112</v>
      </c>
      <c r="I1544" s="3" t="s">
        <v>113</v>
      </c>
      <c r="J1544" s="3" t="s">
        <v>96</v>
      </c>
      <c r="K1544" s="3" t="s">
        <v>126</v>
      </c>
      <c r="L1544" s="3">
        <v>2015</v>
      </c>
      <c r="M1544" s="3" t="s">
        <v>756</v>
      </c>
      <c r="N1544" s="2" t="s">
        <v>81</v>
      </c>
      <c r="O1544" s="3"/>
      <c r="P1544" s="3" t="s">
        <v>82</v>
      </c>
      <c r="Q1544" s="3" t="s">
        <v>83</v>
      </c>
      <c r="R1544" s="4"/>
      <c r="S1544" s="3" t="s">
        <v>69</v>
      </c>
      <c r="T1544" s="3" t="s">
        <v>70</v>
      </c>
      <c r="U1544" s="3" t="s">
        <v>84</v>
      </c>
      <c r="V1544" s="3" t="s">
        <v>72</v>
      </c>
      <c r="W1544" s="3">
        <v>-16.099</v>
      </c>
      <c r="X1544" s="4">
        <f t="shared" si="163"/>
        <v>5.6177999999999999</v>
      </c>
      <c r="Y1544" s="3">
        <v>2.8089</v>
      </c>
      <c r="Z1544" s="4"/>
      <c r="AA1544" s="3">
        <v>4</v>
      </c>
      <c r="AB1544" s="3">
        <v>-13.29</v>
      </c>
      <c r="AC1544" s="4">
        <f t="shared" si="164"/>
        <v>1.962</v>
      </c>
      <c r="AD1544" s="3">
        <v>0.98099999999999998</v>
      </c>
      <c r="AE1544" s="3">
        <v>4</v>
      </c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3" t="s">
        <v>177</v>
      </c>
      <c r="AV1544" s="3" t="s">
        <v>178</v>
      </c>
      <c r="AW1544" s="3" t="s">
        <v>121</v>
      </c>
      <c r="AX1544" s="4"/>
      <c r="AY1544" s="3" t="s">
        <v>122</v>
      </c>
      <c r="AZ1544" s="3" t="s">
        <v>76</v>
      </c>
      <c r="BA1544" s="3" t="s">
        <v>77</v>
      </c>
      <c r="BB1544" s="3">
        <v>31.50416667</v>
      </c>
      <c r="BC1544" s="3">
        <v>121.96</v>
      </c>
      <c r="BD1544" s="4"/>
      <c r="BE1544" s="3" t="s">
        <v>755</v>
      </c>
    </row>
    <row r="1545" spans="1:57" ht="12.75">
      <c r="A1545" s="3" t="s">
        <v>315</v>
      </c>
      <c r="B1545" s="4"/>
      <c r="C1545" s="3" t="s">
        <v>698</v>
      </c>
      <c r="D1545" s="3" t="s">
        <v>699</v>
      </c>
      <c r="E1545" s="3" t="s">
        <v>700</v>
      </c>
      <c r="F1545" s="3">
        <v>2017</v>
      </c>
      <c r="G1545" s="2" t="s">
        <v>61</v>
      </c>
      <c r="H1545" s="3" t="s">
        <v>112</v>
      </c>
      <c r="I1545" s="3" t="s">
        <v>113</v>
      </c>
      <c r="J1545" s="3" t="s">
        <v>96</v>
      </c>
      <c r="K1545" s="3" t="s">
        <v>126</v>
      </c>
      <c r="L1545" s="3">
        <v>2015</v>
      </c>
      <c r="M1545" s="3" t="s">
        <v>756</v>
      </c>
      <c r="N1545" s="2" t="s">
        <v>81</v>
      </c>
      <c r="O1545" s="3"/>
      <c r="P1545" s="3" t="s">
        <v>82</v>
      </c>
      <c r="Q1545" s="3" t="s">
        <v>83</v>
      </c>
      <c r="R1545" s="4"/>
      <c r="S1545" s="3" t="s">
        <v>69</v>
      </c>
      <c r="T1545" s="3" t="s">
        <v>70</v>
      </c>
      <c r="U1545" s="3" t="s">
        <v>84</v>
      </c>
      <c r="V1545" s="3" t="s">
        <v>72</v>
      </c>
      <c r="W1545" s="3">
        <v>-19.765000000000001</v>
      </c>
      <c r="X1545" s="4">
        <f t="shared" si="163"/>
        <v>1.4097999999999999</v>
      </c>
      <c r="Y1545" s="3">
        <v>0.70489999999999997</v>
      </c>
      <c r="Z1545" s="4"/>
      <c r="AA1545" s="3">
        <v>4</v>
      </c>
      <c r="AB1545" s="3">
        <v>-10.356999999999999</v>
      </c>
      <c r="AC1545" s="4">
        <f t="shared" si="164"/>
        <v>2.3186</v>
      </c>
      <c r="AD1545" s="3">
        <v>1.1593</v>
      </c>
      <c r="AE1545" s="3">
        <v>4</v>
      </c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3" t="s">
        <v>177</v>
      </c>
      <c r="AV1545" s="3" t="s">
        <v>178</v>
      </c>
      <c r="AW1545" s="3" t="s">
        <v>121</v>
      </c>
      <c r="AX1545" s="4"/>
      <c r="AY1545" s="3" t="s">
        <v>122</v>
      </c>
      <c r="AZ1545" s="3" t="s">
        <v>76</v>
      </c>
      <c r="BA1545" s="3" t="s">
        <v>77</v>
      </c>
      <c r="BB1545" s="3">
        <v>31.50416667</v>
      </c>
      <c r="BC1545" s="3">
        <v>121.96</v>
      </c>
      <c r="BD1545" s="4"/>
      <c r="BE1545" s="3" t="s">
        <v>755</v>
      </c>
    </row>
    <row r="1546" spans="1:57" ht="12.75">
      <c r="A1546" s="3" t="s">
        <v>315</v>
      </c>
      <c r="B1546" s="4"/>
      <c r="C1546" s="3" t="s">
        <v>698</v>
      </c>
      <c r="D1546" s="3" t="s">
        <v>699</v>
      </c>
      <c r="E1546" s="3" t="s">
        <v>700</v>
      </c>
      <c r="F1546" s="3">
        <v>2017</v>
      </c>
      <c r="G1546" s="2" t="s">
        <v>61</v>
      </c>
      <c r="H1546" s="3" t="s">
        <v>112</v>
      </c>
      <c r="I1546" s="3" t="s">
        <v>113</v>
      </c>
      <c r="J1546" s="3" t="s">
        <v>96</v>
      </c>
      <c r="K1546" s="3" t="s">
        <v>126</v>
      </c>
      <c r="L1546" s="3">
        <v>2015</v>
      </c>
      <c r="M1546" s="3" t="s">
        <v>756</v>
      </c>
      <c r="N1546" s="2" t="s">
        <v>81</v>
      </c>
      <c r="O1546" s="3"/>
      <c r="P1546" s="3" t="s">
        <v>82</v>
      </c>
      <c r="Q1546" s="3" t="s">
        <v>83</v>
      </c>
      <c r="R1546" s="4"/>
      <c r="S1546" s="3" t="s">
        <v>69</v>
      </c>
      <c r="T1546" s="3" t="s">
        <v>70</v>
      </c>
      <c r="U1546" s="3" t="s">
        <v>84</v>
      </c>
      <c r="V1546" s="3" t="s">
        <v>72</v>
      </c>
      <c r="W1546" s="3">
        <v>-8.0608000000000004</v>
      </c>
      <c r="X1546" s="4">
        <f t="shared" si="163"/>
        <v>4.5476000000000001</v>
      </c>
      <c r="Y1546" s="3">
        <v>2.2738</v>
      </c>
      <c r="Z1546" s="4"/>
      <c r="AA1546" s="3">
        <v>4</v>
      </c>
      <c r="AB1546" s="3">
        <v>-0.39200000000000002</v>
      </c>
      <c r="AC1546" s="4">
        <f t="shared" si="164"/>
        <v>4.2282000000000002</v>
      </c>
      <c r="AD1546" s="3">
        <v>2.1141000000000001</v>
      </c>
      <c r="AE1546" s="3">
        <v>4</v>
      </c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3" t="s">
        <v>177</v>
      </c>
      <c r="AV1546" s="3" t="s">
        <v>178</v>
      </c>
      <c r="AW1546" s="3" t="s">
        <v>121</v>
      </c>
      <c r="AX1546" s="4"/>
      <c r="AY1546" s="3" t="s">
        <v>122</v>
      </c>
      <c r="AZ1546" s="3" t="s">
        <v>76</v>
      </c>
      <c r="BA1546" s="3" t="s">
        <v>77</v>
      </c>
      <c r="BB1546" s="3">
        <v>31.50416667</v>
      </c>
      <c r="BC1546" s="3">
        <v>121.96</v>
      </c>
      <c r="BD1546" s="4"/>
      <c r="BE1546" s="3" t="s">
        <v>755</v>
      </c>
    </row>
    <row r="1547" spans="1:57" ht="12.75">
      <c r="A1547" s="3" t="s">
        <v>315</v>
      </c>
      <c r="B1547" s="4"/>
      <c r="C1547" s="3" t="s">
        <v>698</v>
      </c>
      <c r="D1547" s="3" t="s">
        <v>699</v>
      </c>
      <c r="E1547" s="3" t="s">
        <v>700</v>
      </c>
      <c r="F1547" s="3">
        <v>2017</v>
      </c>
      <c r="G1547" s="2" t="s">
        <v>61</v>
      </c>
      <c r="H1547" s="3" t="s">
        <v>112</v>
      </c>
      <c r="I1547" s="3" t="s">
        <v>113</v>
      </c>
      <c r="J1547" s="3" t="s">
        <v>96</v>
      </c>
      <c r="K1547" s="3" t="s">
        <v>126</v>
      </c>
      <c r="L1547" s="3">
        <v>2015</v>
      </c>
      <c r="M1547" s="3" t="s">
        <v>757</v>
      </c>
      <c r="N1547" s="2" t="s">
        <v>81</v>
      </c>
      <c r="O1547" s="3"/>
      <c r="P1547" s="3" t="s">
        <v>82</v>
      </c>
      <c r="Q1547" s="3" t="s">
        <v>83</v>
      </c>
      <c r="R1547" s="4"/>
      <c r="S1547" s="3" t="s">
        <v>69</v>
      </c>
      <c r="T1547" s="3" t="s">
        <v>70</v>
      </c>
      <c r="U1547" s="3" t="s">
        <v>84</v>
      </c>
      <c r="V1547" s="3" t="s">
        <v>72</v>
      </c>
      <c r="W1547" s="3">
        <v>-11.53</v>
      </c>
      <c r="X1547" s="4">
        <f t="shared" si="163"/>
        <v>2.6766000000000001</v>
      </c>
      <c r="Y1547" s="3">
        <v>1.3383</v>
      </c>
      <c r="Z1547" s="4"/>
      <c r="AA1547" s="3">
        <v>4</v>
      </c>
      <c r="AB1547" s="3">
        <v>0.33779999999999999</v>
      </c>
      <c r="AC1547" s="4">
        <f t="shared" si="164"/>
        <v>3.2122000000000002</v>
      </c>
      <c r="AD1547" s="3">
        <v>1.6061000000000001</v>
      </c>
      <c r="AE1547" s="3">
        <v>4</v>
      </c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3" t="s">
        <v>177</v>
      </c>
      <c r="AV1547" s="3" t="s">
        <v>178</v>
      </c>
      <c r="AW1547" s="3" t="s">
        <v>121</v>
      </c>
      <c r="AX1547" s="4"/>
      <c r="AY1547" s="3" t="s">
        <v>122</v>
      </c>
      <c r="AZ1547" s="3" t="s">
        <v>76</v>
      </c>
      <c r="BA1547" s="3" t="s">
        <v>77</v>
      </c>
      <c r="BB1547" s="3">
        <v>31.50416667</v>
      </c>
      <c r="BC1547" s="3">
        <v>121.96</v>
      </c>
      <c r="BD1547" s="4"/>
      <c r="BE1547" s="3" t="s">
        <v>755</v>
      </c>
    </row>
    <row r="1548" spans="1:57" ht="12.75">
      <c r="A1548" s="3" t="s">
        <v>315</v>
      </c>
      <c r="B1548" s="4"/>
      <c r="C1548" s="3" t="s">
        <v>698</v>
      </c>
      <c r="D1548" s="3" t="s">
        <v>699</v>
      </c>
      <c r="E1548" s="3" t="s">
        <v>700</v>
      </c>
      <c r="F1548" s="3">
        <v>2017</v>
      </c>
      <c r="G1548" s="2" t="s">
        <v>61</v>
      </c>
      <c r="H1548" s="3" t="s">
        <v>112</v>
      </c>
      <c r="I1548" s="3" t="s">
        <v>113</v>
      </c>
      <c r="J1548" s="3" t="s">
        <v>96</v>
      </c>
      <c r="K1548" s="3" t="s">
        <v>126</v>
      </c>
      <c r="L1548" s="3">
        <v>2015</v>
      </c>
      <c r="M1548" s="3" t="s">
        <v>757</v>
      </c>
      <c r="N1548" s="2" t="s">
        <v>81</v>
      </c>
      <c r="O1548" s="3"/>
      <c r="P1548" s="3" t="s">
        <v>82</v>
      </c>
      <c r="Q1548" s="3" t="s">
        <v>83</v>
      </c>
      <c r="R1548" s="4"/>
      <c r="S1548" s="3" t="s">
        <v>69</v>
      </c>
      <c r="T1548" s="3" t="s">
        <v>70</v>
      </c>
      <c r="U1548" s="3" t="s">
        <v>84</v>
      </c>
      <c r="V1548" s="3" t="s">
        <v>72</v>
      </c>
      <c r="W1548" s="3">
        <v>-2.7852000000000001</v>
      </c>
      <c r="X1548" s="4">
        <f t="shared" si="163"/>
        <v>3.7475999999999998</v>
      </c>
      <c r="Y1548" s="3">
        <v>1.8737999999999999</v>
      </c>
      <c r="Z1548" s="4"/>
      <c r="AA1548" s="3">
        <v>4</v>
      </c>
      <c r="AB1548" s="3">
        <v>3.9068999999999998</v>
      </c>
      <c r="AC1548" s="4">
        <f t="shared" si="164"/>
        <v>3.2124000000000001</v>
      </c>
      <c r="AD1548" s="3">
        <v>1.6062000000000001</v>
      </c>
      <c r="AE1548" s="3">
        <v>4</v>
      </c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3" t="s">
        <v>177</v>
      </c>
      <c r="AV1548" s="3" t="s">
        <v>178</v>
      </c>
      <c r="AW1548" s="3" t="s">
        <v>121</v>
      </c>
      <c r="AX1548" s="4"/>
      <c r="AY1548" s="3" t="s">
        <v>122</v>
      </c>
      <c r="AZ1548" s="3" t="s">
        <v>76</v>
      </c>
      <c r="BA1548" s="3" t="s">
        <v>77</v>
      </c>
      <c r="BB1548" s="3">
        <v>31.50416667</v>
      </c>
      <c r="BC1548" s="3">
        <v>121.96</v>
      </c>
      <c r="BD1548" s="4"/>
      <c r="BE1548" s="3" t="s">
        <v>755</v>
      </c>
    </row>
    <row r="1549" spans="1:57" ht="12.75">
      <c r="A1549" s="3" t="s">
        <v>315</v>
      </c>
      <c r="B1549" s="4"/>
      <c r="C1549" s="3" t="s">
        <v>698</v>
      </c>
      <c r="D1549" s="3" t="s">
        <v>699</v>
      </c>
      <c r="E1549" s="3" t="s">
        <v>700</v>
      </c>
      <c r="F1549" s="3">
        <v>2017</v>
      </c>
      <c r="G1549" s="2" t="s">
        <v>61</v>
      </c>
      <c r="H1549" s="3" t="s">
        <v>112</v>
      </c>
      <c r="I1549" s="3" t="s">
        <v>113</v>
      </c>
      <c r="J1549" s="3" t="s">
        <v>96</v>
      </c>
      <c r="K1549" s="3" t="s">
        <v>126</v>
      </c>
      <c r="L1549" s="3">
        <v>2015</v>
      </c>
      <c r="M1549" s="3" t="s">
        <v>757</v>
      </c>
      <c r="N1549" s="2" t="s">
        <v>81</v>
      </c>
      <c r="O1549" s="3"/>
      <c r="P1549" s="3" t="s">
        <v>82</v>
      </c>
      <c r="Q1549" s="3" t="s">
        <v>83</v>
      </c>
      <c r="R1549" s="4"/>
      <c r="S1549" s="3" t="s">
        <v>69</v>
      </c>
      <c r="T1549" s="3" t="s">
        <v>70</v>
      </c>
      <c r="U1549" s="3" t="s">
        <v>84</v>
      </c>
      <c r="V1549" s="3" t="s">
        <v>72</v>
      </c>
      <c r="W1549" s="3">
        <v>7.8330000000000002</v>
      </c>
      <c r="X1549" s="4">
        <f t="shared" si="163"/>
        <v>3.0335999999999999</v>
      </c>
      <c r="Y1549" s="3">
        <v>1.5167999999999999</v>
      </c>
      <c r="Z1549" s="4"/>
      <c r="AA1549" s="3">
        <v>4</v>
      </c>
      <c r="AB1549" s="3">
        <v>22.288</v>
      </c>
      <c r="AC1549" s="4">
        <f t="shared" si="164"/>
        <v>7.1382000000000003</v>
      </c>
      <c r="AD1549" s="3">
        <v>3.5691000000000002</v>
      </c>
      <c r="AE1549" s="3">
        <v>4</v>
      </c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3" t="s">
        <v>177</v>
      </c>
      <c r="AV1549" s="3" t="s">
        <v>178</v>
      </c>
      <c r="AW1549" s="3" t="s">
        <v>121</v>
      </c>
      <c r="AX1549" s="4"/>
      <c r="AY1549" s="3" t="s">
        <v>122</v>
      </c>
      <c r="AZ1549" s="3" t="s">
        <v>76</v>
      </c>
      <c r="BA1549" s="3" t="s">
        <v>77</v>
      </c>
      <c r="BB1549" s="3">
        <v>31.50416667</v>
      </c>
      <c r="BC1549" s="3">
        <v>121.96</v>
      </c>
      <c r="BD1549" s="4"/>
      <c r="BE1549" s="3" t="s">
        <v>755</v>
      </c>
    </row>
    <row r="1550" spans="1:57" ht="12.75">
      <c r="A1550" s="3" t="s">
        <v>315</v>
      </c>
      <c r="B1550" s="4"/>
      <c r="C1550" s="3" t="s">
        <v>698</v>
      </c>
      <c r="D1550" s="3" t="s">
        <v>699</v>
      </c>
      <c r="E1550" s="3" t="s">
        <v>700</v>
      </c>
      <c r="F1550" s="3">
        <v>2017</v>
      </c>
      <c r="G1550" s="2" t="s">
        <v>61</v>
      </c>
      <c r="H1550" s="3" t="s">
        <v>112</v>
      </c>
      <c r="I1550" s="3" t="s">
        <v>113</v>
      </c>
      <c r="J1550" s="3" t="s">
        <v>96</v>
      </c>
      <c r="K1550" s="3" t="s">
        <v>126</v>
      </c>
      <c r="L1550" s="3">
        <v>2015</v>
      </c>
      <c r="M1550" s="3" t="s">
        <v>758</v>
      </c>
      <c r="N1550" s="2" t="s">
        <v>81</v>
      </c>
      <c r="O1550" s="3"/>
      <c r="P1550" s="3" t="s">
        <v>82</v>
      </c>
      <c r="Q1550" s="3" t="s">
        <v>83</v>
      </c>
      <c r="R1550" s="4"/>
      <c r="S1550" s="3" t="s">
        <v>69</v>
      </c>
      <c r="T1550" s="3" t="s">
        <v>101</v>
      </c>
      <c r="U1550" s="3" t="s">
        <v>84</v>
      </c>
      <c r="V1550" s="3" t="s">
        <v>72</v>
      </c>
      <c r="W1550" s="3">
        <v>9.5067000000000004</v>
      </c>
      <c r="X1550" s="4">
        <f t="shared" si="163"/>
        <v>5.3932000000000002</v>
      </c>
      <c r="Y1550" s="3">
        <v>2.6966000000000001</v>
      </c>
      <c r="Z1550" s="4"/>
      <c r="AA1550" s="3">
        <v>4</v>
      </c>
      <c r="AB1550" s="3">
        <v>4.6022999999999996</v>
      </c>
      <c r="AC1550" s="4">
        <f t="shared" si="164"/>
        <v>1.3258000000000001</v>
      </c>
      <c r="AD1550" s="3">
        <v>0.66290000000000004</v>
      </c>
      <c r="AE1550" s="3">
        <v>4</v>
      </c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3" t="s">
        <v>177</v>
      </c>
      <c r="AV1550" s="3" t="s">
        <v>178</v>
      </c>
      <c r="AW1550" s="3" t="s">
        <v>121</v>
      </c>
      <c r="AX1550" s="4"/>
      <c r="AY1550" s="3" t="s">
        <v>122</v>
      </c>
      <c r="AZ1550" s="3" t="s">
        <v>76</v>
      </c>
      <c r="BA1550" s="3" t="s">
        <v>77</v>
      </c>
      <c r="BB1550" s="3">
        <v>31.50416667</v>
      </c>
      <c r="BC1550" s="3">
        <v>121.96</v>
      </c>
      <c r="BD1550" s="4"/>
      <c r="BE1550" s="3" t="s">
        <v>755</v>
      </c>
    </row>
    <row r="1551" spans="1:57" ht="12.75">
      <c r="A1551" s="3" t="s">
        <v>315</v>
      </c>
      <c r="B1551" s="4"/>
      <c r="C1551" s="3" t="s">
        <v>698</v>
      </c>
      <c r="D1551" s="3" t="s">
        <v>699</v>
      </c>
      <c r="E1551" s="3" t="s">
        <v>700</v>
      </c>
      <c r="F1551" s="3">
        <v>2017</v>
      </c>
      <c r="G1551" s="2" t="s">
        <v>61</v>
      </c>
      <c r="H1551" s="3" t="s">
        <v>112</v>
      </c>
      <c r="I1551" s="3" t="s">
        <v>113</v>
      </c>
      <c r="J1551" s="3" t="s">
        <v>96</v>
      </c>
      <c r="K1551" s="3" t="s">
        <v>126</v>
      </c>
      <c r="L1551" s="3">
        <v>2015</v>
      </c>
      <c r="M1551" s="3" t="s">
        <v>758</v>
      </c>
      <c r="N1551" s="2" t="s">
        <v>81</v>
      </c>
      <c r="O1551" s="3"/>
      <c r="P1551" s="3" t="s">
        <v>82</v>
      </c>
      <c r="Q1551" s="3" t="s">
        <v>83</v>
      </c>
      <c r="R1551" s="4"/>
      <c r="S1551" s="3" t="s">
        <v>69</v>
      </c>
      <c r="T1551" s="3" t="s">
        <v>101</v>
      </c>
      <c r="U1551" s="3" t="s">
        <v>84</v>
      </c>
      <c r="V1551" s="3" t="s">
        <v>72</v>
      </c>
      <c r="W1551" s="3">
        <v>20.157800000000002</v>
      </c>
      <c r="X1551" s="4">
        <f t="shared" si="163"/>
        <v>6.5404</v>
      </c>
      <c r="Y1551" s="3">
        <v>3.2702</v>
      </c>
      <c r="Z1551" s="4"/>
      <c r="AA1551" s="3">
        <v>4</v>
      </c>
      <c r="AB1551" s="3">
        <v>12.468</v>
      </c>
      <c r="AC1551" s="4">
        <f t="shared" si="164"/>
        <v>3.3586</v>
      </c>
      <c r="AD1551" s="3">
        <v>1.6793</v>
      </c>
      <c r="AE1551" s="3">
        <v>4</v>
      </c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3" t="s">
        <v>177</v>
      </c>
      <c r="AV1551" s="3" t="s">
        <v>178</v>
      </c>
      <c r="AW1551" s="3" t="s">
        <v>121</v>
      </c>
      <c r="AX1551" s="4"/>
      <c r="AY1551" s="3" t="s">
        <v>122</v>
      </c>
      <c r="AZ1551" s="3" t="s">
        <v>76</v>
      </c>
      <c r="BA1551" s="3" t="s">
        <v>77</v>
      </c>
      <c r="BB1551" s="3">
        <v>31.50416667</v>
      </c>
      <c r="BC1551" s="3">
        <v>121.96</v>
      </c>
      <c r="BD1551" s="4"/>
      <c r="BE1551" s="3" t="s">
        <v>755</v>
      </c>
    </row>
    <row r="1552" spans="1:57" ht="12.75">
      <c r="A1552" s="3" t="s">
        <v>315</v>
      </c>
      <c r="B1552" s="4"/>
      <c r="C1552" s="3" t="s">
        <v>698</v>
      </c>
      <c r="D1552" s="3" t="s">
        <v>699</v>
      </c>
      <c r="E1552" s="3" t="s">
        <v>700</v>
      </c>
      <c r="F1552" s="3">
        <v>2017</v>
      </c>
      <c r="G1552" s="2" t="s">
        <v>61</v>
      </c>
      <c r="H1552" s="3" t="s">
        <v>112</v>
      </c>
      <c r="I1552" s="3" t="s">
        <v>113</v>
      </c>
      <c r="J1552" s="3" t="s">
        <v>96</v>
      </c>
      <c r="K1552" s="3" t="s">
        <v>126</v>
      </c>
      <c r="L1552" s="3">
        <v>2015</v>
      </c>
      <c r="M1552" s="3" t="s">
        <v>758</v>
      </c>
      <c r="N1552" s="2" t="s">
        <v>81</v>
      </c>
      <c r="O1552" s="3"/>
      <c r="P1552" s="3" t="s">
        <v>82</v>
      </c>
      <c r="Q1552" s="3" t="s">
        <v>83</v>
      </c>
      <c r="R1552" s="4"/>
      <c r="S1552" s="3" t="s">
        <v>69</v>
      </c>
      <c r="T1552" s="3" t="s">
        <v>101</v>
      </c>
      <c r="U1552" s="3" t="s">
        <v>84</v>
      </c>
      <c r="V1552" s="3" t="s">
        <v>72</v>
      </c>
      <c r="W1552" s="3">
        <v>12.512600000000001</v>
      </c>
      <c r="X1552" s="4">
        <f t="shared" si="163"/>
        <v>4.7728000000000002</v>
      </c>
      <c r="Y1552" s="3">
        <v>2.3864000000000001</v>
      </c>
      <c r="Z1552" s="4"/>
      <c r="AA1552" s="3">
        <v>4</v>
      </c>
      <c r="AB1552" s="3">
        <v>24.841999999999999</v>
      </c>
      <c r="AC1552" s="4">
        <f t="shared" si="164"/>
        <v>5.1196000000000002</v>
      </c>
      <c r="AD1552" s="3">
        <v>2.5598000000000001</v>
      </c>
      <c r="AE1552" s="3">
        <v>4</v>
      </c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3" t="s">
        <v>177</v>
      </c>
      <c r="AV1552" s="3" t="s">
        <v>178</v>
      </c>
      <c r="AW1552" s="3" t="s">
        <v>121</v>
      </c>
      <c r="AX1552" s="4"/>
      <c r="AY1552" s="3" t="s">
        <v>122</v>
      </c>
      <c r="AZ1552" s="3" t="s">
        <v>76</v>
      </c>
      <c r="BA1552" s="3" t="s">
        <v>77</v>
      </c>
      <c r="BB1552" s="3">
        <v>31.50416667</v>
      </c>
      <c r="BC1552" s="3">
        <v>121.96</v>
      </c>
      <c r="BD1552" s="4"/>
      <c r="BE1552" s="3" t="s">
        <v>755</v>
      </c>
    </row>
    <row r="1553" spans="1:57" ht="12.75">
      <c r="A1553" s="3" t="s">
        <v>315</v>
      </c>
      <c r="B1553" s="4"/>
      <c r="C1553" s="3" t="s">
        <v>698</v>
      </c>
      <c r="D1553" s="3" t="s">
        <v>699</v>
      </c>
      <c r="E1553" s="3" t="s">
        <v>700</v>
      </c>
      <c r="F1553" s="3">
        <v>2017</v>
      </c>
      <c r="G1553" s="2" t="s">
        <v>61</v>
      </c>
      <c r="H1553" s="3" t="s">
        <v>112</v>
      </c>
      <c r="I1553" s="3" t="s">
        <v>113</v>
      </c>
      <c r="J1553" s="3" t="s">
        <v>96</v>
      </c>
      <c r="K1553" s="3" t="s">
        <v>126</v>
      </c>
      <c r="L1553" s="3">
        <v>2015</v>
      </c>
      <c r="M1553" s="3" t="s">
        <v>758</v>
      </c>
      <c r="N1553" s="2" t="s">
        <v>81</v>
      </c>
      <c r="O1553" s="3"/>
      <c r="P1553" s="3" t="s">
        <v>82</v>
      </c>
      <c r="Q1553" s="3" t="s">
        <v>83</v>
      </c>
      <c r="R1553" s="4"/>
      <c r="S1553" s="3" t="s">
        <v>69</v>
      </c>
      <c r="T1553" s="3" t="s">
        <v>101</v>
      </c>
      <c r="U1553" s="3" t="s">
        <v>84</v>
      </c>
      <c r="V1553" s="3" t="s">
        <v>72</v>
      </c>
      <c r="W1553" s="3">
        <v>23.383800000000001</v>
      </c>
      <c r="X1553" s="4">
        <f t="shared" si="163"/>
        <v>15.4672</v>
      </c>
      <c r="Y1553" s="3">
        <v>7.7336</v>
      </c>
      <c r="Z1553" s="4"/>
      <c r="AA1553" s="3">
        <v>4</v>
      </c>
      <c r="AB1553" s="3">
        <v>9.5076000000000001</v>
      </c>
      <c r="AC1553" s="4">
        <f t="shared" si="164"/>
        <v>6.8056000000000001</v>
      </c>
      <c r="AD1553" s="3">
        <v>3.4028</v>
      </c>
      <c r="AE1553" s="3">
        <v>4</v>
      </c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3" t="s">
        <v>177</v>
      </c>
      <c r="AV1553" s="3" t="s">
        <v>178</v>
      </c>
      <c r="AW1553" s="3" t="s">
        <v>121</v>
      </c>
      <c r="AX1553" s="4"/>
      <c r="AY1553" s="3" t="s">
        <v>122</v>
      </c>
      <c r="AZ1553" s="3" t="s">
        <v>76</v>
      </c>
      <c r="BA1553" s="3" t="s">
        <v>77</v>
      </c>
      <c r="BB1553" s="3">
        <v>31.50416667</v>
      </c>
      <c r="BC1553" s="3">
        <v>121.96</v>
      </c>
      <c r="BD1553" s="4"/>
      <c r="BE1553" s="3" t="s">
        <v>755</v>
      </c>
    </row>
    <row r="1554" spans="1:57" ht="12.75">
      <c r="A1554" s="3" t="s">
        <v>315</v>
      </c>
      <c r="B1554" s="4"/>
      <c r="C1554" s="3" t="s">
        <v>698</v>
      </c>
      <c r="D1554" s="3" t="s">
        <v>699</v>
      </c>
      <c r="E1554" s="3" t="s">
        <v>700</v>
      </c>
      <c r="F1554" s="3">
        <v>2017</v>
      </c>
      <c r="G1554" s="2" t="s">
        <v>61</v>
      </c>
      <c r="H1554" s="3" t="s">
        <v>112</v>
      </c>
      <c r="I1554" s="3" t="s">
        <v>113</v>
      </c>
      <c r="J1554" s="3" t="s">
        <v>96</v>
      </c>
      <c r="K1554" s="3" t="s">
        <v>126</v>
      </c>
      <c r="L1554" s="3">
        <v>2015</v>
      </c>
      <c r="M1554" s="3" t="s">
        <v>758</v>
      </c>
      <c r="N1554" s="2" t="s">
        <v>81</v>
      </c>
      <c r="O1554" s="3"/>
      <c r="P1554" s="3" t="s">
        <v>82</v>
      </c>
      <c r="Q1554" s="3" t="s">
        <v>83</v>
      </c>
      <c r="R1554" s="4"/>
      <c r="S1554" s="3" t="s">
        <v>69</v>
      </c>
      <c r="T1554" s="3" t="s">
        <v>101</v>
      </c>
      <c r="U1554" s="3" t="s">
        <v>84</v>
      </c>
      <c r="V1554" s="3" t="s">
        <v>72</v>
      </c>
      <c r="W1554" s="3">
        <v>12.468400000000001</v>
      </c>
      <c r="X1554" s="4">
        <f t="shared" si="163"/>
        <v>6.9821999999999997</v>
      </c>
      <c r="Y1554" s="3">
        <v>3.4910999999999999</v>
      </c>
      <c r="Z1554" s="4"/>
      <c r="AA1554" s="3">
        <v>4</v>
      </c>
      <c r="AB1554" s="3">
        <v>15.827</v>
      </c>
      <c r="AC1554" s="4">
        <f t="shared" si="164"/>
        <v>13.6112</v>
      </c>
      <c r="AD1554" s="3">
        <v>6.8056000000000001</v>
      </c>
      <c r="AE1554" s="3">
        <v>4</v>
      </c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3" t="s">
        <v>177</v>
      </c>
      <c r="AV1554" s="3" t="s">
        <v>178</v>
      </c>
      <c r="AW1554" s="3" t="s">
        <v>121</v>
      </c>
      <c r="AX1554" s="4"/>
      <c r="AY1554" s="3" t="s">
        <v>122</v>
      </c>
      <c r="AZ1554" s="3" t="s">
        <v>76</v>
      </c>
      <c r="BA1554" s="3" t="s">
        <v>77</v>
      </c>
      <c r="BB1554" s="3">
        <v>31.50416667</v>
      </c>
      <c r="BC1554" s="3">
        <v>121.96</v>
      </c>
      <c r="BD1554" s="4"/>
      <c r="BE1554" s="3" t="s">
        <v>755</v>
      </c>
    </row>
    <row r="1555" spans="1:57" ht="12.75">
      <c r="A1555" s="3" t="s">
        <v>315</v>
      </c>
      <c r="B1555" s="4"/>
      <c r="C1555" s="3" t="s">
        <v>698</v>
      </c>
      <c r="D1555" s="3" t="s">
        <v>699</v>
      </c>
      <c r="E1555" s="3" t="s">
        <v>700</v>
      </c>
      <c r="F1555" s="3">
        <v>2017</v>
      </c>
      <c r="G1555" s="2" t="s">
        <v>61</v>
      </c>
      <c r="H1555" s="3" t="s">
        <v>112</v>
      </c>
      <c r="I1555" s="3" t="s">
        <v>113</v>
      </c>
      <c r="J1555" s="3" t="s">
        <v>96</v>
      </c>
      <c r="K1555" s="3" t="s">
        <v>126</v>
      </c>
      <c r="L1555" s="3">
        <v>2015</v>
      </c>
      <c r="M1555" s="3" t="s">
        <v>759</v>
      </c>
      <c r="N1555" s="2" t="s">
        <v>81</v>
      </c>
      <c r="O1555" s="3"/>
      <c r="P1555" s="3" t="s">
        <v>82</v>
      </c>
      <c r="Q1555" s="3" t="s">
        <v>83</v>
      </c>
      <c r="R1555" s="4"/>
      <c r="S1555" s="3" t="s">
        <v>69</v>
      </c>
      <c r="T1555" s="3" t="s">
        <v>101</v>
      </c>
      <c r="U1555" s="3" t="s">
        <v>84</v>
      </c>
      <c r="V1555" s="3" t="s">
        <v>72</v>
      </c>
      <c r="W1555" s="3">
        <v>60.691800000000001</v>
      </c>
      <c r="X1555" s="4">
        <f t="shared" si="163"/>
        <v>13.836600000000001</v>
      </c>
      <c r="Y1555" s="3">
        <v>6.9183000000000003</v>
      </c>
      <c r="Z1555" s="4"/>
      <c r="AA1555" s="3">
        <v>4</v>
      </c>
      <c r="AB1555" s="3">
        <v>75.471999999999994</v>
      </c>
      <c r="AC1555" s="4">
        <f t="shared" si="164"/>
        <v>18.239000000000001</v>
      </c>
      <c r="AD1555" s="3">
        <v>9.1195000000000004</v>
      </c>
      <c r="AE1555" s="3">
        <v>4</v>
      </c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3" t="s">
        <v>177</v>
      </c>
      <c r="AV1555" s="3" t="s">
        <v>178</v>
      </c>
      <c r="AW1555" s="3" t="s">
        <v>121</v>
      </c>
      <c r="AX1555" s="4"/>
      <c r="AY1555" s="3" t="s">
        <v>122</v>
      </c>
      <c r="AZ1555" s="3" t="s">
        <v>76</v>
      </c>
      <c r="BA1555" s="3" t="s">
        <v>77</v>
      </c>
      <c r="BB1555" s="3">
        <v>31.50416667</v>
      </c>
      <c r="BC1555" s="3">
        <v>121.96</v>
      </c>
      <c r="BD1555" s="4"/>
      <c r="BE1555" s="3" t="s">
        <v>755</v>
      </c>
    </row>
    <row r="1556" spans="1:57" ht="12.75">
      <c r="A1556" s="3" t="s">
        <v>315</v>
      </c>
      <c r="B1556" s="4"/>
      <c r="C1556" s="3" t="s">
        <v>698</v>
      </c>
      <c r="D1556" s="3" t="s">
        <v>699</v>
      </c>
      <c r="E1556" s="3" t="s">
        <v>700</v>
      </c>
      <c r="F1556" s="3">
        <v>2017</v>
      </c>
      <c r="G1556" s="2" t="s">
        <v>61</v>
      </c>
      <c r="H1556" s="3" t="s">
        <v>112</v>
      </c>
      <c r="I1556" s="3" t="s">
        <v>113</v>
      </c>
      <c r="J1556" s="3" t="s">
        <v>96</v>
      </c>
      <c r="K1556" s="3" t="s">
        <v>126</v>
      </c>
      <c r="L1556" s="3">
        <v>2015</v>
      </c>
      <c r="M1556" s="3" t="s">
        <v>759</v>
      </c>
      <c r="N1556" s="2" t="s">
        <v>81</v>
      </c>
      <c r="O1556" s="3"/>
      <c r="P1556" s="3" t="s">
        <v>82</v>
      </c>
      <c r="Q1556" s="3" t="s">
        <v>83</v>
      </c>
      <c r="R1556" s="4"/>
      <c r="S1556" s="3" t="s">
        <v>69</v>
      </c>
      <c r="T1556" s="3" t="s">
        <v>101</v>
      </c>
      <c r="U1556" s="3" t="s">
        <v>84</v>
      </c>
      <c r="V1556" s="3" t="s">
        <v>72</v>
      </c>
      <c r="W1556" s="3">
        <v>62.578600000000002</v>
      </c>
      <c r="X1556" s="4">
        <f t="shared" si="163"/>
        <v>15.7234</v>
      </c>
      <c r="Y1556" s="3">
        <v>7.8616999999999999</v>
      </c>
      <c r="Z1556" s="4"/>
      <c r="AA1556" s="3">
        <v>4</v>
      </c>
      <c r="AB1556" s="3">
        <v>83.647999999999996</v>
      </c>
      <c r="AC1556" s="4">
        <f t="shared" si="164"/>
        <v>22.012</v>
      </c>
      <c r="AD1556" s="3">
        <v>11.006</v>
      </c>
      <c r="AE1556" s="3">
        <v>4</v>
      </c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3" t="s">
        <v>177</v>
      </c>
      <c r="AV1556" s="3" t="s">
        <v>178</v>
      </c>
      <c r="AW1556" s="3" t="s">
        <v>121</v>
      </c>
      <c r="AX1556" s="4"/>
      <c r="AY1556" s="3" t="s">
        <v>122</v>
      </c>
      <c r="AZ1556" s="3" t="s">
        <v>76</v>
      </c>
      <c r="BA1556" s="3" t="s">
        <v>77</v>
      </c>
      <c r="BB1556" s="3">
        <v>31.50416667</v>
      </c>
      <c r="BC1556" s="3">
        <v>121.96</v>
      </c>
      <c r="BD1556" s="4"/>
      <c r="BE1556" s="3" t="s">
        <v>755</v>
      </c>
    </row>
    <row r="1557" spans="1:57" ht="12.75">
      <c r="A1557" s="3" t="s">
        <v>315</v>
      </c>
      <c r="B1557" s="4"/>
      <c r="C1557" s="3" t="s">
        <v>698</v>
      </c>
      <c r="D1557" s="3" t="s">
        <v>699</v>
      </c>
      <c r="E1557" s="3" t="s">
        <v>700</v>
      </c>
      <c r="F1557" s="3">
        <v>2017</v>
      </c>
      <c r="G1557" s="2" t="s">
        <v>61</v>
      </c>
      <c r="H1557" s="3" t="s">
        <v>112</v>
      </c>
      <c r="I1557" s="3" t="s">
        <v>113</v>
      </c>
      <c r="J1557" s="3" t="s">
        <v>96</v>
      </c>
      <c r="K1557" s="3" t="s">
        <v>126</v>
      </c>
      <c r="L1557" s="3">
        <v>2015</v>
      </c>
      <c r="M1557" s="3" t="s">
        <v>759</v>
      </c>
      <c r="N1557" s="2" t="s">
        <v>81</v>
      </c>
      <c r="O1557" s="3"/>
      <c r="P1557" s="3" t="s">
        <v>82</v>
      </c>
      <c r="Q1557" s="3" t="s">
        <v>83</v>
      </c>
      <c r="R1557" s="4"/>
      <c r="S1557" s="3" t="s">
        <v>69</v>
      </c>
      <c r="T1557" s="3" t="s">
        <v>101</v>
      </c>
      <c r="U1557" s="3" t="s">
        <v>84</v>
      </c>
      <c r="V1557" s="3" t="s">
        <v>72</v>
      </c>
      <c r="W1557" s="3">
        <v>106.289</v>
      </c>
      <c r="X1557" s="4">
        <f t="shared" si="163"/>
        <v>14.465400000000001</v>
      </c>
      <c r="Y1557" s="3">
        <v>7.2327000000000004</v>
      </c>
      <c r="Z1557" s="4"/>
      <c r="AA1557" s="3">
        <v>4</v>
      </c>
      <c r="AB1557" s="3">
        <v>238.99</v>
      </c>
      <c r="AC1557" s="4">
        <f t="shared" si="164"/>
        <v>52.83</v>
      </c>
      <c r="AD1557" s="3">
        <v>26.414999999999999</v>
      </c>
      <c r="AE1557" s="3">
        <v>4</v>
      </c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3" t="s">
        <v>177</v>
      </c>
      <c r="AV1557" s="3" t="s">
        <v>178</v>
      </c>
      <c r="AW1557" s="3" t="s">
        <v>121</v>
      </c>
      <c r="AX1557" s="4"/>
      <c r="AY1557" s="3" t="s">
        <v>122</v>
      </c>
      <c r="AZ1557" s="3" t="s">
        <v>76</v>
      </c>
      <c r="BA1557" s="3" t="s">
        <v>77</v>
      </c>
      <c r="BB1557" s="3">
        <v>31.50416667</v>
      </c>
      <c r="BC1557" s="3">
        <v>121.96</v>
      </c>
      <c r="BD1557" s="4"/>
      <c r="BE1557" s="3" t="s">
        <v>755</v>
      </c>
    </row>
    <row r="1558" spans="1:57" ht="12.75">
      <c r="A1558" s="3" t="s">
        <v>315</v>
      </c>
      <c r="B1558" s="4"/>
      <c r="C1558" s="3" t="s">
        <v>698</v>
      </c>
      <c r="D1558" s="3" t="s">
        <v>699</v>
      </c>
      <c r="E1558" s="3" t="s">
        <v>700</v>
      </c>
      <c r="F1558" s="3">
        <v>2017</v>
      </c>
      <c r="G1558" s="2" t="s">
        <v>61</v>
      </c>
      <c r="H1558" s="3" t="s">
        <v>112</v>
      </c>
      <c r="I1558" s="3" t="s">
        <v>113</v>
      </c>
      <c r="J1558" s="3" t="s">
        <v>96</v>
      </c>
      <c r="K1558" s="3" t="s">
        <v>126</v>
      </c>
      <c r="L1558" s="3">
        <v>2015</v>
      </c>
      <c r="M1558" s="3" t="s">
        <v>759</v>
      </c>
      <c r="N1558" s="2" t="s">
        <v>81</v>
      </c>
      <c r="O1558" s="3"/>
      <c r="P1558" s="3" t="s">
        <v>82</v>
      </c>
      <c r="Q1558" s="3" t="s">
        <v>83</v>
      </c>
      <c r="R1558" s="4"/>
      <c r="S1558" s="3" t="s">
        <v>69</v>
      </c>
      <c r="T1558" s="3" t="s">
        <v>101</v>
      </c>
      <c r="U1558" s="3" t="s">
        <v>84</v>
      </c>
      <c r="V1558" s="3" t="s">
        <v>72</v>
      </c>
      <c r="W1558" s="3">
        <v>183.333</v>
      </c>
      <c r="X1558" s="4">
        <f t="shared" si="163"/>
        <v>11.9504</v>
      </c>
      <c r="Y1558" s="3">
        <v>5.9752000000000001</v>
      </c>
      <c r="Z1558" s="4"/>
      <c r="AA1558" s="3">
        <v>4</v>
      </c>
      <c r="AB1558" s="3">
        <v>387.11</v>
      </c>
      <c r="AC1558" s="4">
        <f t="shared" si="164"/>
        <v>57.231999999999999</v>
      </c>
      <c r="AD1558" s="3">
        <v>28.616</v>
      </c>
      <c r="AE1558" s="3">
        <v>4</v>
      </c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3" t="s">
        <v>177</v>
      </c>
      <c r="AV1558" s="3" t="s">
        <v>178</v>
      </c>
      <c r="AW1558" s="3" t="s">
        <v>121</v>
      </c>
      <c r="AX1558" s="4"/>
      <c r="AY1558" s="3" t="s">
        <v>122</v>
      </c>
      <c r="AZ1558" s="3" t="s">
        <v>76</v>
      </c>
      <c r="BA1558" s="3" t="s">
        <v>77</v>
      </c>
      <c r="BB1558" s="3">
        <v>31.50416667</v>
      </c>
      <c r="BC1558" s="3">
        <v>121.96</v>
      </c>
      <c r="BD1558" s="4"/>
      <c r="BE1558" s="3" t="s">
        <v>755</v>
      </c>
    </row>
    <row r="1559" spans="1:57" ht="12.75">
      <c r="A1559" s="3" t="s">
        <v>315</v>
      </c>
      <c r="B1559" s="4"/>
      <c r="C1559" s="3" t="s">
        <v>698</v>
      </c>
      <c r="D1559" s="3" t="s">
        <v>699</v>
      </c>
      <c r="E1559" s="3" t="s">
        <v>700</v>
      </c>
      <c r="F1559" s="3">
        <v>2017</v>
      </c>
      <c r="G1559" s="2" t="s">
        <v>61</v>
      </c>
      <c r="H1559" s="3" t="s">
        <v>112</v>
      </c>
      <c r="I1559" s="3" t="s">
        <v>113</v>
      </c>
      <c r="J1559" s="3" t="s">
        <v>96</v>
      </c>
      <c r="K1559" s="3" t="s">
        <v>126</v>
      </c>
      <c r="L1559" s="3">
        <v>2015</v>
      </c>
      <c r="M1559" s="3" t="s">
        <v>759</v>
      </c>
      <c r="N1559" s="2" t="s">
        <v>81</v>
      </c>
      <c r="O1559" s="3"/>
      <c r="P1559" s="3" t="s">
        <v>82</v>
      </c>
      <c r="Q1559" s="3" t="s">
        <v>83</v>
      </c>
      <c r="R1559" s="4"/>
      <c r="S1559" s="3" t="s">
        <v>69</v>
      </c>
      <c r="T1559" s="3" t="s">
        <v>101</v>
      </c>
      <c r="U1559" s="3" t="s">
        <v>84</v>
      </c>
      <c r="V1559" s="3" t="s">
        <v>72</v>
      </c>
      <c r="W1559" s="3">
        <v>86.792500000000004</v>
      </c>
      <c r="X1559" s="4">
        <f t="shared" si="163"/>
        <v>15.094200000000001</v>
      </c>
      <c r="Y1559" s="3">
        <v>7.5471000000000004</v>
      </c>
      <c r="Z1559" s="4"/>
      <c r="AA1559" s="3">
        <v>4</v>
      </c>
      <c r="AB1559" s="3">
        <v>139.94</v>
      </c>
      <c r="AC1559" s="4">
        <f t="shared" si="164"/>
        <v>299.38</v>
      </c>
      <c r="AD1559" s="3">
        <v>149.69</v>
      </c>
      <c r="AE1559" s="3">
        <v>4</v>
      </c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3" t="s">
        <v>177</v>
      </c>
      <c r="AV1559" s="3" t="s">
        <v>178</v>
      </c>
      <c r="AW1559" s="3" t="s">
        <v>121</v>
      </c>
      <c r="AX1559" s="4"/>
      <c r="AY1559" s="3" t="s">
        <v>122</v>
      </c>
      <c r="AZ1559" s="3" t="s">
        <v>76</v>
      </c>
      <c r="BA1559" s="3" t="s">
        <v>77</v>
      </c>
      <c r="BB1559" s="3">
        <v>31.50416667</v>
      </c>
      <c r="BC1559" s="3">
        <v>121.96</v>
      </c>
      <c r="BD1559" s="4"/>
      <c r="BE1559" s="3" t="s">
        <v>755</v>
      </c>
    </row>
    <row r="1560" spans="1:57" ht="12.75">
      <c r="A1560" s="3" t="s">
        <v>260</v>
      </c>
      <c r="B1560" s="4"/>
      <c r="C1560" s="3" t="s">
        <v>760</v>
      </c>
      <c r="D1560" s="3" t="s">
        <v>761</v>
      </c>
      <c r="E1560" s="3" t="s">
        <v>762</v>
      </c>
      <c r="F1560" s="3">
        <v>2017</v>
      </c>
      <c r="G1560" s="2" t="s">
        <v>61</v>
      </c>
      <c r="H1560" s="3" t="s">
        <v>112</v>
      </c>
      <c r="I1560" s="2" t="s">
        <v>347</v>
      </c>
      <c r="J1560" s="3"/>
      <c r="K1560" s="3"/>
      <c r="L1560" s="3"/>
      <c r="M1560" s="3" t="s">
        <v>763</v>
      </c>
      <c r="N1560" s="3" t="s">
        <v>583</v>
      </c>
      <c r="O1560" s="3"/>
      <c r="P1560" s="3" t="s">
        <v>222</v>
      </c>
      <c r="Q1560" s="3" t="s">
        <v>764</v>
      </c>
      <c r="R1560" s="8"/>
      <c r="S1560" s="3" t="s">
        <v>69</v>
      </c>
      <c r="T1560" s="3" t="s">
        <v>299</v>
      </c>
      <c r="U1560" s="3" t="s">
        <v>84</v>
      </c>
      <c r="V1560" s="3" t="s">
        <v>72</v>
      </c>
      <c r="W1560" s="3">
        <v>10</v>
      </c>
      <c r="X1560" s="4">
        <f t="shared" si="163"/>
        <v>0.12124355652982141</v>
      </c>
      <c r="Y1560" s="3">
        <v>7.0000000000000007E-2</v>
      </c>
      <c r="Z1560" s="4"/>
      <c r="AA1560" s="3">
        <v>3</v>
      </c>
      <c r="AB1560" s="3">
        <v>8.1999999999999993</v>
      </c>
      <c r="AC1560" s="4">
        <f t="shared" si="164"/>
        <v>6.9282032302755092E-2</v>
      </c>
      <c r="AD1560" s="3">
        <v>0.04</v>
      </c>
      <c r="AE1560" s="3">
        <v>3</v>
      </c>
      <c r="AF1560" s="4"/>
      <c r="AG1560" s="4"/>
      <c r="AH1560" s="4"/>
      <c r="AI1560" s="4"/>
      <c r="AJ1560" s="5"/>
      <c r="AK1560" s="5"/>
      <c r="AL1560" s="5"/>
      <c r="AM1560" s="5"/>
      <c r="AN1560" s="5"/>
      <c r="AO1560" s="5"/>
      <c r="AP1560" s="4"/>
      <c r="AQ1560" s="4"/>
      <c r="AR1560" s="4"/>
      <c r="AS1560" s="4"/>
      <c r="AT1560" s="4"/>
      <c r="AU1560" s="3" t="s">
        <v>177</v>
      </c>
      <c r="AV1560" s="3" t="s">
        <v>178</v>
      </c>
      <c r="AW1560" s="3" t="s">
        <v>121</v>
      </c>
      <c r="AX1560" s="4"/>
      <c r="AY1560" s="3" t="s">
        <v>122</v>
      </c>
      <c r="AZ1560" s="3" t="s">
        <v>76</v>
      </c>
      <c r="BA1560" s="3" t="s">
        <v>77</v>
      </c>
      <c r="BB1560" s="3">
        <f t="shared" ref="BB1560:BB1581" si="165">AVERAGE(31.41666667, 31.63333333)</f>
        <v>31.524999999999999</v>
      </c>
      <c r="BC1560" s="3">
        <f t="shared" ref="BC1560:BC1581" si="166">AVERAGE(121.83333333, 122.08333333)</f>
        <v>121.95833333</v>
      </c>
      <c r="BD1560" s="3">
        <v>20</v>
      </c>
      <c r="BE1560" s="3"/>
    </row>
    <row r="1561" spans="1:57" ht="12.75">
      <c r="A1561" s="3" t="s">
        <v>260</v>
      </c>
      <c r="B1561" s="4"/>
      <c r="C1561" s="3" t="s">
        <v>760</v>
      </c>
      <c r="D1561" s="3" t="s">
        <v>761</v>
      </c>
      <c r="E1561" s="3" t="s">
        <v>762</v>
      </c>
      <c r="F1561" s="3">
        <v>2017</v>
      </c>
      <c r="G1561" s="2" t="s">
        <v>61</v>
      </c>
      <c r="H1561" s="3" t="s">
        <v>112</v>
      </c>
      <c r="I1561" s="2" t="s">
        <v>347</v>
      </c>
      <c r="J1561" s="3"/>
      <c r="K1561" s="3"/>
      <c r="L1561" s="3"/>
      <c r="M1561" s="3" t="s">
        <v>763</v>
      </c>
      <c r="N1561" s="3" t="s">
        <v>583</v>
      </c>
      <c r="O1561" s="3"/>
      <c r="P1561" s="3" t="s">
        <v>222</v>
      </c>
      <c r="Q1561" s="3" t="s">
        <v>764</v>
      </c>
      <c r="R1561" s="8"/>
      <c r="S1561" s="3" t="s">
        <v>69</v>
      </c>
      <c r="T1561" s="3" t="s">
        <v>299</v>
      </c>
      <c r="U1561" s="3" t="s">
        <v>84</v>
      </c>
      <c r="V1561" s="3" t="s">
        <v>72</v>
      </c>
      <c r="W1561" s="3">
        <v>10</v>
      </c>
      <c r="X1561" s="4">
        <f t="shared" si="163"/>
        <v>0.1905255888325765</v>
      </c>
      <c r="Y1561" s="3">
        <v>0.11</v>
      </c>
      <c r="Z1561" s="4"/>
      <c r="AA1561" s="3">
        <v>3</v>
      </c>
      <c r="AB1561" s="3">
        <v>10.3</v>
      </c>
      <c r="AC1561" s="4">
        <f t="shared" si="164"/>
        <v>0.29444863728670917</v>
      </c>
      <c r="AD1561" s="3">
        <v>0.17</v>
      </c>
      <c r="AE1561" s="3">
        <v>3</v>
      </c>
      <c r="AF1561" s="4"/>
      <c r="AG1561" s="4"/>
      <c r="AH1561" s="4"/>
      <c r="AI1561" s="4"/>
      <c r="AJ1561" s="5"/>
      <c r="AK1561" s="5"/>
      <c r="AL1561" s="5"/>
      <c r="AM1561" s="5"/>
      <c r="AN1561" s="5"/>
      <c r="AO1561" s="5"/>
      <c r="AP1561" s="4"/>
      <c r="AQ1561" s="4"/>
      <c r="AR1561" s="4"/>
      <c r="AS1561" s="4"/>
      <c r="AT1561" s="4"/>
      <c r="AU1561" s="3" t="s">
        <v>177</v>
      </c>
      <c r="AV1561" s="3" t="s">
        <v>178</v>
      </c>
      <c r="AW1561" s="3" t="s">
        <v>121</v>
      </c>
      <c r="AX1561" s="4"/>
      <c r="AY1561" s="3" t="s">
        <v>122</v>
      </c>
      <c r="AZ1561" s="3" t="s">
        <v>76</v>
      </c>
      <c r="BA1561" s="3" t="s">
        <v>77</v>
      </c>
      <c r="BB1561" s="3">
        <f t="shared" si="165"/>
        <v>31.524999999999999</v>
      </c>
      <c r="BC1561" s="3">
        <f t="shared" si="166"/>
        <v>121.95833333</v>
      </c>
      <c r="BD1561" s="3">
        <v>20</v>
      </c>
      <c r="BE1561" s="3"/>
    </row>
    <row r="1562" spans="1:57" ht="12.75">
      <c r="A1562" s="3" t="s">
        <v>260</v>
      </c>
      <c r="B1562" s="4"/>
      <c r="C1562" s="3" t="s">
        <v>760</v>
      </c>
      <c r="D1562" s="3" t="s">
        <v>761</v>
      </c>
      <c r="E1562" s="3" t="s">
        <v>762</v>
      </c>
      <c r="F1562" s="3">
        <v>2017</v>
      </c>
      <c r="G1562" s="2" t="s">
        <v>61</v>
      </c>
      <c r="H1562" s="3" t="s">
        <v>112</v>
      </c>
      <c r="I1562" s="2" t="s">
        <v>347</v>
      </c>
      <c r="J1562" s="3"/>
      <c r="K1562" s="3"/>
      <c r="L1562" s="3"/>
      <c r="M1562" s="3" t="s">
        <v>765</v>
      </c>
      <c r="N1562" s="3" t="s">
        <v>583</v>
      </c>
      <c r="O1562" s="3"/>
      <c r="P1562" s="3" t="s">
        <v>222</v>
      </c>
      <c r="Q1562" s="3" t="s">
        <v>764</v>
      </c>
      <c r="R1562" s="8"/>
      <c r="S1562" s="3" t="s">
        <v>69</v>
      </c>
      <c r="T1562" s="3" t="s">
        <v>299</v>
      </c>
      <c r="U1562" s="3" t="s">
        <v>84</v>
      </c>
      <c r="V1562" s="3" t="s">
        <v>72</v>
      </c>
      <c r="W1562" s="3">
        <v>11.8</v>
      </c>
      <c r="X1562" s="4">
        <f t="shared" si="163"/>
        <v>0.17320508075688773</v>
      </c>
      <c r="Y1562" s="3">
        <v>0.1</v>
      </c>
      <c r="Z1562" s="4"/>
      <c r="AA1562" s="3">
        <v>3</v>
      </c>
      <c r="AB1562" s="3">
        <v>12.8</v>
      </c>
      <c r="AC1562" s="4">
        <f t="shared" si="164"/>
        <v>0.13856406460551018</v>
      </c>
      <c r="AD1562" s="3">
        <v>0.08</v>
      </c>
      <c r="AE1562" s="3">
        <v>3</v>
      </c>
      <c r="AF1562" s="4"/>
      <c r="AG1562" s="4"/>
      <c r="AH1562" s="4"/>
      <c r="AI1562" s="4"/>
      <c r="AJ1562" s="5"/>
      <c r="AK1562" s="5"/>
      <c r="AL1562" s="5"/>
      <c r="AM1562" s="5"/>
      <c r="AN1562" s="5"/>
      <c r="AO1562" s="5"/>
      <c r="AP1562" s="4"/>
      <c r="AQ1562" s="4"/>
      <c r="AR1562" s="4"/>
      <c r="AS1562" s="4"/>
      <c r="AT1562" s="4"/>
      <c r="AU1562" s="3" t="s">
        <v>177</v>
      </c>
      <c r="AV1562" s="3" t="s">
        <v>178</v>
      </c>
      <c r="AW1562" s="3" t="s">
        <v>121</v>
      </c>
      <c r="AX1562" s="4"/>
      <c r="AY1562" s="3" t="s">
        <v>122</v>
      </c>
      <c r="AZ1562" s="3" t="s">
        <v>76</v>
      </c>
      <c r="BA1562" s="3" t="s">
        <v>77</v>
      </c>
      <c r="BB1562" s="3">
        <f t="shared" si="165"/>
        <v>31.524999999999999</v>
      </c>
      <c r="BC1562" s="3">
        <f t="shared" si="166"/>
        <v>121.95833333</v>
      </c>
      <c r="BD1562" s="3">
        <v>20</v>
      </c>
      <c r="BE1562" s="3"/>
    </row>
    <row r="1563" spans="1:57" ht="12.75">
      <c r="A1563" s="3" t="s">
        <v>260</v>
      </c>
      <c r="B1563" s="4"/>
      <c r="C1563" s="3" t="s">
        <v>760</v>
      </c>
      <c r="D1563" s="3" t="s">
        <v>761</v>
      </c>
      <c r="E1563" s="3" t="s">
        <v>762</v>
      </c>
      <c r="F1563" s="3">
        <v>2017</v>
      </c>
      <c r="G1563" s="2" t="s">
        <v>61</v>
      </c>
      <c r="H1563" s="3" t="s">
        <v>112</v>
      </c>
      <c r="I1563" s="2" t="s">
        <v>347</v>
      </c>
      <c r="J1563" s="3"/>
      <c r="K1563" s="3"/>
      <c r="L1563" s="3"/>
      <c r="M1563" s="3" t="s">
        <v>765</v>
      </c>
      <c r="N1563" s="3" t="s">
        <v>583</v>
      </c>
      <c r="O1563" s="3"/>
      <c r="P1563" s="3" t="s">
        <v>222</v>
      </c>
      <c r="Q1563" s="3" t="s">
        <v>764</v>
      </c>
      <c r="R1563" s="8"/>
      <c r="S1563" s="3" t="s">
        <v>69</v>
      </c>
      <c r="T1563" s="3" t="s">
        <v>299</v>
      </c>
      <c r="U1563" s="3" t="s">
        <v>84</v>
      </c>
      <c r="V1563" s="3" t="s">
        <v>72</v>
      </c>
      <c r="W1563" s="3">
        <v>12.6</v>
      </c>
      <c r="X1563" s="4">
        <f t="shared" si="163"/>
        <v>0.34641016151377546</v>
      </c>
      <c r="Y1563" s="3">
        <v>0.2</v>
      </c>
      <c r="Z1563" s="4"/>
      <c r="AA1563" s="3">
        <v>3</v>
      </c>
      <c r="AB1563" s="3">
        <v>9.4</v>
      </c>
      <c r="AC1563" s="4">
        <f t="shared" si="164"/>
        <v>0.29444863728670917</v>
      </c>
      <c r="AD1563" s="3">
        <v>0.17</v>
      </c>
      <c r="AE1563" s="3">
        <v>3</v>
      </c>
      <c r="AF1563" s="4"/>
      <c r="AG1563" s="4"/>
      <c r="AH1563" s="4"/>
      <c r="AI1563" s="4"/>
      <c r="AJ1563" s="5"/>
      <c r="AK1563" s="5"/>
      <c r="AL1563" s="5"/>
      <c r="AM1563" s="5"/>
      <c r="AN1563" s="5"/>
      <c r="AO1563" s="5"/>
      <c r="AP1563" s="4"/>
      <c r="AQ1563" s="4"/>
      <c r="AR1563" s="4"/>
      <c r="AS1563" s="4"/>
      <c r="AT1563" s="4"/>
      <c r="AU1563" s="3" t="s">
        <v>177</v>
      </c>
      <c r="AV1563" s="3" t="s">
        <v>178</v>
      </c>
      <c r="AW1563" s="3" t="s">
        <v>121</v>
      </c>
      <c r="AX1563" s="4"/>
      <c r="AY1563" s="3" t="s">
        <v>122</v>
      </c>
      <c r="AZ1563" s="3" t="s">
        <v>76</v>
      </c>
      <c r="BA1563" s="3" t="s">
        <v>77</v>
      </c>
      <c r="BB1563" s="3">
        <f t="shared" si="165"/>
        <v>31.524999999999999</v>
      </c>
      <c r="BC1563" s="3">
        <f t="shared" si="166"/>
        <v>121.95833333</v>
      </c>
      <c r="BD1563" s="3">
        <v>20</v>
      </c>
      <c r="BE1563" s="3"/>
    </row>
    <row r="1564" spans="1:57" ht="12.75">
      <c r="A1564" s="3" t="s">
        <v>260</v>
      </c>
      <c r="B1564" s="4"/>
      <c r="C1564" s="3" t="s">
        <v>760</v>
      </c>
      <c r="D1564" s="3" t="s">
        <v>761</v>
      </c>
      <c r="E1564" s="3" t="s">
        <v>762</v>
      </c>
      <c r="F1564" s="3">
        <v>2017</v>
      </c>
      <c r="G1564" s="2" t="s">
        <v>61</v>
      </c>
      <c r="H1564" s="3" t="s">
        <v>112</v>
      </c>
      <c r="I1564" s="2" t="s">
        <v>347</v>
      </c>
      <c r="J1564" s="3"/>
      <c r="K1564" s="3"/>
      <c r="L1564" s="3"/>
      <c r="M1564" s="3" t="s">
        <v>204</v>
      </c>
      <c r="N1564" s="3" t="s">
        <v>204</v>
      </c>
      <c r="O1564" s="3"/>
      <c r="P1564" s="3" t="s">
        <v>132</v>
      </c>
      <c r="Q1564" s="3" t="s">
        <v>204</v>
      </c>
      <c r="R1564" s="8"/>
      <c r="S1564" s="3" t="s">
        <v>69</v>
      </c>
      <c r="T1564" s="3" t="s">
        <v>299</v>
      </c>
      <c r="U1564" s="3" t="s">
        <v>84</v>
      </c>
      <c r="V1564" s="3" t="s">
        <v>72</v>
      </c>
      <c r="W1564" s="3">
        <v>8.67</v>
      </c>
      <c r="X1564" s="4">
        <f t="shared" si="163"/>
        <v>6.9282032302755092E-2</v>
      </c>
      <c r="Y1564" s="3">
        <v>0.04</v>
      </c>
      <c r="Z1564" s="4"/>
      <c r="AA1564" s="3">
        <v>3</v>
      </c>
      <c r="AB1564" s="3">
        <v>8.51</v>
      </c>
      <c r="AC1564" s="4">
        <f t="shared" si="164"/>
        <v>8.6602540378443865E-2</v>
      </c>
      <c r="AD1564" s="3">
        <v>0.05</v>
      </c>
      <c r="AE1564" s="3">
        <v>3</v>
      </c>
      <c r="AF1564" s="4"/>
      <c r="AG1564" s="4"/>
      <c r="AH1564" s="4"/>
      <c r="AI1564" s="4"/>
      <c r="AJ1564" s="5"/>
      <c r="AK1564" s="5"/>
      <c r="AL1564" s="5"/>
      <c r="AM1564" s="5"/>
      <c r="AN1564" s="5"/>
      <c r="AO1564" s="5"/>
      <c r="AP1564" s="4"/>
      <c r="AQ1564" s="4"/>
      <c r="AR1564" s="4"/>
      <c r="AS1564" s="4"/>
      <c r="AT1564" s="4"/>
      <c r="AU1564" s="3" t="s">
        <v>177</v>
      </c>
      <c r="AV1564" s="3" t="s">
        <v>178</v>
      </c>
      <c r="AW1564" s="3" t="s">
        <v>121</v>
      </c>
      <c r="AX1564" s="4"/>
      <c r="AY1564" s="3" t="s">
        <v>122</v>
      </c>
      <c r="AZ1564" s="3" t="s">
        <v>76</v>
      </c>
      <c r="BA1564" s="3" t="s">
        <v>77</v>
      </c>
      <c r="BB1564" s="3">
        <f t="shared" si="165"/>
        <v>31.524999999999999</v>
      </c>
      <c r="BC1564" s="3">
        <f t="shared" si="166"/>
        <v>121.95833333</v>
      </c>
      <c r="BD1564" s="3">
        <v>20</v>
      </c>
      <c r="BE1564" s="3"/>
    </row>
    <row r="1565" spans="1:57" ht="12.75">
      <c r="A1565" s="3" t="s">
        <v>260</v>
      </c>
      <c r="B1565" s="4"/>
      <c r="C1565" s="3" t="s">
        <v>760</v>
      </c>
      <c r="D1565" s="3" t="s">
        <v>761</v>
      </c>
      <c r="E1565" s="3" t="s">
        <v>762</v>
      </c>
      <c r="F1565" s="3">
        <v>2017</v>
      </c>
      <c r="G1565" s="2" t="s">
        <v>61</v>
      </c>
      <c r="H1565" s="3" t="s">
        <v>112</v>
      </c>
      <c r="I1565" s="2" t="s">
        <v>347</v>
      </c>
      <c r="J1565" s="3"/>
      <c r="K1565" s="3"/>
      <c r="L1565" s="3"/>
      <c r="M1565" s="3" t="s">
        <v>204</v>
      </c>
      <c r="N1565" s="3" t="s">
        <v>204</v>
      </c>
      <c r="O1565" s="3"/>
      <c r="P1565" s="3" t="s">
        <v>132</v>
      </c>
      <c r="Q1565" s="3" t="s">
        <v>204</v>
      </c>
      <c r="R1565" s="8"/>
      <c r="S1565" s="3" t="s">
        <v>69</v>
      </c>
      <c r="T1565" s="3" t="s">
        <v>299</v>
      </c>
      <c r="U1565" s="3" t="s">
        <v>84</v>
      </c>
      <c r="V1565" s="3" t="s">
        <v>72</v>
      </c>
      <c r="W1565" s="3">
        <v>8.76</v>
      </c>
      <c r="X1565" s="4">
        <f t="shared" si="163"/>
        <v>0.17320508075688773</v>
      </c>
      <c r="Y1565" s="3">
        <v>0.1</v>
      </c>
      <c r="Z1565" s="4"/>
      <c r="AA1565" s="3">
        <v>3</v>
      </c>
      <c r="AB1565" s="3">
        <v>8.82</v>
      </c>
      <c r="AC1565" s="4">
        <f t="shared" si="164"/>
        <v>0.1905255888325765</v>
      </c>
      <c r="AD1565" s="3">
        <v>0.11</v>
      </c>
      <c r="AE1565" s="3">
        <v>3</v>
      </c>
      <c r="AF1565" s="4"/>
      <c r="AG1565" s="4"/>
      <c r="AH1565" s="4"/>
      <c r="AI1565" s="4"/>
      <c r="AJ1565" s="5"/>
      <c r="AK1565" s="5"/>
      <c r="AL1565" s="5"/>
      <c r="AM1565" s="5"/>
      <c r="AN1565" s="5"/>
      <c r="AO1565" s="5"/>
      <c r="AP1565" s="4"/>
      <c r="AQ1565" s="4"/>
      <c r="AR1565" s="4"/>
      <c r="AS1565" s="4"/>
      <c r="AT1565" s="4"/>
      <c r="AU1565" s="3" t="s">
        <v>177</v>
      </c>
      <c r="AV1565" s="3" t="s">
        <v>178</v>
      </c>
      <c r="AW1565" s="3" t="s">
        <v>121</v>
      </c>
      <c r="AX1565" s="4"/>
      <c r="AY1565" s="3" t="s">
        <v>122</v>
      </c>
      <c r="AZ1565" s="3" t="s">
        <v>76</v>
      </c>
      <c r="BA1565" s="3" t="s">
        <v>77</v>
      </c>
      <c r="BB1565" s="3">
        <f t="shared" si="165"/>
        <v>31.524999999999999</v>
      </c>
      <c r="BC1565" s="3">
        <f t="shared" si="166"/>
        <v>121.95833333</v>
      </c>
      <c r="BD1565" s="3">
        <v>20</v>
      </c>
      <c r="BE1565" s="3" t="s">
        <v>766</v>
      </c>
    </row>
    <row r="1566" spans="1:57" ht="12.75">
      <c r="A1566" s="3" t="s">
        <v>260</v>
      </c>
      <c r="B1566" s="4"/>
      <c r="C1566" s="3" t="s">
        <v>760</v>
      </c>
      <c r="D1566" s="3" t="s">
        <v>761</v>
      </c>
      <c r="E1566" s="3" t="s">
        <v>762</v>
      </c>
      <c r="F1566" s="3">
        <v>2017</v>
      </c>
      <c r="G1566" s="2" t="s">
        <v>61</v>
      </c>
      <c r="H1566" s="3" t="s">
        <v>112</v>
      </c>
      <c r="I1566" s="2" t="s">
        <v>347</v>
      </c>
      <c r="J1566" s="3"/>
      <c r="K1566" s="3"/>
      <c r="L1566" s="3"/>
      <c r="M1566" s="2" t="s">
        <v>767</v>
      </c>
      <c r="N1566" s="3" t="s">
        <v>583</v>
      </c>
      <c r="O1566" s="3"/>
      <c r="P1566" s="3" t="s">
        <v>222</v>
      </c>
      <c r="Q1566" s="2" t="s">
        <v>223</v>
      </c>
      <c r="R1566" s="8"/>
      <c r="S1566" s="3" t="s">
        <v>69</v>
      </c>
      <c r="T1566" s="3" t="s">
        <v>299</v>
      </c>
      <c r="U1566" s="3" t="s">
        <v>84</v>
      </c>
      <c r="V1566" s="3" t="s">
        <v>72</v>
      </c>
      <c r="W1566" s="3">
        <v>0.5</v>
      </c>
      <c r="X1566" s="4">
        <f t="shared" si="163"/>
        <v>0.10392304845413262</v>
      </c>
      <c r="Y1566" s="3">
        <v>0.06</v>
      </c>
      <c r="Z1566" s="4"/>
      <c r="AA1566" s="3">
        <v>3</v>
      </c>
      <c r="AB1566" s="3">
        <v>0.28999999999999998</v>
      </c>
      <c r="AC1566" s="4">
        <f t="shared" si="164"/>
        <v>5.1961524227066312E-2</v>
      </c>
      <c r="AD1566" s="3">
        <v>0.03</v>
      </c>
      <c r="AE1566" s="3">
        <v>3</v>
      </c>
      <c r="AF1566" s="4"/>
      <c r="AG1566" s="4"/>
      <c r="AH1566" s="4"/>
      <c r="AI1566" s="4"/>
      <c r="AJ1566" s="5"/>
      <c r="AK1566" s="5"/>
      <c r="AL1566" s="5"/>
      <c r="AM1566" s="5"/>
      <c r="AN1566" s="5"/>
      <c r="AO1566" s="5"/>
      <c r="AP1566" s="4"/>
      <c r="AQ1566" s="4"/>
      <c r="AR1566" s="4"/>
      <c r="AS1566" s="4"/>
      <c r="AT1566" s="4"/>
      <c r="AU1566" s="3" t="s">
        <v>177</v>
      </c>
      <c r="AV1566" s="3" t="s">
        <v>178</v>
      </c>
      <c r="AW1566" s="3" t="s">
        <v>121</v>
      </c>
      <c r="AX1566" s="4"/>
      <c r="AY1566" s="3" t="s">
        <v>122</v>
      </c>
      <c r="AZ1566" s="3" t="s">
        <v>76</v>
      </c>
      <c r="BA1566" s="3" t="s">
        <v>77</v>
      </c>
      <c r="BB1566" s="3">
        <f t="shared" si="165"/>
        <v>31.524999999999999</v>
      </c>
      <c r="BC1566" s="3">
        <f t="shared" si="166"/>
        <v>121.95833333</v>
      </c>
      <c r="BD1566" s="3">
        <v>20</v>
      </c>
      <c r="BE1566" s="3"/>
    </row>
    <row r="1567" spans="1:57" ht="12.75">
      <c r="A1567" s="3" t="s">
        <v>260</v>
      </c>
      <c r="B1567" s="4"/>
      <c r="C1567" s="3" t="s">
        <v>760</v>
      </c>
      <c r="D1567" s="3" t="s">
        <v>761</v>
      </c>
      <c r="E1567" s="3" t="s">
        <v>762</v>
      </c>
      <c r="F1567" s="3">
        <v>2017</v>
      </c>
      <c r="G1567" s="2" t="s">
        <v>61</v>
      </c>
      <c r="H1567" s="3" t="s">
        <v>112</v>
      </c>
      <c r="I1567" s="2" t="s">
        <v>347</v>
      </c>
      <c r="J1567" s="3"/>
      <c r="K1567" s="3"/>
      <c r="L1567" s="3"/>
      <c r="M1567" s="2" t="s">
        <v>767</v>
      </c>
      <c r="N1567" s="3" t="s">
        <v>583</v>
      </c>
      <c r="O1567" s="3"/>
      <c r="P1567" s="3" t="s">
        <v>222</v>
      </c>
      <c r="Q1567" s="2" t="s">
        <v>223</v>
      </c>
      <c r="R1567" s="8"/>
      <c r="S1567" s="3" t="s">
        <v>69</v>
      </c>
      <c r="T1567" s="3" t="s">
        <v>299</v>
      </c>
      <c r="U1567" s="3" t="s">
        <v>84</v>
      </c>
      <c r="V1567" s="3" t="s">
        <v>72</v>
      </c>
      <c r="W1567" s="3">
        <v>0.62</v>
      </c>
      <c r="X1567" s="4">
        <f t="shared" si="163"/>
        <v>0.13856406460551018</v>
      </c>
      <c r="Y1567" s="3">
        <v>0.08</v>
      </c>
      <c r="Z1567" s="4"/>
      <c r="AA1567" s="3">
        <v>3</v>
      </c>
      <c r="AB1567" s="3">
        <v>0.72</v>
      </c>
      <c r="AC1567" s="4">
        <f t="shared" si="164"/>
        <v>6.9282032302755092E-2</v>
      </c>
      <c r="AD1567" s="3">
        <v>0.04</v>
      </c>
      <c r="AE1567" s="3">
        <v>3</v>
      </c>
      <c r="AF1567" s="4"/>
      <c r="AG1567" s="4"/>
      <c r="AH1567" s="4"/>
      <c r="AI1567" s="4"/>
      <c r="AJ1567" s="5"/>
      <c r="AK1567" s="5"/>
      <c r="AL1567" s="5"/>
      <c r="AM1567" s="5"/>
      <c r="AN1567" s="5"/>
      <c r="AO1567" s="5"/>
      <c r="AP1567" s="4"/>
      <c r="AQ1567" s="4"/>
      <c r="AR1567" s="4"/>
      <c r="AS1567" s="4"/>
      <c r="AT1567" s="4"/>
      <c r="AU1567" s="3" t="s">
        <v>177</v>
      </c>
      <c r="AV1567" s="3" t="s">
        <v>178</v>
      </c>
      <c r="AW1567" s="3" t="s">
        <v>121</v>
      </c>
      <c r="AX1567" s="4"/>
      <c r="AY1567" s="3" t="s">
        <v>122</v>
      </c>
      <c r="AZ1567" s="3" t="s">
        <v>76</v>
      </c>
      <c r="BA1567" s="3" t="s">
        <v>77</v>
      </c>
      <c r="BB1567" s="3">
        <f t="shared" si="165"/>
        <v>31.524999999999999</v>
      </c>
      <c r="BC1567" s="3">
        <f t="shared" si="166"/>
        <v>121.95833333</v>
      </c>
      <c r="BD1567" s="3">
        <v>20</v>
      </c>
      <c r="BE1567" s="3"/>
    </row>
    <row r="1568" spans="1:57" ht="12.75">
      <c r="A1568" s="3" t="s">
        <v>260</v>
      </c>
      <c r="B1568" s="4"/>
      <c r="C1568" s="3" t="s">
        <v>760</v>
      </c>
      <c r="D1568" s="3" t="s">
        <v>761</v>
      </c>
      <c r="E1568" s="3" t="s">
        <v>762</v>
      </c>
      <c r="F1568" s="3">
        <v>2017</v>
      </c>
      <c r="G1568" s="2" t="s">
        <v>61</v>
      </c>
      <c r="H1568" s="3" t="s">
        <v>112</v>
      </c>
      <c r="I1568" s="2" t="s">
        <v>347</v>
      </c>
      <c r="J1568" s="3"/>
      <c r="K1568" s="3"/>
      <c r="L1568" s="3"/>
      <c r="M1568" s="3" t="s">
        <v>768</v>
      </c>
      <c r="N1568" s="3" t="s">
        <v>583</v>
      </c>
      <c r="O1568" s="3"/>
      <c r="P1568" s="3" t="s">
        <v>82</v>
      </c>
      <c r="Q1568" s="3" t="s">
        <v>83</v>
      </c>
      <c r="R1568" s="8"/>
      <c r="S1568" s="3" t="s">
        <v>134</v>
      </c>
      <c r="T1568" s="3" t="s">
        <v>135</v>
      </c>
      <c r="U1568" s="3" t="s">
        <v>84</v>
      </c>
      <c r="V1568" s="3" t="s">
        <v>72</v>
      </c>
      <c r="W1568" s="3">
        <v>10.5</v>
      </c>
      <c r="X1568" s="4">
        <f t="shared" si="163"/>
        <v>0.31176914536239786</v>
      </c>
      <c r="Y1568" s="3">
        <v>0.18</v>
      </c>
      <c r="Z1568" s="4"/>
      <c r="AA1568" s="3">
        <v>3</v>
      </c>
      <c r="AB1568" s="3">
        <v>10.4</v>
      </c>
      <c r="AC1568" s="4">
        <f t="shared" si="164"/>
        <v>5.1961524227066312E-2</v>
      </c>
      <c r="AD1568" s="3">
        <v>0.03</v>
      </c>
      <c r="AE1568" s="3">
        <v>3</v>
      </c>
      <c r="AF1568" s="4"/>
      <c r="AG1568" s="4"/>
      <c r="AH1568" s="4"/>
      <c r="AI1568" s="4"/>
      <c r="AJ1568" s="5"/>
      <c r="AK1568" s="5"/>
      <c r="AL1568" s="5"/>
      <c r="AM1568" s="5"/>
      <c r="AN1568" s="5"/>
      <c r="AO1568" s="5"/>
      <c r="AP1568" s="4"/>
      <c r="AQ1568" s="4"/>
      <c r="AR1568" s="4"/>
      <c r="AS1568" s="4"/>
      <c r="AT1568" s="4"/>
      <c r="AU1568" s="3" t="s">
        <v>177</v>
      </c>
      <c r="AV1568" s="3" t="s">
        <v>178</v>
      </c>
      <c r="AW1568" s="3" t="s">
        <v>121</v>
      </c>
      <c r="AX1568" s="4"/>
      <c r="AY1568" s="3" t="s">
        <v>122</v>
      </c>
      <c r="AZ1568" s="3" t="s">
        <v>76</v>
      </c>
      <c r="BA1568" s="3" t="s">
        <v>77</v>
      </c>
      <c r="BB1568" s="3">
        <f t="shared" si="165"/>
        <v>31.524999999999999</v>
      </c>
      <c r="BC1568" s="3">
        <f t="shared" si="166"/>
        <v>121.95833333</v>
      </c>
      <c r="BD1568" s="3">
        <v>20</v>
      </c>
      <c r="BE1568" s="3"/>
    </row>
    <row r="1569" spans="1:57" ht="12.75">
      <c r="A1569" s="3" t="s">
        <v>260</v>
      </c>
      <c r="B1569" s="4"/>
      <c r="C1569" s="3" t="s">
        <v>760</v>
      </c>
      <c r="D1569" s="3" t="s">
        <v>761</v>
      </c>
      <c r="E1569" s="3" t="s">
        <v>762</v>
      </c>
      <c r="F1569" s="3">
        <v>2017</v>
      </c>
      <c r="G1569" s="2" t="s">
        <v>61</v>
      </c>
      <c r="H1569" s="3" t="s">
        <v>112</v>
      </c>
      <c r="I1569" s="2" t="s">
        <v>347</v>
      </c>
      <c r="J1569" s="3"/>
      <c r="K1569" s="3"/>
      <c r="L1569" s="3"/>
      <c r="M1569" s="3" t="s">
        <v>768</v>
      </c>
      <c r="N1569" s="3" t="s">
        <v>583</v>
      </c>
      <c r="O1569" s="3"/>
      <c r="P1569" s="3" t="s">
        <v>82</v>
      </c>
      <c r="Q1569" s="3" t="s">
        <v>83</v>
      </c>
      <c r="R1569" s="8"/>
      <c r="S1569" s="3" t="s">
        <v>134</v>
      </c>
      <c r="T1569" s="3" t="s">
        <v>135</v>
      </c>
      <c r="U1569" s="3" t="s">
        <v>84</v>
      </c>
      <c r="V1569" s="3" t="s">
        <v>72</v>
      </c>
      <c r="W1569" s="3">
        <v>10.5</v>
      </c>
      <c r="X1569" s="4">
        <f t="shared" si="163"/>
        <v>0.31176914536239786</v>
      </c>
      <c r="Y1569" s="3">
        <v>0.18</v>
      </c>
      <c r="Z1569" s="4"/>
      <c r="AA1569" s="3">
        <v>3</v>
      </c>
      <c r="AB1569" s="3">
        <v>10.4</v>
      </c>
      <c r="AC1569" s="4">
        <f t="shared" si="164"/>
        <v>0.25980762113533157</v>
      </c>
      <c r="AD1569" s="3">
        <v>0.15</v>
      </c>
      <c r="AE1569" s="3">
        <v>3</v>
      </c>
      <c r="AF1569" s="4"/>
      <c r="AG1569" s="4"/>
      <c r="AH1569" s="4"/>
      <c r="AI1569" s="4"/>
      <c r="AJ1569" s="5"/>
      <c r="AK1569" s="5"/>
      <c r="AL1569" s="5"/>
      <c r="AM1569" s="5"/>
      <c r="AN1569" s="5"/>
      <c r="AO1569" s="5"/>
      <c r="AP1569" s="4"/>
      <c r="AQ1569" s="4"/>
      <c r="AR1569" s="4"/>
      <c r="AS1569" s="4"/>
      <c r="AT1569" s="4"/>
      <c r="AU1569" s="3" t="s">
        <v>177</v>
      </c>
      <c r="AV1569" s="3" t="s">
        <v>178</v>
      </c>
      <c r="AW1569" s="3" t="s">
        <v>121</v>
      </c>
      <c r="AX1569" s="4"/>
      <c r="AY1569" s="3" t="s">
        <v>122</v>
      </c>
      <c r="AZ1569" s="3" t="s">
        <v>76</v>
      </c>
      <c r="BA1569" s="3" t="s">
        <v>77</v>
      </c>
      <c r="BB1569" s="3">
        <f t="shared" si="165"/>
        <v>31.524999999999999</v>
      </c>
      <c r="BC1569" s="3">
        <f t="shared" si="166"/>
        <v>121.95833333</v>
      </c>
      <c r="BD1569" s="3">
        <v>20</v>
      </c>
      <c r="BE1569" s="3"/>
    </row>
    <row r="1570" spans="1:57" ht="12.75">
      <c r="A1570" s="3" t="s">
        <v>260</v>
      </c>
      <c r="B1570" s="4"/>
      <c r="C1570" s="3" t="s">
        <v>760</v>
      </c>
      <c r="D1570" s="3" t="s">
        <v>761</v>
      </c>
      <c r="E1570" s="3" t="s">
        <v>762</v>
      </c>
      <c r="F1570" s="3">
        <v>2017</v>
      </c>
      <c r="G1570" s="2" t="s">
        <v>61</v>
      </c>
      <c r="H1570" s="3" t="s">
        <v>112</v>
      </c>
      <c r="I1570" s="2" t="s">
        <v>347</v>
      </c>
      <c r="J1570" s="3"/>
      <c r="K1570" s="3"/>
      <c r="L1570" s="3"/>
      <c r="M1570" s="3" t="s">
        <v>769</v>
      </c>
      <c r="N1570" s="3" t="s">
        <v>583</v>
      </c>
      <c r="O1570" s="3"/>
      <c r="P1570" s="3" t="s">
        <v>82</v>
      </c>
      <c r="Q1570" s="3" t="s">
        <v>83</v>
      </c>
      <c r="R1570" s="8"/>
      <c r="S1570" s="3" t="s">
        <v>69</v>
      </c>
      <c r="T1570" s="3" t="s">
        <v>299</v>
      </c>
      <c r="U1570" s="3" t="s">
        <v>84</v>
      </c>
      <c r="V1570" s="3" t="s">
        <v>72</v>
      </c>
      <c r="W1570" s="3">
        <v>62.1</v>
      </c>
      <c r="X1570" s="4">
        <f t="shared" si="163"/>
        <v>0.39837168574084175</v>
      </c>
      <c r="Y1570" s="3">
        <v>0.23</v>
      </c>
      <c r="Z1570" s="4"/>
      <c r="AA1570" s="3">
        <v>3</v>
      </c>
      <c r="AB1570" s="3">
        <v>52.5</v>
      </c>
      <c r="AC1570" s="4">
        <f t="shared" si="164"/>
        <v>0.1905255888325765</v>
      </c>
      <c r="AD1570" s="3">
        <v>0.11</v>
      </c>
      <c r="AE1570" s="3">
        <v>3</v>
      </c>
      <c r="AF1570" s="4"/>
      <c r="AG1570" s="4"/>
      <c r="AH1570" s="4"/>
      <c r="AI1570" s="4"/>
      <c r="AJ1570" s="5"/>
      <c r="AK1570" s="5"/>
      <c r="AL1570" s="5"/>
      <c r="AM1570" s="5"/>
      <c r="AN1570" s="5"/>
      <c r="AO1570" s="5"/>
      <c r="AP1570" s="4"/>
      <c r="AQ1570" s="4"/>
      <c r="AR1570" s="4"/>
      <c r="AS1570" s="4"/>
      <c r="AT1570" s="4"/>
      <c r="AU1570" s="3" t="s">
        <v>177</v>
      </c>
      <c r="AV1570" s="3" t="s">
        <v>178</v>
      </c>
      <c r="AW1570" s="3" t="s">
        <v>121</v>
      </c>
      <c r="AX1570" s="4"/>
      <c r="AY1570" s="3" t="s">
        <v>122</v>
      </c>
      <c r="AZ1570" s="3" t="s">
        <v>76</v>
      </c>
      <c r="BA1570" s="3" t="s">
        <v>77</v>
      </c>
      <c r="BB1570" s="3">
        <f t="shared" si="165"/>
        <v>31.524999999999999</v>
      </c>
      <c r="BC1570" s="3">
        <f t="shared" si="166"/>
        <v>121.95833333</v>
      </c>
      <c r="BD1570" s="3">
        <v>20</v>
      </c>
      <c r="BE1570" s="3"/>
    </row>
    <row r="1571" spans="1:57" ht="12.75">
      <c r="A1571" s="3" t="s">
        <v>260</v>
      </c>
      <c r="B1571" s="4"/>
      <c r="C1571" s="3" t="s">
        <v>760</v>
      </c>
      <c r="D1571" s="3" t="s">
        <v>761</v>
      </c>
      <c r="E1571" s="3" t="s">
        <v>762</v>
      </c>
      <c r="F1571" s="3">
        <v>2017</v>
      </c>
      <c r="G1571" s="2" t="s">
        <v>61</v>
      </c>
      <c r="H1571" s="3" t="s">
        <v>112</v>
      </c>
      <c r="I1571" s="2" t="s">
        <v>347</v>
      </c>
      <c r="J1571" s="3"/>
      <c r="K1571" s="3"/>
      <c r="L1571" s="3"/>
      <c r="M1571" s="3" t="s">
        <v>769</v>
      </c>
      <c r="N1571" s="3" t="s">
        <v>583</v>
      </c>
      <c r="O1571" s="3"/>
      <c r="P1571" s="3" t="s">
        <v>82</v>
      </c>
      <c r="Q1571" s="3" t="s">
        <v>83</v>
      </c>
      <c r="R1571" s="8"/>
      <c r="S1571" s="3" t="s">
        <v>69</v>
      </c>
      <c r="T1571" s="3" t="s">
        <v>299</v>
      </c>
      <c r="U1571" s="3" t="s">
        <v>84</v>
      </c>
      <c r="V1571" s="3" t="s">
        <v>72</v>
      </c>
      <c r="W1571" s="3">
        <v>54.2</v>
      </c>
      <c r="X1571" s="4">
        <f t="shared" si="163"/>
        <v>0.15588457268119893</v>
      </c>
      <c r="Y1571" s="3">
        <v>0.09</v>
      </c>
      <c r="Z1571" s="4"/>
      <c r="AA1571" s="3">
        <v>3</v>
      </c>
      <c r="AB1571" s="3">
        <v>41.5</v>
      </c>
      <c r="AC1571" s="4">
        <f t="shared" si="164"/>
        <v>0.24248711305964282</v>
      </c>
      <c r="AD1571" s="3">
        <v>0.14000000000000001</v>
      </c>
      <c r="AE1571" s="3">
        <v>3</v>
      </c>
      <c r="AF1571" s="4"/>
      <c r="AG1571" s="4"/>
      <c r="AH1571" s="4"/>
      <c r="AI1571" s="4"/>
      <c r="AJ1571" s="5"/>
      <c r="AK1571" s="5"/>
      <c r="AL1571" s="5"/>
      <c r="AM1571" s="5"/>
      <c r="AN1571" s="5"/>
      <c r="AO1571" s="5"/>
      <c r="AP1571" s="4"/>
      <c r="AQ1571" s="4"/>
      <c r="AR1571" s="4"/>
      <c r="AS1571" s="4"/>
      <c r="AT1571" s="4"/>
      <c r="AU1571" s="3" t="s">
        <v>177</v>
      </c>
      <c r="AV1571" s="3" t="s">
        <v>178</v>
      </c>
      <c r="AW1571" s="3" t="s">
        <v>121</v>
      </c>
      <c r="AX1571" s="4"/>
      <c r="AY1571" s="3" t="s">
        <v>122</v>
      </c>
      <c r="AZ1571" s="3" t="s">
        <v>76</v>
      </c>
      <c r="BA1571" s="3" t="s">
        <v>77</v>
      </c>
      <c r="BB1571" s="3">
        <f t="shared" si="165"/>
        <v>31.524999999999999</v>
      </c>
      <c r="BC1571" s="3">
        <f t="shared" si="166"/>
        <v>121.95833333</v>
      </c>
      <c r="BD1571" s="3">
        <v>20</v>
      </c>
      <c r="BE1571" s="3"/>
    </row>
    <row r="1572" spans="1:57" ht="12.75">
      <c r="A1572" s="3" t="s">
        <v>260</v>
      </c>
      <c r="B1572" s="4"/>
      <c r="C1572" s="3" t="s">
        <v>760</v>
      </c>
      <c r="D1572" s="3" t="s">
        <v>761</v>
      </c>
      <c r="E1572" s="3" t="s">
        <v>762</v>
      </c>
      <c r="F1572" s="3">
        <v>2017</v>
      </c>
      <c r="G1572" s="2" t="s">
        <v>61</v>
      </c>
      <c r="H1572" s="3" t="s">
        <v>112</v>
      </c>
      <c r="I1572" s="2" t="s">
        <v>347</v>
      </c>
      <c r="J1572" s="3"/>
      <c r="K1572" s="3"/>
      <c r="L1572" s="3"/>
      <c r="M1572" s="3" t="s">
        <v>770</v>
      </c>
      <c r="N1572" s="3" t="s">
        <v>583</v>
      </c>
      <c r="O1572" s="3"/>
      <c r="P1572" s="3" t="s">
        <v>82</v>
      </c>
      <c r="Q1572" s="3" t="s">
        <v>83</v>
      </c>
      <c r="R1572" s="8"/>
      <c r="S1572" s="3" t="s">
        <v>134</v>
      </c>
      <c r="T1572" s="3" t="s">
        <v>135</v>
      </c>
      <c r="U1572" s="3" t="s">
        <v>84</v>
      </c>
      <c r="V1572" s="3" t="s">
        <v>72</v>
      </c>
      <c r="W1572" s="3">
        <v>5.2</v>
      </c>
      <c r="X1572" s="4">
        <f t="shared" si="163"/>
        <v>0.15588457268119893</v>
      </c>
      <c r="Y1572" s="3">
        <v>0.09</v>
      </c>
      <c r="Z1572" s="4"/>
      <c r="AA1572" s="3">
        <v>3</v>
      </c>
      <c r="AB1572" s="3">
        <v>4.5999999999999996</v>
      </c>
      <c r="AC1572" s="4">
        <f t="shared" si="164"/>
        <v>0.20784609690826525</v>
      </c>
      <c r="AD1572" s="3">
        <v>0.12</v>
      </c>
      <c r="AE1572" s="3">
        <v>3</v>
      </c>
      <c r="AF1572" s="4"/>
      <c r="AG1572" s="4"/>
      <c r="AH1572" s="4"/>
      <c r="AI1572" s="4"/>
      <c r="AJ1572" s="5"/>
      <c r="AK1572" s="5"/>
      <c r="AL1572" s="5"/>
      <c r="AM1572" s="5"/>
      <c r="AN1572" s="5"/>
      <c r="AO1572" s="5"/>
      <c r="AP1572" s="4"/>
      <c r="AQ1572" s="4"/>
      <c r="AR1572" s="4"/>
      <c r="AS1572" s="4"/>
      <c r="AT1572" s="4"/>
      <c r="AU1572" s="3" t="s">
        <v>177</v>
      </c>
      <c r="AV1572" s="3" t="s">
        <v>178</v>
      </c>
      <c r="AW1572" s="3" t="s">
        <v>121</v>
      </c>
      <c r="AX1572" s="4"/>
      <c r="AY1572" s="3" t="s">
        <v>122</v>
      </c>
      <c r="AZ1572" s="3" t="s">
        <v>76</v>
      </c>
      <c r="BA1572" s="3" t="s">
        <v>77</v>
      </c>
      <c r="BB1572" s="3">
        <f t="shared" si="165"/>
        <v>31.524999999999999</v>
      </c>
      <c r="BC1572" s="3">
        <f t="shared" si="166"/>
        <v>121.95833333</v>
      </c>
      <c r="BD1572" s="3">
        <v>20</v>
      </c>
      <c r="BE1572" s="3"/>
    </row>
    <row r="1573" spans="1:57" ht="12.75">
      <c r="A1573" s="3" t="s">
        <v>260</v>
      </c>
      <c r="B1573" s="4"/>
      <c r="C1573" s="3" t="s">
        <v>760</v>
      </c>
      <c r="D1573" s="3" t="s">
        <v>761</v>
      </c>
      <c r="E1573" s="3" t="s">
        <v>762</v>
      </c>
      <c r="F1573" s="3">
        <v>2017</v>
      </c>
      <c r="G1573" s="2" t="s">
        <v>61</v>
      </c>
      <c r="H1573" s="3" t="s">
        <v>112</v>
      </c>
      <c r="I1573" s="2" t="s">
        <v>347</v>
      </c>
      <c r="J1573" s="3"/>
      <c r="K1573" s="3"/>
      <c r="L1573" s="3"/>
      <c r="M1573" s="3" t="s">
        <v>770</v>
      </c>
      <c r="N1573" s="3" t="s">
        <v>583</v>
      </c>
      <c r="O1573" s="3"/>
      <c r="P1573" s="3" t="s">
        <v>82</v>
      </c>
      <c r="Q1573" s="3" t="s">
        <v>83</v>
      </c>
      <c r="R1573" s="8"/>
      <c r="S1573" s="3" t="s">
        <v>134</v>
      </c>
      <c r="T1573" s="3" t="s">
        <v>135</v>
      </c>
      <c r="U1573" s="3" t="s">
        <v>84</v>
      </c>
      <c r="V1573" s="3" t="s">
        <v>72</v>
      </c>
      <c r="W1573" s="3">
        <v>4.0999999999999996</v>
      </c>
      <c r="X1573" s="4">
        <f t="shared" si="163"/>
        <v>0.29444863728670917</v>
      </c>
      <c r="Y1573" s="3">
        <v>0.17</v>
      </c>
      <c r="Z1573" s="4"/>
      <c r="AA1573" s="3">
        <v>3</v>
      </c>
      <c r="AB1573" s="3">
        <v>2.9</v>
      </c>
      <c r="AC1573" s="4">
        <f t="shared" si="164"/>
        <v>0.22516660498395405</v>
      </c>
      <c r="AD1573" s="3">
        <v>0.13</v>
      </c>
      <c r="AE1573" s="3">
        <v>3</v>
      </c>
      <c r="AF1573" s="4"/>
      <c r="AG1573" s="4"/>
      <c r="AH1573" s="4"/>
      <c r="AI1573" s="4"/>
      <c r="AJ1573" s="5"/>
      <c r="AK1573" s="5"/>
      <c r="AL1573" s="5"/>
      <c r="AM1573" s="5"/>
      <c r="AN1573" s="5"/>
      <c r="AO1573" s="5"/>
      <c r="AP1573" s="4"/>
      <c r="AQ1573" s="4"/>
      <c r="AR1573" s="4"/>
      <c r="AS1573" s="4"/>
      <c r="AT1573" s="4"/>
      <c r="AU1573" s="3" t="s">
        <v>177</v>
      </c>
      <c r="AV1573" s="3" t="s">
        <v>178</v>
      </c>
      <c r="AW1573" s="3" t="s">
        <v>121</v>
      </c>
      <c r="AX1573" s="4"/>
      <c r="AY1573" s="3" t="s">
        <v>122</v>
      </c>
      <c r="AZ1573" s="3" t="s">
        <v>76</v>
      </c>
      <c r="BA1573" s="3" t="s">
        <v>77</v>
      </c>
      <c r="BB1573" s="3">
        <f t="shared" si="165"/>
        <v>31.524999999999999</v>
      </c>
      <c r="BC1573" s="3">
        <f t="shared" si="166"/>
        <v>121.95833333</v>
      </c>
      <c r="BD1573" s="3">
        <v>20</v>
      </c>
      <c r="BE1573" s="3"/>
    </row>
    <row r="1574" spans="1:57" ht="12.75">
      <c r="A1574" s="3" t="s">
        <v>260</v>
      </c>
      <c r="B1574" s="4"/>
      <c r="C1574" s="3" t="s">
        <v>760</v>
      </c>
      <c r="D1574" s="3" t="s">
        <v>761</v>
      </c>
      <c r="E1574" s="3" t="s">
        <v>762</v>
      </c>
      <c r="F1574" s="3">
        <v>2017</v>
      </c>
      <c r="G1574" s="2" t="s">
        <v>61</v>
      </c>
      <c r="H1574" s="3" t="s">
        <v>112</v>
      </c>
      <c r="I1574" s="2" t="s">
        <v>347</v>
      </c>
      <c r="J1574" s="3"/>
      <c r="K1574" s="3"/>
      <c r="L1574" s="3"/>
      <c r="M1574" s="3" t="s">
        <v>205</v>
      </c>
      <c r="N1574" s="3" t="s">
        <v>81</v>
      </c>
      <c r="O1574" s="3"/>
      <c r="P1574" s="3" t="s">
        <v>132</v>
      </c>
      <c r="Q1574" s="3" t="s">
        <v>207</v>
      </c>
      <c r="R1574" s="8"/>
      <c r="S1574" s="3" t="s">
        <v>69</v>
      </c>
      <c r="T1574" s="3" t="s">
        <v>299</v>
      </c>
      <c r="U1574" s="3" t="s">
        <v>84</v>
      </c>
      <c r="V1574" s="3" t="s">
        <v>72</v>
      </c>
      <c r="W1574" s="3">
        <v>2.59</v>
      </c>
      <c r="X1574" s="4">
        <f t="shared" si="163"/>
        <v>0.10392304845413262</v>
      </c>
      <c r="Y1574" s="3">
        <v>0.06</v>
      </c>
      <c r="Z1574" s="4"/>
      <c r="AA1574" s="3">
        <v>3</v>
      </c>
      <c r="AB1574" s="3">
        <v>2.4900000000000002</v>
      </c>
      <c r="AC1574" s="4">
        <f t="shared" si="164"/>
        <v>0.13856406460551018</v>
      </c>
      <c r="AD1574" s="3">
        <v>0.08</v>
      </c>
      <c r="AE1574" s="3">
        <v>3</v>
      </c>
      <c r="AF1574" s="4"/>
      <c r="AG1574" s="4"/>
      <c r="AH1574" s="4"/>
      <c r="AI1574" s="4"/>
      <c r="AJ1574" s="5"/>
      <c r="AK1574" s="5"/>
      <c r="AL1574" s="5"/>
      <c r="AM1574" s="5"/>
      <c r="AN1574" s="5"/>
      <c r="AO1574" s="5"/>
      <c r="AP1574" s="4"/>
      <c r="AQ1574" s="4"/>
      <c r="AR1574" s="4"/>
      <c r="AS1574" s="4"/>
      <c r="AT1574" s="4"/>
      <c r="AU1574" s="3" t="s">
        <v>177</v>
      </c>
      <c r="AV1574" s="3" t="s">
        <v>178</v>
      </c>
      <c r="AW1574" s="3" t="s">
        <v>121</v>
      </c>
      <c r="AX1574" s="4"/>
      <c r="AY1574" s="3" t="s">
        <v>122</v>
      </c>
      <c r="AZ1574" s="3" t="s">
        <v>76</v>
      </c>
      <c r="BA1574" s="3" t="s">
        <v>77</v>
      </c>
      <c r="BB1574" s="3">
        <f t="shared" si="165"/>
        <v>31.524999999999999</v>
      </c>
      <c r="BC1574" s="3">
        <f t="shared" si="166"/>
        <v>121.95833333</v>
      </c>
      <c r="BD1574" s="3">
        <v>20</v>
      </c>
      <c r="BE1574" s="3"/>
    </row>
    <row r="1575" spans="1:57" ht="12.75">
      <c r="A1575" s="3" t="s">
        <v>260</v>
      </c>
      <c r="B1575" s="4"/>
      <c r="C1575" s="3" t="s">
        <v>760</v>
      </c>
      <c r="D1575" s="3" t="s">
        <v>761</v>
      </c>
      <c r="E1575" s="3" t="s">
        <v>762</v>
      </c>
      <c r="F1575" s="3">
        <v>2017</v>
      </c>
      <c r="G1575" s="2" t="s">
        <v>61</v>
      </c>
      <c r="H1575" s="3" t="s">
        <v>112</v>
      </c>
      <c r="I1575" s="2" t="s">
        <v>347</v>
      </c>
      <c r="J1575" s="3"/>
      <c r="K1575" s="3"/>
      <c r="L1575" s="3"/>
      <c r="M1575" s="3" t="s">
        <v>205</v>
      </c>
      <c r="N1575" s="3" t="s">
        <v>81</v>
      </c>
      <c r="O1575" s="3"/>
      <c r="P1575" s="3" t="s">
        <v>132</v>
      </c>
      <c r="Q1575" s="3" t="s">
        <v>207</v>
      </c>
      <c r="R1575" s="8"/>
      <c r="S1575" s="3" t="s">
        <v>69</v>
      </c>
      <c r="T1575" s="3" t="s">
        <v>299</v>
      </c>
      <c r="U1575" s="3" t="s">
        <v>84</v>
      </c>
      <c r="V1575" s="3" t="s">
        <v>72</v>
      </c>
      <c r="W1575" s="3">
        <v>2.15</v>
      </c>
      <c r="X1575" s="4">
        <f t="shared" si="163"/>
        <v>0.10392304845413262</v>
      </c>
      <c r="Y1575" s="3">
        <v>0.06</v>
      </c>
      <c r="Z1575" s="4"/>
      <c r="AA1575" s="3">
        <v>3</v>
      </c>
      <c r="AB1575" s="3">
        <v>2.33</v>
      </c>
      <c r="AC1575" s="4">
        <f t="shared" si="164"/>
        <v>0.15588457268119893</v>
      </c>
      <c r="AD1575" s="3">
        <v>0.09</v>
      </c>
      <c r="AE1575" s="3">
        <v>3</v>
      </c>
      <c r="AF1575" s="4"/>
      <c r="AG1575" s="4"/>
      <c r="AH1575" s="4"/>
      <c r="AI1575" s="4"/>
      <c r="AJ1575" s="5"/>
      <c r="AK1575" s="5"/>
      <c r="AL1575" s="5"/>
      <c r="AM1575" s="5"/>
      <c r="AN1575" s="5"/>
      <c r="AO1575" s="5"/>
      <c r="AP1575" s="4"/>
      <c r="AQ1575" s="4"/>
      <c r="AR1575" s="4"/>
      <c r="AS1575" s="4"/>
      <c r="AT1575" s="4"/>
      <c r="AU1575" s="3" t="s">
        <v>177</v>
      </c>
      <c r="AV1575" s="3" t="s">
        <v>178</v>
      </c>
      <c r="AW1575" s="3" t="s">
        <v>121</v>
      </c>
      <c r="AX1575" s="4"/>
      <c r="AY1575" s="3" t="s">
        <v>122</v>
      </c>
      <c r="AZ1575" s="3" t="s">
        <v>76</v>
      </c>
      <c r="BA1575" s="3" t="s">
        <v>77</v>
      </c>
      <c r="BB1575" s="3">
        <f t="shared" si="165"/>
        <v>31.524999999999999</v>
      </c>
      <c r="BC1575" s="3">
        <f t="shared" si="166"/>
        <v>121.95833333</v>
      </c>
      <c r="BD1575" s="3">
        <v>20</v>
      </c>
      <c r="BE1575" s="3"/>
    </row>
    <row r="1576" spans="1:57" ht="12.75">
      <c r="A1576" s="3" t="s">
        <v>260</v>
      </c>
      <c r="B1576" s="4"/>
      <c r="C1576" s="3" t="s">
        <v>760</v>
      </c>
      <c r="D1576" s="3" t="s">
        <v>761</v>
      </c>
      <c r="E1576" s="3" t="s">
        <v>762</v>
      </c>
      <c r="F1576" s="3">
        <v>2017</v>
      </c>
      <c r="G1576" s="2" t="s">
        <v>61</v>
      </c>
      <c r="H1576" s="3" t="s">
        <v>112</v>
      </c>
      <c r="I1576" s="2" t="s">
        <v>347</v>
      </c>
      <c r="J1576" s="3"/>
      <c r="K1576" s="3"/>
      <c r="L1576" s="3"/>
      <c r="M1576" s="3" t="s">
        <v>771</v>
      </c>
      <c r="N1576" s="3" t="s">
        <v>583</v>
      </c>
      <c r="O1576" s="3"/>
      <c r="P1576" s="3" t="s">
        <v>82</v>
      </c>
      <c r="Q1576" s="3" t="s">
        <v>83</v>
      </c>
      <c r="R1576" s="8"/>
      <c r="S1576" s="3" t="s">
        <v>69</v>
      </c>
      <c r="T1576" s="3" t="s">
        <v>299</v>
      </c>
      <c r="U1576" s="3" t="s">
        <v>84</v>
      </c>
      <c r="V1576" s="3" t="s">
        <v>72</v>
      </c>
      <c r="W1576" s="3">
        <v>15.7</v>
      </c>
      <c r="X1576" s="4">
        <f t="shared" si="163"/>
        <v>0.57157676649772948</v>
      </c>
      <c r="Y1576" s="3">
        <v>0.33</v>
      </c>
      <c r="Z1576" s="4"/>
      <c r="AA1576" s="3">
        <v>3</v>
      </c>
      <c r="AB1576" s="3">
        <v>15</v>
      </c>
      <c r="AC1576" s="4">
        <f t="shared" si="164"/>
        <v>0.31176914536239786</v>
      </c>
      <c r="AD1576" s="3">
        <v>0.18</v>
      </c>
      <c r="AE1576" s="3">
        <v>3</v>
      </c>
      <c r="AF1576" s="4"/>
      <c r="AG1576" s="4"/>
      <c r="AH1576" s="4"/>
      <c r="AI1576" s="4"/>
      <c r="AJ1576" s="5"/>
      <c r="AK1576" s="5"/>
      <c r="AL1576" s="5"/>
      <c r="AM1576" s="5"/>
      <c r="AN1576" s="5"/>
      <c r="AO1576" s="5"/>
      <c r="AP1576" s="4"/>
      <c r="AQ1576" s="4"/>
      <c r="AR1576" s="4"/>
      <c r="AS1576" s="4"/>
      <c r="AT1576" s="4"/>
      <c r="AU1576" s="3" t="s">
        <v>177</v>
      </c>
      <c r="AV1576" s="3" t="s">
        <v>178</v>
      </c>
      <c r="AW1576" s="3" t="s">
        <v>121</v>
      </c>
      <c r="AX1576" s="4"/>
      <c r="AY1576" s="3" t="s">
        <v>122</v>
      </c>
      <c r="AZ1576" s="3" t="s">
        <v>76</v>
      </c>
      <c r="BA1576" s="3" t="s">
        <v>77</v>
      </c>
      <c r="BB1576" s="3">
        <f t="shared" si="165"/>
        <v>31.524999999999999</v>
      </c>
      <c r="BC1576" s="3">
        <f t="shared" si="166"/>
        <v>121.95833333</v>
      </c>
      <c r="BD1576" s="3">
        <v>20</v>
      </c>
      <c r="BE1576" s="3"/>
    </row>
    <row r="1577" spans="1:57" ht="12.75">
      <c r="A1577" s="3" t="s">
        <v>260</v>
      </c>
      <c r="B1577" s="4"/>
      <c r="C1577" s="3" t="s">
        <v>760</v>
      </c>
      <c r="D1577" s="3" t="s">
        <v>761</v>
      </c>
      <c r="E1577" s="3" t="s">
        <v>762</v>
      </c>
      <c r="F1577" s="3">
        <v>2017</v>
      </c>
      <c r="G1577" s="2" t="s">
        <v>61</v>
      </c>
      <c r="H1577" s="3" t="s">
        <v>112</v>
      </c>
      <c r="I1577" s="2" t="s">
        <v>347</v>
      </c>
      <c r="J1577" s="3"/>
      <c r="K1577" s="3"/>
      <c r="L1577" s="3"/>
      <c r="M1577" s="3" t="s">
        <v>771</v>
      </c>
      <c r="N1577" s="3" t="s">
        <v>583</v>
      </c>
      <c r="O1577" s="3"/>
      <c r="P1577" s="3" t="s">
        <v>82</v>
      </c>
      <c r="Q1577" s="3" t="s">
        <v>83</v>
      </c>
      <c r="R1577" s="8"/>
      <c r="S1577" s="3" t="s">
        <v>69</v>
      </c>
      <c r="T1577" s="3" t="s">
        <v>299</v>
      </c>
      <c r="U1577" s="3" t="s">
        <v>84</v>
      </c>
      <c r="V1577" s="3" t="s">
        <v>72</v>
      </c>
      <c r="W1577" s="3">
        <v>14.6</v>
      </c>
      <c r="X1577" s="4">
        <f t="shared" si="163"/>
        <v>0.4503332099679081</v>
      </c>
      <c r="Y1577" s="3">
        <v>0.26</v>
      </c>
      <c r="Z1577" s="4"/>
      <c r="AA1577" s="3">
        <v>3</v>
      </c>
      <c r="AB1577" s="3">
        <v>13.3</v>
      </c>
      <c r="AC1577" s="4">
        <f t="shared" si="164"/>
        <v>0.48497422611928565</v>
      </c>
      <c r="AD1577" s="3">
        <v>0.28000000000000003</v>
      </c>
      <c r="AE1577" s="3">
        <v>3</v>
      </c>
      <c r="AF1577" s="4"/>
      <c r="AG1577" s="4"/>
      <c r="AH1577" s="4"/>
      <c r="AI1577" s="4"/>
      <c r="AJ1577" s="5"/>
      <c r="AK1577" s="5"/>
      <c r="AL1577" s="5"/>
      <c r="AM1577" s="5"/>
      <c r="AN1577" s="5"/>
      <c r="AO1577" s="5"/>
      <c r="AP1577" s="4"/>
      <c r="AQ1577" s="4"/>
      <c r="AR1577" s="4"/>
      <c r="AS1577" s="4"/>
      <c r="AT1577" s="4"/>
      <c r="AU1577" s="3" t="s">
        <v>177</v>
      </c>
      <c r="AV1577" s="3" t="s">
        <v>178</v>
      </c>
      <c r="AW1577" s="3" t="s">
        <v>121</v>
      </c>
      <c r="AX1577" s="4"/>
      <c r="AY1577" s="3" t="s">
        <v>122</v>
      </c>
      <c r="AZ1577" s="3" t="s">
        <v>76</v>
      </c>
      <c r="BA1577" s="3" t="s">
        <v>77</v>
      </c>
      <c r="BB1577" s="3">
        <f t="shared" si="165"/>
        <v>31.524999999999999</v>
      </c>
      <c r="BC1577" s="3">
        <f t="shared" si="166"/>
        <v>121.95833333</v>
      </c>
      <c r="BD1577" s="3">
        <v>20</v>
      </c>
      <c r="BE1577" s="3"/>
    </row>
    <row r="1578" spans="1:57" ht="12.75">
      <c r="A1578" s="3" t="s">
        <v>260</v>
      </c>
      <c r="B1578" s="4"/>
      <c r="C1578" s="3" t="s">
        <v>760</v>
      </c>
      <c r="D1578" s="3" t="s">
        <v>761</v>
      </c>
      <c r="E1578" s="3" t="s">
        <v>762</v>
      </c>
      <c r="F1578" s="3">
        <v>2017</v>
      </c>
      <c r="G1578" s="2" t="s">
        <v>61</v>
      </c>
      <c r="H1578" s="3" t="s">
        <v>112</v>
      </c>
      <c r="I1578" s="2" t="s">
        <v>347</v>
      </c>
      <c r="J1578" s="3"/>
      <c r="K1578" s="3"/>
      <c r="L1578" s="3"/>
      <c r="M1578" s="3" t="s">
        <v>772</v>
      </c>
      <c r="N1578" s="3" t="s">
        <v>583</v>
      </c>
      <c r="O1578" s="3"/>
      <c r="P1578" s="3" t="s">
        <v>86</v>
      </c>
      <c r="Q1578" s="3" t="s">
        <v>87</v>
      </c>
      <c r="R1578" s="8"/>
      <c r="S1578" s="3" t="s">
        <v>69</v>
      </c>
      <c r="T1578" s="3" t="s">
        <v>299</v>
      </c>
      <c r="U1578" s="3" t="s">
        <v>84</v>
      </c>
      <c r="V1578" s="3" t="s">
        <v>72</v>
      </c>
      <c r="W1578" s="3">
        <v>0.51</v>
      </c>
      <c r="X1578" s="4">
        <f t="shared" si="163"/>
        <v>3.4641016151377546E-2</v>
      </c>
      <c r="Y1578" s="3">
        <v>0.02</v>
      </c>
      <c r="Z1578" s="4"/>
      <c r="AA1578" s="3">
        <v>3</v>
      </c>
      <c r="AB1578" s="3">
        <v>0.4</v>
      </c>
      <c r="AC1578" s="4">
        <f t="shared" si="164"/>
        <v>1.7320508075688773E-2</v>
      </c>
      <c r="AD1578" s="3">
        <v>0.01</v>
      </c>
      <c r="AE1578" s="3">
        <v>3</v>
      </c>
      <c r="AF1578" s="4"/>
      <c r="AG1578" s="4"/>
      <c r="AH1578" s="4"/>
      <c r="AI1578" s="4"/>
      <c r="AJ1578" s="5"/>
      <c r="AK1578" s="5"/>
      <c r="AL1578" s="5"/>
      <c r="AM1578" s="5"/>
      <c r="AN1578" s="5"/>
      <c r="AO1578" s="5"/>
      <c r="AP1578" s="4"/>
      <c r="AQ1578" s="4"/>
      <c r="AR1578" s="4"/>
      <c r="AS1578" s="4"/>
      <c r="AT1578" s="4"/>
      <c r="AU1578" s="3" t="s">
        <v>177</v>
      </c>
      <c r="AV1578" s="3" t="s">
        <v>178</v>
      </c>
      <c r="AW1578" s="3" t="s">
        <v>121</v>
      </c>
      <c r="AX1578" s="4"/>
      <c r="AY1578" s="3" t="s">
        <v>122</v>
      </c>
      <c r="AZ1578" s="3" t="s">
        <v>76</v>
      </c>
      <c r="BA1578" s="3" t="s">
        <v>77</v>
      </c>
      <c r="BB1578" s="3">
        <f t="shared" si="165"/>
        <v>31.524999999999999</v>
      </c>
      <c r="BC1578" s="3">
        <f t="shared" si="166"/>
        <v>121.95833333</v>
      </c>
      <c r="BD1578" s="3">
        <v>20</v>
      </c>
      <c r="BE1578" s="3"/>
    </row>
    <row r="1579" spans="1:57" ht="12.75">
      <c r="A1579" s="3" t="s">
        <v>260</v>
      </c>
      <c r="B1579" s="4"/>
      <c r="C1579" s="3" t="s">
        <v>760</v>
      </c>
      <c r="D1579" s="3" t="s">
        <v>761</v>
      </c>
      <c r="E1579" s="3" t="s">
        <v>762</v>
      </c>
      <c r="F1579" s="3">
        <v>2017</v>
      </c>
      <c r="G1579" s="2" t="s">
        <v>61</v>
      </c>
      <c r="H1579" s="3" t="s">
        <v>112</v>
      </c>
      <c r="I1579" s="2" t="s">
        <v>347</v>
      </c>
      <c r="J1579" s="3"/>
      <c r="K1579" s="3"/>
      <c r="L1579" s="3"/>
      <c r="M1579" s="3" t="s">
        <v>772</v>
      </c>
      <c r="N1579" s="3" t="s">
        <v>583</v>
      </c>
      <c r="O1579" s="3"/>
      <c r="P1579" s="3" t="s">
        <v>86</v>
      </c>
      <c r="Q1579" s="3" t="s">
        <v>87</v>
      </c>
      <c r="R1579" s="8"/>
      <c r="S1579" s="3" t="s">
        <v>69</v>
      </c>
      <c r="T1579" s="3" t="s">
        <v>299</v>
      </c>
      <c r="U1579" s="3" t="s">
        <v>84</v>
      </c>
      <c r="V1579" s="3" t="s">
        <v>72</v>
      </c>
      <c r="W1579" s="3">
        <v>0.68</v>
      </c>
      <c r="X1579" s="4">
        <f t="shared" si="163"/>
        <v>6.9282032302755092E-2</v>
      </c>
      <c r="Y1579" s="3">
        <v>0.04</v>
      </c>
      <c r="Z1579" s="4"/>
      <c r="AA1579" s="3">
        <v>3</v>
      </c>
      <c r="AB1579" s="3">
        <v>0.59</v>
      </c>
      <c r="AC1579" s="4">
        <f t="shared" si="164"/>
        <v>8.6602540378443865E-2</v>
      </c>
      <c r="AD1579" s="3">
        <v>0.05</v>
      </c>
      <c r="AE1579" s="3">
        <v>3</v>
      </c>
      <c r="AF1579" s="4"/>
      <c r="AG1579" s="4"/>
      <c r="AH1579" s="4"/>
      <c r="AI1579" s="4"/>
      <c r="AJ1579" s="5"/>
      <c r="AK1579" s="5"/>
      <c r="AL1579" s="5"/>
      <c r="AM1579" s="5"/>
      <c r="AN1579" s="5"/>
      <c r="AO1579" s="5"/>
      <c r="AP1579" s="4"/>
      <c r="AQ1579" s="4"/>
      <c r="AR1579" s="4"/>
      <c r="AS1579" s="4"/>
      <c r="AT1579" s="4"/>
      <c r="AU1579" s="3" t="s">
        <v>177</v>
      </c>
      <c r="AV1579" s="3" t="s">
        <v>178</v>
      </c>
      <c r="AW1579" s="3" t="s">
        <v>121</v>
      </c>
      <c r="AX1579" s="4"/>
      <c r="AY1579" s="3" t="s">
        <v>122</v>
      </c>
      <c r="AZ1579" s="3" t="s">
        <v>76</v>
      </c>
      <c r="BA1579" s="3" t="s">
        <v>77</v>
      </c>
      <c r="BB1579" s="3">
        <f t="shared" si="165"/>
        <v>31.524999999999999</v>
      </c>
      <c r="BC1579" s="3">
        <f t="shared" si="166"/>
        <v>121.95833333</v>
      </c>
      <c r="BD1579" s="3">
        <v>20</v>
      </c>
      <c r="BE1579" s="3"/>
    </row>
    <row r="1580" spans="1:57" ht="12.75">
      <c r="A1580" s="3" t="s">
        <v>260</v>
      </c>
      <c r="B1580" s="4"/>
      <c r="C1580" s="3" t="s">
        <v>760</v>
      </c>
      <c r="D1580" s="3" t="s">
        <v>761</v>
      </c>
      <c r="E1580" s="3" t="s">
        <v>762</v>
      </c>
      <c r="F1580" s="3">
        <v>2017</v>
      </c>
      <c r="G1580" s="2" t="s">
        <v>61</v>
      </c>
      <c r="H1580" s="3" t="s">
        <v>112</v>
      </c>
      <c r="I1580" s="2" t="s">
        <v>347</v>
      </c>
      <c r="J1580" s="3"/>
      <c r="K1580" s="3"/>
      <c r="L1580" s="3"/>
      <c r="M1580" s="3" t="s">
        <v>168</v>
      </c>
      <c r="N1580" s="3" t="s">
        <v>131</v>
      </c>
      <c r="O1580" s="3"/>
      <c r="P1580" s="3" t="s">
        <v>132</v>
      </c>
      <c r="Q1580" s="3" t="s">
        <v>169</v>
      </c>
      <c r="R1580" s="8"/>
      <c r="S1580" s="3" t="s">
        <v>69</v>
      </c>
      <c r="T1580" s="3" t="s">
        <v>299</v>
      </c>
      <c r="U1580" s="3" t="s">
        <v>84</v>
      </c>
      <c r="V1580" s="3" t="s">
        <v>72</v>
      </c>
      <c r="W1580" s="3">
        <v>93.1</v>
      </c>
      <c r="X1580" s="4">
        <f t="shared" si="163"/>
        <v>3.6373066958946421</v>
      </c>
      <c r="Y1580" s="3">
        <v>2.1</v>
      </c>
      <c r="Z1580" s="4"/>
      <c r="AA1580" s="3">
        <v>3</v>
      </c>
      <c r="AB1580" s="3">
        <v>85.3</v>
      </c>
      <c r="AC1580" s="4">
        <f t="shared" si="164"/>
        <v>3.2908965343808667</v>
      </c>
      <c r="AD1580" s="3">
        <v>1.9</v>
      </c>
      <c r="AE1580" s="3">
        <v>3</v>
      </c>
      <c r="AF1580" s="4"/>
      <c r="AG1580" s="4"/>
      <c r="AH1580" s="4"/>
      <c r="AI1580" s="4"/>
      <c r="AJ1580" s="5"/>
      <c r="AK1580" s="5"/>
      <c r="AL1580" s="5"/>
      <c r="AM1580" s="5"/>
      <c r="AN1580" s="5"/>
      <c r="AO1580" s="5"/>
      <c r="AP1580" s="4"/>
      <c r="AQ1580" s="4"/>
      <c r="AR1580" s="4"/>
      <c r="AS1580" s="4"/>
      <c r="AT1580" s="4"/>
      <c r="AU1580" s="3" t="s">
        <v>177</v>
      </c>
      <c r="AV1580" s="3" t="s">
        <v>178</v>
      </c>
      <c r="AW1580" s="3" t="s">
        <v>121</v>
      </c>
      <c r="AX1580" s="4"/>
      <c r="AY1580" s="3" t="s">
        <v>122</v>
      </c>
      <c r="AZ1580" s="3" t="s">
        <v>76</v>
      </c>
      <c r="BA1580" s="3" t="s">
        <v>77</v>
      </c>
      <c r="BB1580" s="3">
        <f t="shared" si="165"/>
        <v>31.524999999999999</v>
      </c>
      <c r="BC1580" s="3">
        <f t="shared" si="166"/>
        <v>121.95833333</v>
      </c>
      <c r="BD1580" s="3">
        <v>20</v>
      </c>
      <c r="BE1580" s="3"/>
    </row>
    <row r="1581" spans="1:57" ht="12.75">
      <c r="A1581" s="3" t="s">
        <v>260</v>
      </c>
      <c r="B1581" s="4"/>
      <c r="C1581" s="3" t="s">
        <v>760</v>
      </c>
      <c r="D1581" s="3" t="s">
        <v>761</v>
      </c>
      <c r="E1581" s="3" t="s">
        <v>762</v>
      </c>
      <c r="F1581" s="3">
        <v>2017</v>
      </c>
      <c r="G1581" s="2" t="s">
        <v>61</v>
      </c>
      <c r="H1581" s="3" t="s">
        <v>112</v>
      </c>
      <c r="I1581" s="2" t="s">
        <v>347</v>
      </c>
      <c r="J1581" s="3"/>
      <c r="K1581" s="3"/>
      <c r="L1581" s="3"/>
      <c r="M1581" s="3" t="s">
        <v>168</v>
      </c>
      <c r="N1581" s="3" t="s">
        <v>131</v>
      </c>
      <c r="O1581" s="3"/>
      <c r="P1581" s="3" t="s">
        <v>132</v>
      </c>
      <c r="Q1581" s="3" t="s">
        <v>169</v>
      </c>
      <c r="R1581" s="8"/>
      <c r="S1581" s="3" t="s">
        <v>69</v>
      </c>
      <c r="T1581" s="3" t="s">
        <v>299</v>
      </c>
      <c r="U1581" s="3" t="s">
        <v>84</v>
      </c>
      <c r="V1581" s="3" t="s">
        <v>72</v>
      </c>
      <c r="W1581" s="3">
        <v>69.7</v>
      </c>
      <c r="X1581" s="4">
        <f t="shared" si="163"/>
        <v>6.2353829072479581</v>
      </c>
      <c r="Y1581" s="3">
        <v>3.6</v>
      </c>
      <c r="Z1581" s="4"/>
      <c r="AA1581" s="3">
        <v>3</v>
      </c>
      <c r="AB1581" s="3">
        <v>57.3</v>
      </c>
      <c r="AC1581" s="4">
        <f t="shared" si="164"/>
        <v>3.8105117766515302</v>
      </c>
      <c r="AD1581" s="3">
        <v>2.2000000000000002</v>
      </c>
      <c r="AE1581" s="3">
        <v>3</v>
      </c>
      <c r="AF1581" s="4"/>
      <c r="AG1581" s="4"/>
      <c r="AH1581" s="4"/>
      <c r="AI1581" s="4"/>
      <c r="AJ1581" s="5"/>
      <c r="AK1581" s="5"/>
      <c r="AL1581" s="5"/>
      <c r="AM1581" s="5"/>
      <c r="AN1581" s="5"/>
      <c r="AO1581" s="5"/>
      <c r="AP1581" s="4"/>
      <c r="AQ1581" s="4"/>
      <c r="AR1581" s="4"/>
      <c r="AS1581" s="4"/>
      <c r="AT1581" s="4"/>
      <c r="AU1581" s="3" t="s">
        <v>177</v>
      </c>
      <c r="AV1581" s="3" t="s">
        <v>178</v>
      </c>
      <c r="AW1581" s="3" t="s">
        <v>121</v>
      </c>
      <c r="AX1581" s="4"/>
      <c r="AY1581" s="3" t="s">
        <v>122</v>
      </c>
      <c r="AZ1581" s="3" t="s">
        <v>76</v>
      </c>
      <c r="BA1581" s="3" t="s">
        <v>77</v>
      </c>
      <c r="BB1581" s="3">
        <f t="shared" si="165"/>
        <v>31.524999999999999</v>
      </c>
      <c r="BC1581" s="3">
        <f t="shared" si="166"/>
        <v>121.95833333</v>
      </c>
      <c r="BD1581" s="3">
        <v>20</v>
      </c>
      <c r="BE1581" s="3"/>
    </row>
    <row r="1582" spans="1:57" ht="12.75">
      <c r="A1582" s="4" t="s">
        <v>107</v>
      </c>
      <c r="B1582" s="4" t="s">
        <v>108</v>
      </c>
      <c r="C1582" s="4" t="s">
        <v>773</v>
      </c>
      <c r="D1582" s="6" t="s">
        <v>774</v>
      </c>
      <c r="E1582" s="4" t="s">
        <v>775</v>
      </c>
      <c r="F1582" s="4">
        <v>2009</v>
      </c>
      <c r="G1582" s="2" t="s">
        <v>61</v>
      </c>
      <c r="H1582" s="4" t="s">
        <v>112</v>
      </c>
      <c r="I1582" s="2" t="s">
        <v>776</v>
      </c>
      <c r="J1582" s="2" t="s">
        <v>271</v>
      </c>
      <c r="K1582" s="2" t="s">
        <v>561</v>
      </c>
      <c r="L1582" s="2">
        <v>2002</v>
      </c>
      <c r="M1582" s="3" t="s">
        <v>777</v>
      </c>
      <c r="N1582" s="3" t="s">
        <v>182</v>
      </c>
      <c r="O1582" s="4"/>
      <c r="P1582" s="3" t="s">
        <v>118</v>
      </c>
      <c r="Q1582" s="3" t="s">
        <v>142</v>
      </c>
      <c r="R1582" s="4"/>
      <c r="S1582" s="3" t="s">
        <v>69</v>
      </c>
      <c r="T1582" s="3" t="s">
        <v>70</v>
      </c>
      <c r="U1582" s="3" t="s">
        <v>71</v>
      </c>
      <c r="V1582" s="3" t="s">
        <v>72</v>
      </c>
      <c r="W1582" s="4">
        <v>2.5499999999999998</v>
      </c>
      <c r="X1582" s="4">
        <v>0.26</v>
      </c>
      <c r="Y1582" s="4"/>
      <c r="Z1582" s="4"/>
      <c r="AA1582" s="4">
        <v>3</v>
      </c>
      <c r="AB1582" s="4">
        <v>0.21</v>
      </c>
      <c r="AC1582" s="4">
        <v>0.04</v>
      </c>
      <c r="AD1582" s="4"/>
      <c r="AE1582" s="4">
        <v>3</v>
      </c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4" t="s">
        <v>778</v>
      </c>
      <c r="AS1582" s="4"/>
      <c r="AT1582" s="4"/>
      <c r="AU1582" s="3" t="s">
        <v>74</v>
      </c>
      <c r="AV1582" s="3" t="s">
        <v>74</v>
      </c>
      <c r="AW1582" s="3" t="s">
        <v>378</v>
      </c>
      <c r="AX1582" s="4"/>
      <c r="AY1582" s="3" t="s">
        <v>122</v>
      </c>
      <c r="AZ1582" s="3" t="s">
        <v>76</v>
      </c>
      <c r="BA1582" s="3" t="s">
        <v>77</v>
      </c>
      <c r="BB1582" s="4">
        <f t="shared" ref="BB1582:BB1608" si="167">AVERAGE(33.28333333, 32.6)</f>
        <v>32.941666665</v>
      </c>
      <c r="BC1582" s="4">
        <f t="shared" ref="BC1582:BC1608" si="168">AVERAGE(120.98333333, 120.75)</f>
        <v>120.866666665</v>
      </c>
      <c r="BD1582" s="3">
        <v>4</v>
      </c>
      <c r="BE1582" s="5"/>
    </row>
    <row r="1583" spans="1:57" ht="12.75">
      <c r="A1583" s="4" t="s">
        <v>107</v>
      </c>
      <c r="B1583" s="4" t="s">
        <v>108</v>
      </c>
      <c r="C1583" s="4" t="s">
        <v>773</v>
      </c>
      <c r="D1583" s="6" t="s">
        <v>774</v>
      </c>
      <c r="E1583" s="4" t="s">
        <v>775</v>
      </c>
      <c r="F1583" s="4">
        <v>2009</v>
      </c>
      <c r="G1583" s="2" t="s">
        <v>61</v>
      </c>
      <c r="H1583" s="4" t="s">
        <v>112</v>
      </c>
      <c r="I1583" s="2" t="s">
        <v>776</v>
      </c>
      <c r="J1583" s="2" t="s">
        <v>271</v>
      </c>
      <c r="K1583" s="2" t="s">
        <v>561</v>
      </c>
      <c r="L1583" s="2">
        <v>2002</v>
      </c>
      <c r="M1583" s="3" t="s">
        <v>777</v>
      </c>
      <c r="N1583" s="3" t="s">
        <v>182</v>
      </c>
      <c r="O1583" s="4"/>
      <c r="P1583" s="3" t="s">
        <v>118</v>
      </c>
      <c r="Q1583" s="3" t="s">
        <v>142</v>
      </c>
      <c r="R1583" s="4"/>
      <c r="S1583" s="3" t="s">
        <v>69</v>
      </c>
      <c r="T1583" s="3" t="s">
        <v>70</v>
      </c>
      <c r="U1583" s="3" t="s">
        <v>71</v>
      </c>
      <c r="V1583" s="3" t="s">
        <v>72</v>
      </c>
      <c r="W1583" s="4">
        <v>4.59</v>
      </c>
      <c r="X1583" s="4">
        <v>1.2</v>
      </c>
      <c r="Y1583" s="4"/>
      <c r="Z1583" s="4"/>
      <c r="AA1583" s="4">
        <v>3</v>
      </c>
      <c r="AB1583" s="4">
        <v>0.44</v>
      </c>
      <c r="AC1583" s="4">
        <v>0.19</v>
      </c>
      <c r="AD1583" s="4"/>
      <c r="AE1583" s="4">
        <v>3</v>
      </c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4" t="s">
        <v>779</v>
      </c>
      <c r="AS1583" s="4"/>
      <c r="AT1583" s="4"/>
      <c r="AU1583" s="3" t="s">
        <v>74</v>
      </c>
      <c r="AV1583" s="3" t="s">
        <v>74</v>
      </c>
      <c r="AW1583" s="3" t="s">
        <v>378</v>
      </c>
      <c r="AX1583" s="4"/>
      <c r="AY1583" s="3" t="s">
        <v>122</v>
      </c>
      <c r="AZ1583" s="3" t="s">
        <v>76</v>
      </c>
      <c r="BA1583" s="3" t="s">
        <v>77</v>
      </c>
      <c r="BB1583" s="4">
        <f t="shared" si="167"/>
        <v>32.941666665</v>
      </c>
      <c r="BC1583" s="4">
        <f t="shared" si="168"/>
        <v>120.866666665</v>
      </c>
      <c r="BD1583" s="3">
        <v>4</v>
      </c>
      <c r="BE1583" s="5"/>
    </row>
    <row r="1584" spans="1:57" ht="12.75">
      <c r="A1584" s="4" t="s">
        <v>107</v>
      </c>
      <c r="B1584" s="4" t="s">
        <v>108</v>
      </c>
      <c r="C1584" s="4" t="s">
        <v>773</v>
      </c>
      <c r="D1584" s="3" t="s">
        <v>774</v>
      </c>
      <c r="E1584" s="4" t="s">
        <v>775</v>
      </c>
      <c r="F1584" s="4">
        <v>2009</v>
      </c>
      <c r="G1584" s="2" t="s">
        <v>61</v>
      </c>
      <c r="H1584" s="4" t="s">
        <v>112</v>
      </c>
      <c r="I1584" s="2" t="s">
        <v>776</v>
      </c>
      <c r="J1584" s="2" t="s">
        <v>64</v>
      </c>
      <c r="K1584" s="2" t="s">
        <v>65</v>
      </c>
      <c r="L1584" s="2">
        <v>2003</v>
      </c>
      <c r="M1584" s="3" t="s">
        <v>777</v>
      </c>
      <c r="N1584" s="3" t="s">
        <v>182</v>
      </c>
      <c r="O1584" s="4"/>
      <c r="P1584" s="3" t="s">
        <v>118</v>
      </c>
      <c r="Q1584" s="3" t="s">
        <v>142</v>
      </c>
      <c r="R1584" s="4"/>
      <c r="S1584" s="3" t="s">
        <v>69</v>
      </c>
      <c r="T1584" s="3" t="s">
        <v>70</v>
      </c>
      <c r="U1584" s="3" t="s">
        <v>71</v>
      </c>
      <c r="V1584" s="3" t="s">
        <v>72</v>
      </c>
      <c r="W1584" s="4">
        <v>31.08</v>
      </c>
      <c r="X1584" s="4">
        <v>0.23</v>
      </c>
      <c r="Y1584" s="4"/>
      <c r="Z1584" s="4"/>
      <c r="AA1584" s="4">
        <v>3</v>
      </c>
      <c r="AB1584" s="4">
        <v>3.37</v>
      </c>
      <c r="AC1584" s="4">
        <v>0.36</v>
      </c>
      <c r="AD1584" s="4"/>
      <c r="AE1584" s="4">
        <v>3</v>
      </c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4" t="s">
        <v>779</v>
      </c>
      <c r="AS1584" s="4"/>
      <c r="AT1584" s="4"/>
      <c r="AU1584" s="3" t="s">
        <v>74</v>
      </c>
      <c r="AV1584" s="3" t="s">
        <v>74</v>
      </c>
      <c r="AW1584" s="3" t="s">
        <v>378</v>
      </c>
      <c r="AX1584" s="4"/>
      <c r="AY1584" s="3" t="s">
        <v>122</v>
      </c>
      <c r="AZ1584" s="3" t="s">
        <v>76</v>
      </c>
      <c r="BA1584" s="3" t="s">
        <v>77</v>
      </c>
      <c r="BB1584" s="4">
        <f t="shared" si="167"/>
        <v>32.941666665</v>
      </c>
      <c r="BC1584" s="4">
        <f t="shared" si="168"/>
        <v>120.866666665</v>
      </c>
      <c r="BD1584" s="3">
        <v>4</v>
      </c>
      <c r="BE1584" s="5"/>
    </row>
    <row r="1585" spans="1:57" ht="12.75">
      <c r="A1585" s="4" t="s">
        <v>107</v>
      </c>
      <c r="B1585" s="4" t="s">
        <v>108</v>
      </c>
      <c r="C1585" s="4" t="s">
        <v>773</v>
      </c>
      <c r="D1585" s="3" t="s">
        <v>774</v>
      </c>
      <c r="E1585" s="4" t="s">
        <v>775</v>
      </c>
      <c r="F1585" s="4">
        <v>2009</v>
      </c>
      <c r="G1585" s="2" t="s">
        <v>61</v>
      </c>
      <c r="H1585" s="4" t="s">
        <v>112</v>
      </c>
      <c r="I1585" s="2" t="s">
        <v>776</v>
      </c>
      <c r="J1585" s="2" t="s">
        <v>114</v>
      </c>
      <c r="K1585" s="2" t="s">
        <v>265</v>
      </c>
      <c r="L1585" s="2">
        <v>2002</v>
      </c>
      <c r="M1585" s="3" t="s">
        <v>777</v>
      </c>
      <c r="N1585" s="3" t="s">
        <v>182</v>
      </c>
      <c r="O1585" s="4"/>
      <c r="P1585" s="3" t="s">
        <v>118</v>
      </c>
      <c r="Q1585" s="3" t="s">
        <v>142</v>
      </c>
      <c r="R1585" s="4"/>
      <c r="S1585" s="3" t="s">
        <v>69</v>
      </c>
      <c r="T1585" s="3" t="s">
        <v>70</v>
      </c>
      <c r="U1585" s="3" t="s">
        <v>71</v>
      </c>
      <c r="V1585" s="3" t="s">
        <v>72</v>
      </c>
      <c r="W1585" s="4">
        <v>40.090000000000003</v>
      </c>
      <c r="X1585" s="4">
        <v>3.31</v>
      </c>
      <c r="Y1585" s="4"/>
      <c r="Z1585" s="4"/>
      <c r="AA1585" s="4">
        <v>3</v>
      </c>
      <c r="AB1585" s="4">
        <v>4.3600000000000003</v>
      </c>
      <c r="AC1585" s="4">
        <v>0.55000000000000004</v>
      </c>
      <c r="AD1585" s="4"/>
      <c r="AE1585" s="4">
        <v>3</v>
      </c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4" t="s">
        <v>779</v>
      </c>
      <c r="AS1585" s="4"/>
      <c r="AT1585" s="4"/>
      <c r="AU1585" s="3" t="s">
        <v>74</v>
      </c>
      <c r="AV1585" s="3" t="s">
        <v>74</v>
      </c>
      <c r="AW1585" s="3" t="s">
        <v>378</v>
      </c>
      <c r="AX1585" s="4"/>
      <c r="AY1585" s="3" t="s">
        <v>122</v>
      </c>
      <c r="AZ1585" s="3" t="s">
        <v>76</v>
      </c>
      <c r="BA1585" s="3" t="s">
        <v>77</v>
      </c>
      <c r="BB1585" s="4">
        <f t="shared" si="167"/>
        <v>32.941666665</v>
      </c>
      <c r="BC1585" s="4">
        <f t="shared" si="168"/>
        <v>120.866666665</v>
      </c>
      <c r="BD1585" s="3">
        <v>4</v>
      </c>
      <c r="BE1585" s="5"/>
    </row>
    <row r="1586" spans="1:57" ht="12.75">
      <c r="A1586" s="4" t="s">
        <v>107</v>
      </c>
      <c r="B1586" s="4" t="s">
        <v>108</v>
      </c>
      <c r="C1586" s="4" t="s">
        <v>773</v>
      </c>
      <c r="D1586" s="3" t="s">
        <v>774</v>
      </c>
      <c r="E1586" s="4" t="s">
        <v>775</v>
      </c>
      <c r="F1586" s="4">
        <v>2009</v>
      </c>
      <c r="G1586" s="2" t="s">
        <v>61</v>
      </c>
      <c r="H1586" s="4" t="s">
        <v>112</v>
      </c>
      <c r="I1586" s="2" t="s">
        <v>776</v>
      </c>
      <c r="J1586" s="2" t="s">
        <v>271</v>
      </c>
      <c r="K1586" s="2" t="s">
        <v>561</v>
      </c>
      <c r="L1586" s="2">
        <v>2002</v>
      </c>
      <c r="M1586" s="3" t="s">
        <v>777</v>
      </c>
      <c r="N1586" s="3" t="s">
        <v>182</v>
      </c>
      <c r="O1586" s="4"/>
      <c r="P1586" s="3" t="s">
        <v>118</v>
      </c>
      <c r="Q1586" s="3" t="s">
        <v>142</v>
      </c>
      <c r="R1586" s="4"/>
      <c r="S1586" s="3" t="s">
        <v>69</v>
      </c>
      <c r="T1586" s="3" t="s">
        <v>70</v>
      </c>
      <c r="U1586" s="3" t="s">
        <v>71</v>
      </c>
      <c r="V1586" s="3" t="s">
        <v>72</v>
      </c>
      <c r="W1586" s="4">
        <v>1.59</v>
      </c>
      <c r="X1586" s="4">
        <v>0.54</v>
      </c>
      <c r="Y1586" s="4"/>
      <c r="Z1586" s="4"/>
      <c r="AA1586" s="4">
        <v>3</v>
      </c>
      <c r="AB1586" s="4">
        <v>4.09</v>
      </c>
      <c r="AC1586" s="4">
        <v>0.64</v>
      </c>
      <c r="AD1586" s="4"/>
      <c r="AE1586" s="4">
        <v>3</v>
      </c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4" t="s">
        <v>780</v>
      </c>
      <c r="AS1586" s="4"/>
      <c r="AT1586" s="4"/>
      <c r="AU1586" s="3" t="s">
        <v>74</v>
      </c>
      <c r="AV1586" s="3" t="s">
        <v>74</v>
      </c>
      <c r="AW1586" s="3" t="s">
        <v>378</v>
      </c>
      <c r="AX1586" s="4"/>
      <c r="AY1586" s="3" t="s">
        <v>122</v>
      </c>
      <c r="AZ1586" s="3" t="s">
        <v>76</v>
      </c>
      <c r="BA1586" s="3" t="s">
        <v>77</v>
      </c>
      <c r="BB1586" s="4">
        <f t="shared" si="167"/>
        <v>32.941666665</v>
      </c>
      <c r="BC1586" s="4">
        <f t="shared" si="168"/>
        <v>120.866666665</v>
      </c>
      <c r="BD1586" s="3">
        <v>4</v>
      </c>
      <c r="BE1586" s="5"/>
    </row>
    <row r="1587" spans="1:57" ht="12.75">
      <c r="A1587" s="4" t="s">
        <v>107</v>
      </c>
      <c r="B1587" s="4" t="s">
        <v>108</v>
      </c>
      <c r="C1587" s="4" t="s">
        <v>773</v>
      </c>
      <c r="D1587" s="3" t="s">
        <v>774</v>
      </c>
      <c r="E1587" s="4" t="s">
        <v>775</v>
      </c>
      <c r="F1587" s="4">
        <v>2009</v>
      </c>
      <c r="G1587" s="2" t="s">
        <v>61</v>
      </c>
      <c r="H1587" s="4" t="s">
        <v>112</v>
      </c>
      <c r="I1587" s="2" t="s">
        <v>776</v>
      </c>
      <c r="J1587" s="2" t="s">
        <v>114</v>
      </c>
      <c r="K1587" s="2" t="s">
        <v>265</v>
      </c>
      <c r="L1587" s="2">
        <v>2002</v>
      </c>
      <c r="M1587" s="3" t="s">
        <v>777</v>
      </c>
      <c r="N1587" s="3" t="s">
        <v>182</v>
      </c>
      <c r="O1587" s="4"/>
      <c r="P1587" s="3" t="s">
        <v>118</v>
      </c>
      <c r="Q1587" s="3" t="s">
        <v>142</v>
      </c>
      <c r="R1587" s="4"/>
      <c r="S1587" s="3" t="s">
        <v>69</v>
      </c>
      <c r="T1587" s="3" t="s">
        <v>70</v>
      </c>
      <c r="U1587" s="3" t="s">
        <v>71</v>
      </c>
      <c r="V1587" s="3" t="s">
        <v>72</v>
      </c>
      <c r="W1587" s="4">
        <v>40.25</v>
      </c>
      <c r="X1587" s="4">
        <v>3.33</v>
      </c>
      <c r="Y1587" s="4"/>
      <c r="Z1587" s="4"/>
      <c r="AA1587" s="4">
        <v>3</v>
      </c>
      <c r="AB1587" s="4">
        <v>3.61</v>
      </c>
      <c r="AC1587" s="4">
        <v>0.77</v>
      </c>
      <c r="AD1587" s="4"/>
      <c r="AE1587" s="4">
        <v>3</v>
      </c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4" t="s">
        <v>778</v>
      </c>
      <c r="AS1587" s="4"/>
      <c r="AT1587" s="4"/>
      <c r="AU1587" s="3" t="s">
        <v>74</v>
      </c>
      <c r="AV1587" s="3" t="s">
        <v>74</v>
      </c>
      <c r="AW1587" s="3" t="s">
        <v>378</v>
      </c>
      <c r="AX1587" s="4"/>
      <c r="AY1587" s="3" t="s">
        <v>122</v>
      </c>
      <c r="AZ1587" s="3" t="s">
        <v>76</v>
      </c>
      <c r="BA1587" s="3" t="s">
        <v>77</v>
      </c>
      <c r="BB1587" s="4">
        <f t="shared" si="167"/>
        <v>32.941666665</v>
      </c>
      <c r="BC1587" s="4">
        <f t="shared" si="168"/>
        <v>120.866666665</v>
      </c>
      <c r="BD1587" s="3">
        <v>4</v>
      </c>
      <c r="BE1587" s="5"/>
    </row>
    <row r="1588" spans="1:57" ht="12.75">
      <c r="A1588" s="4" t="s">
        <v>107</v>
      </c>
      <c r="B1588" s="4" t="s">
        <v>108</v>
      </c>
      <c r="C1588" s="4" t="s">
        <v>773</v>
      </c>
      <c r="D1588" s="3" t="s">
        <v>774</v>
      </c>
      <c r="E1588" s="4" t="s">
        <v>775</v>
      </c>
      <c r="F1588" s="4">
        <v>2009</v>
      </c>
      <c r="G1588" s="2" t="s">
        <v>61</v>
      </c>
      <c r="H1588" s="4" t="s">
        <v>112</v>
      </c>
      <c r="I1588" s="2" t="s">
        <v>776</v>
      </c>
      <c r="J1588" s="2" t="s">
        <v>96</v>
      </c>
      <c r="K1588" s="2" t="s">
        <v>273</v>
      </c>
      <c r="L1588" s="2">
        <v>2003</v>
      </c>
      <c r="M1588" s="3" t="s">
        <v>777</v>
      </c>
      <c r="N1588" s="3" t="s">
        <v>182</v>
      </c>
      <c r="O1588" s="4"/>
      <c r="P1588" s="3" t="s">
        <v>118</v>
      </c>
      <c r="Q1588" s="3" t="s">
        <v>142</v>
      </c>
      <c r="R1588" s="4"/>
      <c r="S1588" s="3" t="s">
        <v>69</v>
      </c>
      <c r="T1588" s="3" t="s">
        <v>70</v>
      </c>
      <c r="U1588" s="3" t="s">
        <v>71</v>
      </c>
      <c r="V1588" s="3" t="s">
        <v>72</v>
      </c>
      <c r="W1588" s="4">
        <v>79.760000000000005</v>
      </c>
      <c r="X1588" s="4">
        <v>10.4</v>
      </c>
      <c r="Y1588" s="4"/>
      <c r="Z1588" s="4"/>
      <c r="AA1588" s="4">
        <v>3</v>
      </c>
      <c r="AB1588" s="4">
        <v>120.91</v>
      </c>
      <c r="AC1588" s="4">
        <v>1.17</v>
      </c>
      <c r="AD1588" s="4"/>
      <c r="AE1588" s="4">
        <v>3</v>
      </c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4" t="s">
        <v>780</v>
      </c>
      <c r="AS1588" s="4"/>
      <c r="AT1588" s="4"/>
      <c r="AU1588" s="3" t="s">
        <v>74</v>
      </c>
      <c r="AV1588" s="3" t="s">
        <v>74</v>
      </c>
      <c r="AW1588" s="3" t="s">
        <v>378</v>
      </c>
      <c r="AX1588" s="4"/>
      <c r="AY1588" s="3" t="s">
        <v>122</v>
      </c>
      <c r="AZ1588" s="3" t="s">
        <v>76</v>
      </c>
      <c r="BA1588" s="3" t="s">
        <v>77</v>
      </c>
      <c r="BB1588" s="4">
        <f t="shared" si="167"/>
        <v>32.941666665</v>
      </c>
      <c r="BC1588" s="4">
        <f t="shared" si="168"/>
        <v>120.866666665</v>
      </c>
      <c r="BD1588" s="3">
        <v>4</v>
      </c>
      <c r="BE1588" s="5"/>
    </row>
    <row r="1589" spans="1:57" ht="12.75">
      <c r="A1589" s="4" t="s">
        <v>107</v>
      </c>
      <c r="B1589" s="4" t="s">
        <v>108</v>
      </c>
      <c r="C1589" s="4" t="s">
        <v>773</v>
      </c>
      <c r="D1589" s="6" t="s">
        <v>774</v>
      </c>
      <c r="E1589" s="4" t="s">
        <v>775</v>
      </c>
      <c r="F1589" s="4">
        <v>2009</v>
      </c>
      <c r="G1589" s="2" t="s">
        <v>61</v>
      </c>
      <c r="H1589" s="4" t="s">
        <v>112</v>
      </c>
      <c r="I1589" s="2" t="s">
        <v>776</v>
      </c>
      <c r="J1589" s="2" t="s">
        <v>96</v>
      </c>
      <c r="K1589" s="2" t="s">
        <v>273</v>
      </c>
      <c r="L1589" s="2">
        <v>2003</v>
      </c>
      <c r="M1589" s="3" t="s">
        <v>777</v>
      </c>
      <c r="N1589" s="3" t="s">
        <v>182</v>
      </c>
      <c r="O1589" s="4"/>
      <c r="P1589" s="3" t="s">
        <v>118</v>
      </c>
      <c r="Q1589" s="3" t="s">
        <v>142</v>
      </c>
      <c r="R1589" s="4"/>
      <c r="S1589" s="3" t="s">
        <v>69</v>
      </c>
      <c r="T1589" s="3" t="s">
        <v>70</v>
      </c>
      <c r="U1589" s="3" t="s">
        <v>71</v>
      </c>
      <c r="V1589" s="3" t="s">
        <v>72</v>
      </c>
      <c r="W1589" s="4">
        <v>30.05</v>
      </c>
      <c r="X1589" s="4">
        <v>19.190000000000001</v>
      </c>
      <c r="Y1589" s="4"/>
      <c r="Z1589" s="4"/>
      <c r="AA1589" s="4">
        <v>3</v>
      </c>
      <c r="AB1589" s="4">
        <v>20.85</v>
      </c>
      <c r="AC1589" s="4">
        <v>1.18</v>
      </c>
      <c r="AD1589" s="4"/>
      <c r="AE1589" s="4">
        <v>3</v>
      </c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4" t="s">
        <v>778</v>
      </c>
      <c r="AS1589" s="4"/>
      <c r="AT1589" s="4"/>
      <c r="AU1589" s="3" t="s">
        <v>74</v>
      </c>
      <c r="AV1589" s="3" t="s">
        <v>74</v>
      </c>
      <c r="AW1589" s="3" t="s">
        <v>378</v>
      </c>
      <c r="AX1589" s="4"/>
      <c r="AY1589" s="3" t="s">
        <v>122</v>
      </c>
      <c r="AZ1589" s="3" t="s">
        <v>76</v>
      </c>
      <c r="BA1589" s="3" t="s">
        <v>77</v>
      </c>
      <c r="BB1589" s="4">
        <f t="shared" si="167"/>
        <v>32.941666665</v>
      </c>
      <c r="BC1589" s="4">
        <f t="shared" si="168"/>
        <v>120.866666665</v>
      </c>
      <c r="BD1589" s="3">
        <v>4</v>
      </c>
      <c r="BE1589" s="5"/>
    </row>
    <row r="1590" spans="1:57" ht="12.75">
      <c r="A1590" s="4" t="s">
        <v>107</v>
      </c>
      <c r="B1590" s="4" t="s">
        <v>108</v>
      </c>
      <c r="C1590" s="4" t="s">
        <v>773</v>
      </c>
      <c r="D1590" s="6" t="s">
        <v>774</v>
      </c>
      <c r="E1590" s="4" t="s">
        <v>775</v>
      </c>
      <c r="F1590" s="4">
        <v>2009</v>
      </c>
      <c r="G1590" s="2" t="s">
        <v>61</v>
      </c>
      <c r="H1590" s="4" t="s">
        <v>112</v>
      </c>
      <c r="I1590" s="2" t="s">
        <v>776</v>
      </c>
      <c r="J1590" s="2" t="s">
        <v>96</v>
      </c>
      <c r="K1590" s="2" t="s">
        <v>273</v>
      </c>
      <c r="L1590" s="2">
        <v>2003</v>
      </c>
      <c r="M1590" s="3" t="s">
        <v>777</v>
      </c>
      <c r="N1590" s="3" t="s">
        <v>182</v>
      </c>
      <c r="O1590" s="4"/>
      <c r="P1590" s="3" t="s">
        <v>118</v>
      </c>
      <c r="Q1590" s="3" t="s">
        <v>142</v>
      </c>
      <c r="R1590" s="4"/>
      <c r="S1590" s="3" t="s">
        <v>69</v>
      </c>
      <c r="T1590" s="3" t="s">
        <v>70</v>
      </c>
      <c r="U1590" s="3" t="s">
        <v>71</v>
      </c>
      <c r="V1590" s="3" t="s">
        <v>72</v>
      </c>
      <c r="W1590" s="4">
        <v>67.39</v>
      </c>
      <c r="X1590" s="4">
        <v>15.46</v>
      </c>
      <c r="Y1590" s="4"/>
      <c r="Z1590" s="4"/>
      <c r="AA1590" s="4">
        <v>3</v>
      </c>
      <c r="AB1590" s="4">
        <v>52.89</v>
      </c>
      <c r="AC1590" s="4">
        <v>1.26</v>
      </c>
      <c r="AD1590" s="4"/>
      <c r="AE1590" s="4">
        <v>3</v>
      </c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4" t="s">
        <v>779</v>
      </c>
      <c r="AS1590" s="4"/>
      <c r="AT1590" s="4"/>
      <c r="AU1590" s="3" t="s">
        <v>74</v>
      </c>
      <c r="AV1590" s="3" t="s">
        <v>74</v>
      </c>
      <c r="AW1590" s="3" t="s">
        <v>378</v>
      </c>
      <c r="AX1590" s="4"/>
      <c r="AY1590" s="3" t="s">
        <v>122</v>
      </c>
      <c r="AZ1590" s="3" t="s">
        <v>76</v>
      </c>
      <c r="BA1590" s="3" t="s">
        <v>77</v>
      </c>
      <c r="BB1590" s="4">
        <f t="shared" si="167"/>
        <v>32.941666665</v>
      </c>
      <c r="BC1590" s="4">
        <f t="shared" si="168"/>
        <v>120.866666665</v>
      </c>
      <c r="BD1590" s="3">
        <v>4</v>
      </c>
      <c r="BE1590" s="5"/>
    </row>
    <row r="1591" spans="1:57" ht="12.75">
      <c r="A1591" s="4" t="s">
        <v>107</v>
      </c>
      <c r="B1591" s="4" t="s">
        <v>108</v>
      </c>
      <c r="C1591" s="4" t="s">
        <v>773</v>
      </c>
      <c r="D1591" s="3" t="s">
        <v>774</v>
      </c>
      <c r="E1591" s="4" t="s">
        <v>775</v>
      </c>
      <c r="F1591" s="4">
        <v>2009</v>
      </c>
      <c r="G1591" s="2" t="s">
        <v>61</v>
      </c>
      <c r="H1591" s="4" t="s">
        <v>112</v>
      </c>
      <c r="I1591" s="2" t="s">
        <v>776</v>
      </c>
      <c r="J1591" s="2" t="s">
        <v>271</v>
      </c>
      <c r="K1591" s="2" t="s">
        <v>561</v>
      </c>
      <c r="L1591" s="2">
        <v>2002</v>
      </c>
      <c r="M1591" s="3" t="s">
        <v>777</v>
      </c>
      <c r="N1591" s="3" t="s">
        <v>182</v>
      </c>
      <c r="O1591" s="4"/>
      <c r="P1591" s="3" t="s">
        <v>118</v>
      </c>
      <c r="Q1591" s="3" t="s">
        <v>142</v>
      </c>
      <c r="R1591" s="4"/>
      <c r="S1591" s="3" t="s">
        <v>69</v>
      </c>
      <c r="T1591" s="3" t="s">
        <v>70</v>
      </c>
      <c r="U1591" s="3" t="s">
        <v>71</v>
      </c>
      <c r="V1591" s="3" t="s">
        <v>72</v>
      </c>
      <c r="W1591" s="4">
        <v>7.47</v>
      </c>
      <c r="X1591" s="4">
        <v>2.11</v>
      </c>
      <c r="Y1591" s="4"/>
      <c r="Z1591" s="4"/>
      <c r="AA1591" s="4">
        <v>3</v>
      </c>
      <c r="AB1591" s="4">
        <v>4.5999999999999996</v>
      </c>
      <c r="AC1591" s="4">
        <v>1.68</v>
      </c>
      <c r="AD1591" s="4"/>
      <c r="AE1591" s="4">
        <v>3</v>
      </c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4" t="s">
        <v>781</v>
      </c>
      <c r="AS1591" s="4"/>
      <c r="AT1591" s="4"/>
      <c r="AU1591" s="3" t="s">
        <v>74</v>
      </c>
      <c r="AV1591" s="3" t="s">
        <v>74</v>
      </c>
      <c r="AW1591" s="3" t="s">
        <v>378</v>
      </c>
      <c r="AX1591" s="4"/>
      <c r="AY1591" s="3" t="s">
        <v>122</v>
      </c>
      <c r="AZ1591" s="3" t="s">
        <v>76</v>
      </c>
      <c r="BA1591" s="3" t="s">
        <v>77</v>
      </c>
      <c r="BB1591" s="4">
        <f t="shared" si="167"/>
        <v>32.941666665</v>
      </c>
      <c r="BC1591" s="4">
        <f t="shared" si="168"/>
        <v>120.866666665</v>
      </c>
      <c r="BD1591" s="3">
        <v>4</v>
      </c>
      <c r="BE1591" s="5"/>
    </row>
    <row r="1592" spans="1:57" ht="12.75">
      <c r="A1592" s="4" t="s">
        <v>107</v>
      </c>
      <c r="B1592" s="4" t="s">
        <v>108</v>
      </c>
      <c r="C1592" s="4" t="s">
        <v>773</v>
      </c>
      <c r="D1592" s="6" t="s">
        <v>774</v>
      </c>
      <c r="E1592" s="4" t="s">
        <v>775</v>
      </c>
      <c r="F1592" s="4">
        <v>2009</v>
      </c>
      <c r="G1592" s="2" t="s">
        <v>61</v>
      </c>
      <c r="H1592" s="4" t="s">
        <v>112</v>
      </c>
      <c r="I1592" s="2" t="s">
        <v>776</v>
      </c>
      <c r="J1592" s="2" t="s">
        <v>114</v>
      </c>
      <c r="K1592" s="2" t="s">
        <v>265</v>
      </c>
      <c r="L1592" s="2">
        <v>2002</v>
      </c>
      <c r="M1592" s="3" t="s">
        <v>777</v>
      </c>
      <c r="N1592" s="3" t="s">
        <v>182</v>
      </c>
      <c r="O1592" s="4"/>
      <c r="P1592" s="3" t="s">
        <v>118</v>
      </c>
      <c r="Q1592" s="3" t="s">
        <v>142</v>
      </c>
      <c r="R1592" s="4"/>
      <c r="S1592" s="3" t="s">
        <v>69</v>
      </c>
      <c r="T1592" s="3" t="s">
        <v>70</v>
      </c>
      <c r="U1592" s="3" t="s">
        <v>71</v>
      </c>
      <c r="V1592" s="3" t="s">
        <v>72</v>
      </c>
      <c r="W1592" s="4">
        <v>35.549999999999997</v>
      </c>
      <c r="X1592" s="4">
        <v>6.05</v>
      </c>
      <c r="Y1592" s="4"/>
      <c r="Z1592" s="4"/>
      <c r="AA1592" s="4">
        <v>3</v>
      </c>
      <c r="AB1592" s="4">
        <v>6.04</v>
      </c>
      <c r="AC1592" s="4">
        <v>2.12</v>
      </c>
      <c r="AD1592" s="4"/>
      <c r="AE1592" s="4">
        <v>3</v>
      </c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4" t="s">
        <v>780</v>
      </c>
      <c r="AS1592" s="4"/>
      <c r="AT1592" s="4"/>
      <c r="AU1592" s="3" t="s">
        <v>74</v>
      </c>
      <c r="AV1592" s="3" t="s">
        <v>74</v>
      </c>
      <c r="AW1592" s="3" t="s">
        <v>378</v>
      </c>
      <c r="AX1592" s="4"/>
      <c r="AY1592" s="3" t="s">
        <v>122</v>
      </c>
      <c r="AZ1592" s="3" t="s">
        <v>76</v>
      </c>
      <c r="BA1592" s="3" t="s">
        <v>77</v>
      </c>
      <c r="BB1592" s="4">
        <f t="shared" si="167"/>
        <v>32.941666665</v>
      </c>
      <c r="BC1592" s="4">
        <f t="shared" si="168"/>
        <v>120.866666665</v>
      </c>
      <c r="BD1592" s="3">
        <v>4</v>
      </c>
      <c r="BE1592" s="5"/>
    </row>
    <row r="1593" spans="1:57" ht="12.75">
      <c r="A1593" s="4" t="s">
        <v>107</v>
      </c>
      <c r="B1593" s="4" t="s">
        <v>108</v>
      </c>
      <c r="C1593" s="4" t="s">
        <v>773</v>
      </c>
      <c r="D1593" s="6" t="s">
        <v>774</v>
      </c>
      <c r="E1593" s="4" t="s">
        <v>775</v>
      </c>
      <c r="F1593" s="4">
        <v>2009</v>
      </c>
      <c r="G1593" s="2" t="s">
        <v>61</v>
      </c>
      <c r="H1593" s="4" t="s">
        <v>112</v>
      </c>
      <c r="I1593" s="2" t="s">
        <v>776</v>
      </c>
      <c r="J1593" s="2" t="s">
        <v>64</v>
      </c>
      <c r="K1593" s="2" t="s">
        <v>65</v>
      </c>
      <c r="L1593" s="2">
        <v>2003</v>
      </c>
      <c r="M1593" s="3" t="s">
        <v>777</v>
      </c>
      <c r="N1593" s="3" t="s">
        <v>182</v>
      </c>
      <c r="O1593" s="4"/>
      <c r="P1593" s="3" t="s">
        <v>118</v>
      </c>
      <c r="Q1593" s="3" t="s">
        <v>142</v>
      </c>
      <c r="R1593" s="4"/>
      <c r="S1593" s="3" t="s">
        <v>69</v>
      </c>
      <c r="T1593" s="3" t="s">
        <v>70</v>
      </c>
      <c r="U1593" s="3" t="s">
        <v>71</v>
      </c>
      <c r="V1593" s="3" t="s">
        <v>72</v>
      </c>
      <c r="W1593" s="4">
        <v>42.43</v>
      </c>
      <c r="X1593" s="4">
        <v>8.01</v>
      </c>
      <c r="Y1593" s="4"/>
      <c r="Z1593" s="4"/>
      <c r="AA1593" s="4">
        <v>3</v>
      </c>
      <c r="AB1593" s="4">
        <v>11.67</v>
      </c>
      <c r="AC1593" s="4">
        <v>3.21</v>
      </c>
      <c r="AD1593" s="4"/>
      <c r="AE1593" s="4">
        <v>3</v>
      </c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4" t="s">
        <v>780</v>
      </c>
      <c r="AS1593" s="4"/>
      <c r="AT1593" s="4"/>
      <c r="AU1593" s="3" t="s">
        <v>74</v>
      </c>
      <c r="AV1593" s="3" t="s">
        <v>74</v>
      </c>
      <c r="AW1593" s="3" t="s">
        <v>378</v>
      </c>
      <c r="AX1593" s="4"/>
      <c r="AY1593" s="3" t="s">
        <v>122</v>
      </c>
      <c r="AZ1593" s="3" t="s">
        <v>76</v>
      </c>
      <c r="BA1593" s="3" t="s">
        <v>77</v>
      </c>
      <c r="BB1593" s="4">
        <f t="shared" si="167"/>
        <v>32.941666665</v>
      </c>
      <c r="BC1593" s="4">
        <f t="shared" si="168"/>
        <v>120.866666665</v>
      </c>
      <c r="BD1593" s="3">
        <v>4</v>
      </c>
      <c r="BE1593" s="5"/>
    </row>
    <row r="1594" spans="1:57" ht="12.75">
      <c r="A1594" s="4" t="s">
        <v>107</v>
      </c>
      <c r="B1594" s="4" t="s">
        <v>108</v>
      </c>
      <c r="C1594" s="4" t="s">
        <v>773</v>
      </c>
      <c r="D1594" s="6" t="s">
        <v>774</v>
      </c>
      <c r="E1594" s="4" t="s">
        <v>775</v>
      </c>
      <c r="F1594" s="4">
        <v>2009</v>
      </c>
      <c r="G1594" s="2" t="s">
        <v>61</v>
      </c>
      <c r="H1594" s="4" t="s">
        <v>112</v>
      </c>
      <c r="I1594" s="2" t="s">
        <v>776</v>
      </c>
      <c r="J1594" s="2" t="s">
        <v>271</v>
      </c>
      <c r="K1594" s="2" t="s">
        <v>561</v>
      </c>
      <c r="L1594" s="2">
        <v>2002</v>
      </c>
      <c r="M1594" s="3" t="s">
        <v>777</v>
      </c>
      <c r="N1594" s="3" t="s">
        <v>182</v>
      </c>
      <c r="O1594" s="4"/>
      <c r="P1594" s="3" t="s">
        <v>118</v>
      </c>
      <c r="Q1594" s="3" t="s">
        <v>142</v>
      </c>
      <c r="R1594" s="4"/>
      <c r="S1594" s="3" t="s">
        <v>69</v>
      </c>
      <c r="T1594" s="3" t="s">
        <v>70</v>
      </c>
      <c r="U1594" s="3" t="s">
        <v>71</v>
      </c>
      <c r="V1594" s="3" t="s">
        <v>72</v>
      </c>
      <c r="W1594" s="4">
        <v>39.81</v>
      </c>
      <c r="X1594" s="4">
        <v>7.27</v>
      </c>
      <c r="Y1594" s="4"/>
      <c r="Z1594" s="4"/>
      <c r="AA1594" s="4">
        <v>3</v>
      </c>
      <c r="AB1594" s="4">
        <v>10.28</v>
      </c>
      <c r="AC1594" s="4">
        <v>3.23</v>
      </c>
      <c r="AD1594" s="4"/>
      <c r="AE1594" s="4">
        <v>3</v>
      </c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4" t="s">
        <v>782</v>
      </c>
      <c r="AS1594" s="4"/>
      <c r="AT1594" s="4"/>
      <c r="AU1594" s="3" t="s">
        <v>74</v>
      </c>
      <c r="AV1594" s="3" t="s">
        <v>74</v>
      </c>
      <c r="AW1594" s="3" t="s">
        <v>378</v>
      </c>
      <c r="AX1594" s="4"/>
      <c r="AY1594" s="3" t="s">
        <v>122</v>
      </c>
      <c r="AZ1594" s="3" t="s">
        <v>76</v>
      </c>
      <c r="BA1594" s="3" t="s">
        <v>77</v>
      </c>
      <c r="BB1594" s="4">
        <f t="shared" si="167"/>
        <v>32.941666665</v>
      </c>
      <c r="BC1594" s="4">
        <f t="shared" si="168"/>
        <v>120.866666665</v>
      </c>
      <c r="BD1594" s="3">
        <v>4</v>
      </c>
      <c r="BE1594" s="5"/>
    </row>
    <row r="1595" spans="1:57" ht="12.75">
      <c r="A1595" s="4" t="s">
        <v>107</v>
      </c>
      <c r="B1595" s="4" t="s">
        <v>108</v>
      </c>
      <c r="C1595" s="4" t="s">
        <v>773</v>
      </c>
      <c r="D1595" s="3" t="s">
        <v>774</v>
      </c>
      <c r="E1595" s="4" t="s">
        <v>775</v>
      </c>
      <c r="F1595" s="4">
        <v>2009</v>
      </c>
      <c r="G1595" s="2" t="s">
        <v>61</v>
      </c>
      <c r="H1595" s="4" t="s">
        <v>112</v>
      </c>
      <c r="I1595" s="2" t="s">
        <v>776</v>
      </c>
      <c r="J1595" s="2" t="s">
        <v>96</v>
      </c>
      <c r="K1595" s="2" t="s">
        <v>273</v>
      </c>
      <c r="L1595" s="2">
        <v>2003</v>
      </c>
      <c r="M1595" s="3" t="s">
        <v>777</v>
      </c>
      <c r="N1595" s="3" t="s">
        <v>182</v>
      </c>
      <c r="O1595" s="4"/>
      <c r="P1595" s="3" t="s">
        <v>118</v>
      </c>
      <c r="Q1595" s="3" t="s">
        <v>142</v>
      </c>
      <c r="R1595" s="4"/>
      <c r="S1595" s="3" t="s">
        <v>69</v>
      </c>
      <c r="T1595" s="3" t="s">
        <v>70</v>
      </c>
      <c r="U1595" s="3" t="s">
        <v>71</v>
      </c>
      <c r="V1595" s="3" t="s">
        <v>72</v>
      </c>
      <c r="W1595" s="4">
        <v>39.07</v>
      </c>
      <c r="X1595" s="4">
        <v>15.91</v>
      </c>
      <c r="Y1595" s="4"/>
      <c r="Z1595" s="4"/>
      <c r="AA1595" s="4">
        <v>3</v>
      </c>
      <c r="AB1595" s="4">
        <v>28.25</v>
      </c>
      <c r="AC1595" s="4">
        <v>3.38</v>
      </c>
      <c r="AD1595" s="4"/>
      <c r="AE1595" s="4">
        <v>3</v>
      </c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4" t="s">
        <v>781</v>
      </c>
      <c r="AS1595" s="4"/>
      <c r="AT1595" s="4"/>
      <c r="AU1595" s="3" t="s">
        <v>74</v>
      </c>
      <c r="AV1595" s="3" t="s">
        <v>74</v>
      </c>
      <c r="AW1595" s="3" t="s">
        <v>378</v>
      </c>
      <c r="AX1595" s="4"/>
      <c r="AY1595" s="3" t="s">
        <v>122</v>
      </c>
      <c r="AZ1595" s="3" t="s">
        <v>76</v>
      </c>
      <c r="BA1595" s="3" t="s">
        <v>77</v>
      </c>
      <c r="BB1595" s="4">
        <f t="shared" si="167"/>
        <v>32.941666665</v>
      </c>
      <c r="BC1595" s="4">
        <f t="shared" si="168"/>
        <v>120.866666665</v>
      </c>
      <c r="BD1595" s="3">
        <v>4</v>
      </c>
      <c r="BE1595" s="5"/>
    </row>
    <row r="1596" spans="1:57" ht="12.75">
      <c r="A1596" s="4" t="s">
        <v>107</v>
      </c>
      <c r="B1596" s="4" t="s">
        <v>108</v>
      </c>
      <c r="C1596" s="4" t="s">
        <v>773</v>
      </c>
      <c r="D1596" s="3" t="s">
        <v>774</v>
      </c>
      <c r="E1596" s="4" t="s">
        <v>775</v>
      </c>
      <c r="F1596" s="4">
        <v>2009</v>
      </c>
      <c r="G1596" s="2" t="s">
        <v>61</v>
      </c>
      <c r="H1596" s="4" t="s">
        <v>112</v>
      </c>
      <c r="I1596" s="2" t="s">
        <v>776</v>
      </c>
      <c r="J1596" s="2" t="s">
        <v>64</v>
      </c>
      <c r="K1596" s="2" t="s">
        <v>65</v>
      </c>
      <c r="L1596" s="2">
        <v>2003</v>
      </c>
      <c r="M1596" s="3" t="s">
        <v>777</v>
      </c>
      <c r="N1596" s="3" t="s">
        <v>182</v>
      </c>
      <c r="O1596" s="4"/>
      <c r="P1596" s="3" t="s">
        <v>118</v>
      </c>
      <c r="Q1596" s="3" t="s">
        <v>142</v>
      </c>
      <c r="R1596" s="4"/>
      <c r="S1596" s="3" t="s">
        <v>69</v>
      </c>
      <c r="T1596" s="3" t="s">
        <v>70</v>
      </c>
      <c r="U1596" s="3" t="s">
        <v>71</v>
      </c>
      <c r="V1596" s="3" t="s">
        <v>72</v>
      </c>
      <c r="W1596" s="4">
        <v>46.81</v>
      </c>
      <c r="X1596" s="4">
        <v>7.82</v>
      </c>
      <c r="Y1596" s="4"/>
      <c r="Z1596" s="4"/>
      <c r="AA1596" s="4">
        <v>3</v>
      </c>
      <c r="AB1596" s="4">
        <v>47.6</v>
      </c>
      <c r="AC1596" s="4">
        <v>7.16</v>
      </c>
      <c r="AD1596" s="4"/>
      <c r="AE1596" s="4">
        <v>3</v>
      </c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4" t="s">
        <v>778</v>
      </c>
      <c r="AS1596" s="4"/>
      <c r="AT1596" s="4"/>
      <c r="AU1596" s="3" t="s">
        <v>74</v>
      </c>
      <c r="AV1596" s="3" t="s">
        <v>74</v>
      </c>
      <c r="AW1596" s="3" t="s">
        <v>378</v>
      </c>
      <c r="AX1596" s="4"/>
      <c r="AY1596" s="3" t="s">
        <v>122</v>
      </c>
      <c r="AZ1596" s="3" t="s">
        <v>76</v>
      </c>
      <c r="BA1596" s="3" t="s">
        <v>77</v>
      </c>
      <c r="BB1596" s="4">
        <f t="shared" si="167"/>
        <v>32.941666665</v>
      </c>
      <c r="BC1596" s="4">
        <f t="shared" si="168"/>
        <v>120.866666665</v>
      </c>
      <c r="BD1596" s="3">
        <v>4</v>
      </c>
      <c r="BE1596" s="5"/>
    </row>
    <row r="1597" spans="1:57" ht="12.75">
      <c r="A1597" s="4" t="s">
        <v>107</v>
      </c>
      <c r="B1597" s="4" t="s">
        <v>108</v>
      </c>
      <c r="C1597" s="4" t="s">
        <v>773</v>
      </c>
      <c r="D1597" s="6" t="s">
        <v>774</v>
      </c>
      <c r="E1597" s="4" t="s">
        <v>775</v>
      </c>
      <c r="F1597" s="4">
        <v>2009</v>
      </c>
      <c r="G1597" s="2" t="s">
        <v>61</v>
      </c>
      <c r="H1597" s="4" t="s">
        <v>112</v>
      </c>
      <c r="I1597" s="2" t="s">
        <v>776</v>
      </c>
      <c r="J1597" s="2" t="s">
        <v>114</v>
      </c>
      <c r="K1597" s="2" t="s">
        <v>265</v>
      </c>
      <c r="L1597" s="2">
        <v>2002</v>
      </c>
      <c r="M1597" s="3" t="s">
        <v>777</v>
      </c>
      <c r="N1597" s="3" t="s">
        <v>182</v>
      </c>
      <c r="O1597" s="4"/>
      <c r="P1597" s="3" t="s">
        <v>118</v>
      </c>
      <c r="Q1597" s="3" t="s">
        <v>142</v>
      </c>
      <c r="R1597" s="4"/>
      <c r="S1597" s="3" t="s">
        <v>69</v>
      </c>
      <c r="T1597" s="3" t="s">
        <v>70</v>
      </c>
      <c r="U1597" s="3" t="s">
        <v>71</v>
      </c>
      <c r="V1597" s="3" t="s">
        <v>72</v>
      </c>
      <c r="W1597" s="4">
        <v>17.28</v>
      </c>
      <c r="X1597" s="4">
        <v>0.54</v>
      </c>
      <c r="Y1597" s="4"/>
      <c r="Z1597" s="4"/>
      <c r="AA1597" s="4">
        <v>3</v>
      </c>
      <c r="AB1597" s="4">
        <v>24.75</v>
      </c>
      <c r="AC1597" s="4">
        <v>7.71</v>
      </c>
      <c r="AD1597" s="4"/>
      <c r="AE1597" s="4">
        <v>3</v>
      </c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4" t="s">
        <v>781</v>
      </c>
      <c r="AS1597" s="4"/>
      <c r="AT1597" s="4"/>
      <c r="AU1597" s="3" t="s">
        <v>74</v>
      </c>
      <c r="AV1597" s="3" t="s">
        <v>74</v>
      </c>
      <c r="AW1597" s="3" t="s">
        <v>378</v>
      </c>
      <c r="AX1597" s="4"/>
      <c r="AY1597" s="3" t="s">
        <v>122</v>
      </c>
      <c r="AZ1597" s="3" t="s">
        <v>76</v>
      </c>
      <c r="BA1597" s="3" t="s">
        <v>77</v>
      </c>
      <c r="BB1597" s="4">
        <f t="shared" si="167"/>
        <v>32.941666665</v>
      </c>
      <c r="BC1597" s="4">
        <f t="shared" si="168"/>
        <v>120.866666665</v>
      </c>
      <c r="BD1597" s="3">
        <v>4</v>
      </c>
      <c r="BE1597" s="5"/>
    </row>
    <row r="1598" spans="1:57" ht="12.75">
      <c r="A1598" s="4" t="s">
        <v>107</v>
      </c>
      <c r="B1598" s="4" t="s">
        <v>108</v>
      </c>
      <c r="C1598" s="4" t="s">
        <v>773</v>
      </c>
      <c r="D1598" s="3" t="s">
        <v>774</v>
      </c>
      <c r="E1598" s="4" t="s">
        <v>775</v>
      </c>
      <c r="F1598" s="4">
        <v>2009</v>
      </c>
      <c r="G1598" s="2" t="s">
        <v>61</v>
      </c>
      <c r="H1598" s="4" t="s">
        <v>112</v>
      </c>
      <c r="I1598" s="2" t="s">
        <v>776</v>
      </c>
      <c r="J1598" s="2" t="s">
        <v>64</v>
      </c>
      <c r="K1598" s="2" t="s">
        <v>65</v>
      </c>
      <c r="L1598" s="2">
        <v>2003</v>
      </c>
      <c r="M1598" s="3" t="s">
        <v>777</v>
      </c>
      <c r="N1598" s="3" t="s">
        <v>182</v>
      </c>
      <c r="O1598" s="4"/>
      <c r="P1598" s="3" t="s">
        <v>118</v>
      </c>
      <c r="Q1598" s="3" t="s">
        <v>142</v>
      </c>
      <c r="R1598" s="4"/>
      <c r="S1598" s="3" t="s">
        <v>69</v>
      </c>
      <c r="T1598" s="3" t="s">
        <v>70</v>
      </c>
      <c r="U1598" s="3" t="s">
        <v>71</v>
      </c>
      <c r="V1598" s="3" t="s">
        <v>72</v>
      </c>
      <c r="W1598" s="4">
        <v>93.07</v>
      </c>
      <c r="X1598" s="4">
        <v>11.98</v>
      </c>
      <c r="Y1598" s="4"/>
      <c r="Z1598" s="4"/>
      <c r="AA1598" s="4">
        <v>3</v>
      </c>
      <c r="AB1598" s="4">
        <v>48.6</v>
      </c>
      <c r="AC1598" s="4">
        <v>8.3699999999999992</v>
      </c>
      <c r="AD1598" s="4"/>
      <c r="AE1598" s="4">
        <v>3</v>
      </c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4" t="s">
        <v>782</v>
      </c>
      <c r="AS1598" s="4"/>
      <c r="AT1598" s="4"/>
      <c r="AU1598" s="3" t="s">
        <v>74</v>
      </c>
      <c r="AV1598" s="3" t="s">
        <v>74</v>
      </c>
      <c r="AW1598" s="3" t="s">
        <v>378</v>
      </c>
      <c r="AX1598" s="4"/>
      <c r="AY1598" s="3" t="s">
        <v>122</v>
      </c>
      <c r="AZ1598" s="3" t="s">
        <v>76</v>
      </c>
      <c r="BA1598" s="3" t="s">
        <v>77</v>
      </c>
      <c r="BB1598" s="4">
        <f t="shared" si="167"/>
        <v>32.941666665</v>
      </c>
      <c r="BC1598" s="4">
        <f t="shared" si="168"/>
        <v>120.866666665</v>
      </c>
      <c r="BD1598" s="3">
        <v>4</v>
      </c>
      <c r="BE1598" s="5"/>
    </row>
    <row r="1599" spans="1:57" ht="12.75">
      <c r="A1599" s="4" t="s">
        <v>107</v>
      </c>
      <c r="B1599" s="4" t="s">
        <v>108</v>
      </c>
      <c r="C1599" s="4" t="s">
        <v>773</v>
      </c>
      <c r="D1599" s="6" t="s">
        <v>774</v>
      </c>
      <c r="E1599" s="4" t="s">
        <v>775</v>
      </c>
      <c r="F1599" s="4">
        <v>2009</v>
      </c>
      <c r="G1599" s="2" t="s">
        <v>61</v>
      </c>
      <c r="H1599" s="4" t="s">
        <v>112</v>
      </c>
      <c r="I1599" s="2" t="s">
        <v>776</v>
      </c>
      <c r="J1599" s="3" t="s">
        <v>114</v>
      </c>
      <c r="K1599" s="3" t="s">
        <v>265</v>
      </c>
      <c r="L1599" s="3">
        <v>2002</v>
      </c>
      <c r="M1599" s="3" t="s">
        <v>777</v>
      </c>
      <c r="N1599" s="3" t="s">
        <v>182</v>
      </c>
      <c r="O1599" s="4"/>
      <c r="P1599" s="3" t="s">
        <v>118</v>
      </c>
      <c r="Q1599" s="3" t="s">
        <v>142</v>
      </c>
      <c r="R1599" s="4"/>
      <c r="S1599" s="3" t="s">
        <v>69</v>
      </c>
      <c r="T1599" s="3" t="s">
        <v>70</v>
      </c>
      <c r="U1599" s="3" t="s">
        <v>71</v>
      </c>
      <c r="V1599" s="3" t="s">
        <v>72</v>
      </c>
      <c r="W1599" s="4">
        <v>38.93</v>
      </c>
      <c r="X1599" s="4">
        <v>4.46</v>
      </c>
      <c r="Y1599" s="4"/>
      <c r="Z1599" s="4"/>
      <c r="AA1599" s="4">
        <v>3</v>
      </c>
      <c r="AB1599" s="4">
        <v>138.47999999999999</v>
      </c>
      <c r="AC1599" s="4">
        <v>8.65</v>
      </c>
      <c r="AD1599" s="4"/>
      <c r="AE1599" s="4">
        <v>3</v>
      </c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4" t="s">
        <v>782</v>
      </c>
      <c r="AS1599" s="4"/>
      <c r="AT1599" s="4"/>
      <c r="AU1599" s="3" t="s">
        <v>74</v>
      </c>
      <c r="AV1599" s="3" t="s">
        <v>74</v>
      </c>
      <c r="AW1599" s="3" t="s">
        <v>378</v>
      </c>
      <c r="AX1599" s="4"/>
      <c r="AY1599" s="3" t="s">
        <v>122</v>
      </c>
      <c r="AZ1599" s="3" t="s">
        <v>76</v>
      </c>
      <c r="BA1599" s="3" t="s">
        <v>77</v>
      </c>
      <c r="BB1599" s="4">
        <f t="shared" si="167"/>
        <v>32.941666665</v>
      </c>
      <c r="BC1599" s="4">
        <f t="shared" si="168"/>
        <v>120.866666665</v>
      </c>
      <c r="BD1599" s="3">
        <v>4</v>
      </c>
      <c r="BE1599" s="5"/>
    </row>
    <row r="1600" spans="1:57" ht="12.75">
      <c r="A1600" s="4" t="s">
        <v>107</v>
      </c>
      <c r="B1600" s="4" t="s">
        <v>108</v>
      </c>
      <c r="C1600" s="4" t="s">
        <v>773</v>
      </c>
      <c r="D1600" s="3" t="s">
        <v>774</v>
      </c>
      <c r="E1600" s="4" t="s">
        <v>775</v>
      </c>
      <c r="F1600" s="4">
        <v>2009</v>
      </c>
      <c r="G1600" s="2" t="s">
        <v>61</v>
      </c>
      <c r="H1600" s="4" t="s">
        <v>112</v>
      </c>
      <c r="I1600" s="2" t="s">
        <v>776</v>
      </c>
      <c r="J1600" s="2" t="s">
        <v>114</v>
      </c>
      <c r="K1600" s="2" t="s">
        <v>265</v>
      </c>
      <c r="L1600" s="2">
        <v>2002</v>
      </c>
      <c r="M1600" s="3" t="s">
        <v>777</v>
      </c>
      <c r="N1600" s="3" t="s">
        <v>182</v>
      </c>
      <c r="O1600" s="4"/>
      <c r="P1600" s="3" t="s">
        <v>118</v>
      </c>
      <c r="Q1600" s="3" t="s">
        <v>142</v>
      </c>
      <c r="R1600" s="4"/>
      <c r="S1600" s="3" t="s">
        <v>69</v>
      </c>
      <c r="T1600" s="3" t="s">
        <v>70</v>
      </c>
      <c r="U1600" s="3" t="s">
        <v>71</v>
      </c>
      <c r="V1600" s="3" t="s">
        <v>72</v>
      </c>
      <c r="W1600" s="4">
        <v>74.45</v>
      </c>
      <c r="X1600" s="4">
        <v>1.91</v>
      </c>
      <c r="Y1600" s="4"/>
      <c r="Z1600" s="4"/>
      <c r="AA1600" s="4">
        <v>3</v>
      </c>
      <c r="AB1600" s="4">
        <v>161.55000000000001</v>
      </c>
      <c r="AC1600" s="4">
        <v>19.28</v>
      </c>
      <c r="AD1600" s="4"/>
      <c r="AE1600" s="4">
        <v>3</v>
      </c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4" t="s">
        <v>782</v>
      </c>
      <c r="AS1600" s="4"/>
      <c r="AT1600" s="4"/>
      <c r="AU1600" s="3" t="s">
        <v>74</v>
      </c>
      <c r="AV1600" s="3" t="s">
        <v>74</v>
      </c>
      <c r="AW1600" s="3" t="s">
        <v>378</v>
      </c>
      <c r="AX1600" s="4"/>
      <c r="AY1600" s="3" t="s">
        <v>122</v>
      </c>
      <c r="AZ1600" s="3" t="s">
        <v>76</v>
      </c>
      <c r="BA1600" s="3" t="s">
        <v>77</v>
      </c>
      <c r="BB1600" s="4">
        <f t="shared" si="167"/>
        <v>32.941666665</v>
      </c>
      <c r="BC1600" s="4">
        <f t="shared" si="168"/>
        <v>120.866666665</v>
      </c>
      <c r="BD1600" s="3">
        <v>4</v>
      </c>
      <c r="BE1600" s="5"/>
    </row>
    <row r="1601" spans="1:57" ht="12.75">
      <c r="A1601" s="4" t="s">
        <v>107</v>
      </c>
      <c r="B1601" s="4" t="s">
        <v>108</v>
      </c>
      <c r="C1601" s="4" t="s">
        <v>773</v>
      </c>
      <c r="D1601" s="6" t="s">
        <v>774</v>
      </c>
      <c r="E1601" s="4" t="s">
        <v>775</v>
      </c>
      <c r="F1601" s="4">
        <v>2009</v>
      </c>
      <c r="G1601" s="2" t="s">
        <v>61</v>
      </c>
      <c r="H1601" s="4" t="s">
        <v>112</v>
      </c>
      <c r="I1601" s="2" t="s">
        <v>776</v>
      </c>
      <c r="J1601" s="2" t="s">
        <v>64</v>
      </c>
      <c r="K1601" s="2" t="s">
        <v>65</v>
      </c>
      <c r="L1601" s="2">
        <v>2003</v>
      </c>
      <c r="M1601" s="3" t="s">
        <v>777</v>
      </c>
      <c r="N1601" s="3" t="s">
        <v>182</v>
      </c>
      <c r="O1601" s="4"/>
      <c r="P1601" s="3" t="s">
        <v>118</v>
      </c>
      <c r="Q1601" s="3" t="s">
        <v>142</v>
      </c>
      <c r="R1601" s="4"/>
      <c r="S1601" s="3" t="s">
        <v>69</v>
      </c>
      <c r="T1601" s="3" t="s">
        <v>70</v>
      </c>
      <c r="U1601" s="3" t="s">
        <v>71</v>
      </c>
      <c r="V1601" s="3" t="s">
        <v>72</v>
      </c>
      <c r="W1601" s="4">
        <v>49.45</v>
      </c>
      <c r="X1601" s="4">
        <v>0.49</v>
      </c>
      <c r="Y1601" s="4"/>
      <c r="Z1601" s="4"/>
      <c r="AA1601" s="4">
        <v>3</v>
      </c>
      <c r="AB1601" s="4">
        <v>118.05</v>
      </c>
      <c r="AC1601" s="4">
        <v>37.619999999999997</v>
      </c>
      <c r="AD1601" s="4"/>
      <c r="AE1601" s="4">
        <v>3</v>
      </c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4" t="s">
        <v>781</v>
      </c>
      <c r="AS1601" s="4"/>
      <c r="AT1601" s="4"/>
      <c r="AU1601" s="3" t="s">
        <v>74</v>
      </c>
      <c r="AV1601" s="3" t="s">
        <v>74</v>
      </c>
      <c r="AW1601" s="3" t="s">
        <v>378</v>
      </c>
      <c r="AX1601" s="4"/>
      <c r="AY1601" s="3" t="s">
        <v>122</v>
      </c>
      <c r="AZ1601" s="3" t="s">
        <v>76</v>
      </c>
      <c r="BA1601" s="3" t="s">
        <v>77</v>
      </c>
      <c r="BB1601" s="4">
        <f t="shared" si="167"/>
        <v>32.941666665</v>
      </c>
      <c r="BC1601" s="4">
        <f t="shared" si="168"/>
        <v>120.866666665</v>
      </c>
      <c r="BD1601" s="3">
        <v>4</v>
      </c>
      <c r="BE1601" s="5"/>
    </row>
    <row r="1602" spans="1:57" ht="12.75">
      <c r="A1602" s="4" t="s">
        <v>107</v>
      </c>
      <c r="B1602" s="4" t="s">
        <v>108</v>
      </c>
      <c r="C1602" s="4" t="s">
        <v>773</v>
      </c>
      <c r="D1602" s="3" t="s">
        <v>774</v>
      </c>
      <c r="E1602" s="4" t="s">
        <v>775</v>
      </c>
      <c r="F1602" s="4">
        <v>2009</v>
      </c>
      <c r="G1602" s="2" t="s">
        <v>61</v>
      </c>
      <c r="H1602" s="4" t="s">
        <v>112</v>
      </c>
      <c r="I1602" s="2" t="s">
        <v>776</v>
      </c>
      <c r="J1602" s="3" t="s">
        <v>114</v>
      </c>
      <c r="K1602" s="3" t="s">
        <v>265</v>
      </c>
      <c r="L1602" s="3">
        <v>2002</v>
      </c>
      <c r="M1602" s="3" t="s">
        <v>783</v>
      </c>
      <c r="N1602" s="3" t="s">
        <v>279</v>
      </c>
      <c r="O1602" s="4"/>
      <c r="P1602" s="3" t="s">
        <v>146</v>
      </c>
      <c r="Q1602" s="3" t="s">
        <v>186</v>
      </c>
      <c r="R1602" s="4"/>
      <c r="S1602" s="3" t="s">
        <v>69</v>
      </c>
      <c r="T1602" s="3" t="s">
        <v>70</v>
      </c>
      <c r="U1602" s="3" t="s">
        <v>71</v>
      </c>
      <c r="V1602" s="3" t="s">
        <v>72</v>
      </c>
      <c r="W1602" s="4">
        <v>0</v>
      </c>
      <c r="X1602" s="4"/>
      <c r="Y1602" s="4"/>
      <c r="Z1602" s="4"/>
      <c r="AA1602" s="4"/>
      <c r="AB1602" s="4">
        <v>2</v>
      </c>
      <c r="AC1602" s="4"/>
      <c r="AD1602" s="4"/>
      <c r="AE1602" s="4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4"/>
      <c r="AS1602" s="4"/>
      <c r="AT1602" s="4"/>
      <c r="AU1602" s="3" t="s">
        <v>74</v>
      </c>
      <c r="AV1602" s="3" t="s">
        <v>74</v>
      </c>
      <c r="AW1602" s="3" t="s">
        <v>378</v>
      </c>
      <c r="AX1602" s="4"/>
      <c r="AY1602" s="3" t="s">
        <v>122</v>
      </c>
      <c r="AZ1602" s="3" t="s">
        <v>76</v>
      </c>
      <c r="BA1602" s="3" t="s">
        <v>77</v>
      </c>
      <c r="BB1602" s="4">
        <f t="shared" si="167"/>
        <v>32.941666665</v>
      </c>
      <c r="BC1602" s="4">
        <f t="shared" si="168"/>
        <v>120.866666665</v>
      </c>
      <c r="BD1602" s="3">
        <v>4</v>
      </c>
      <c r="BE1602" s="4"/>
    </row>
    <row r="1603" spans="1:57" ht="12.75">
      <c r="A1603" s="4" t="s">
        <v>107</v>
      </c>
      <c r="B1603" s="4" t="s">
        <v>108</v>
      </c>
      <c r="C1603" s="4" t="s">
        <v>773</v>
      </c>
      <c r="D1603" s="6" t="s">
        <v>774</v>
      </c>
      <c r="E1603" s="4" t="s">
        <v>775</v>
      </c>
      <c r="F1603" s="4">
        <v>2009</v>
      </c>
      <c r="G1603" s="2" t="s">
        <v>61</v>
      </c>
      <c r="H1603" s="4" t="s">
        <v>112</v>
      </c>
      <c r="I1603" s="2" t="s">
        <v>776</v>
      </c>
      <c r="J1603" s="3" t="s">
        <v>114</v>
      </c>
      <c r="K1603" s="3" t="s">
        <v>265</v>
      </c>
      <c r="L1603" s="3">
        <v>2002</v>
      </c>
      <c r="M1603" s="3" t="s">
        <v>783</v>
      </c>
      <c r="N1603" s="3" t="s">
        <v>279</v>
      </c>
      <c r="O1603" s="4"/>
      <c r="P1603" s="3" t="s">
        <v>146</v>
      </c>
      <c r="Q1603" s="3" t="s">
        <v>186</v>
      </c>
      <c r="R1603" s="4"/>
      <c r="S1603" s="3" t="s">
        <v>69</v>
      </c>
      <c r="T1603" s="3" t="s">
        <v>70</v>
      </c>
      <c r="U1603" s="3" t="s">
        <v>71</v>
      </c>
      <c r="V1603" s="3" t="s">
        <v>72</v>
      </c>
      <c r="W1603" s="4">
        <v>0</v>
      </c>
      <c r="X1603" s="4"/>
      <c r="Y1603" s="4"/>
      <c r="Z1603" s="4"/>
      <c r="AA1603" s="4"/>
      <c r="AB1603" s="4">
        <v>1</v>
      </c>
      <c r="AC1603" s="4"/>
      <c r="AD1603" s="4"/>
      <c r="AE1603" s="4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4"/>
      <c r="AS1603" s="4"/>
      <c r="AT1603" s="4"/>
      <c r="AU1603" s="3" t="s">
        <v>74</v>
      </c>
      <c r="AV1603" s="3" t="s">
        <v>74</v>
      </c>
      <c r="AW1603" s="3" t="s">
        <v>378</v>
      </c>
      <c r="AX1603" s="4"/>
      <c r="AY1603" s="3" t="s">
        <v>122</v>
      </c>
      <c r="AZ1603" s="3" t="s">
        <v>76</v>
      </c>
      <c r="BA1603" s="3" t="s">
        <v>77</v>
      </c>
      <c r="BB1603" s="4">
        <f t="shared" si="167"/>
        <v>32.941666665</v>
      </c>
      <c r="BC1603" s="4">
        <f t="shared" si="168"/>
        <v>120.866666665</v>
      </c>
      <c r="BD1603" s="3">
        <v>4</v>
      </c>
      <c r="BE1603" s="4"/>
    </row>
    <row r="1604" spans="1:57" ht="12.75">
      <c r="A1604" s="4" t="s">
        <v>107</v>
      </c>
      <c r="B1604" s="4" t="s">
        <v>108</v>
      </c>
      <c r="C1604" s="4" t="s">
        <v>773</v>
      </c>
      <c r="D1604" s="3" t="s">
        <v>774</v>
      </c>
      <c r="E1604" s="4" t="s">
        <v>775</v>
      </c>
      <c r="F1604" s="4">
        <v>2009</v>
      </c>
      <c r="G1604" s="2" t="s">
        <v>61</v>
      </c>
      <c r="H1604" s="4" t="s">
        <v>112</v>
      </c>
      <c r="I1604" s="2" t="s">
        <v>776</v>
      </c>
      <c r="J1604" s="3" t="s">
        <v>114</v>
      </c>
      <c r="K1604" s="3" t="s">
        <v>265</v>
      </c>
      <c r="L1604" s="3">
        <v>2002</v>
      </c>
      <c r="M1604" s="3" t="s">
        <v>783</v>
      </c>
      <c r="N1604" s="3" t="s">
        <v>279</v>
      </c>
      <c r="O1604" s="4"/>
      <c r="P1604" s="3" t="s">
        <v>146</v>
      </c>
      <c r="Q1604" s="3" t="s">
        <v>186</v>
      </c>
      <c r="R1604" s="4"/>
      <c r="S1604" s="3" t="s">
        <v>69</v>
      </c>
      <c r="T1604" s="3" t="s">
        <v>70</v>
      </c>
      <c r="U1604" s="3" t="s">
        <v>71</v>
      </c>
      <c r="V1604" s="3" t="s">
        <v>72</v>
      </c>
      <c r="W1604" s="4">
        <v>0</v>
      </c>
      <c r="X1604" s="4"/>
      <c r="Y1604" s="4"/>
      <c r="Z1604" s="4"/>
      <c r="AA1604" s="4"/>
      <c r="AB1604" s="4">
        <v>1</v>
      </c>
      <c r="AC1604" s="4"/>
      <c r="AD1604" s="4"/>
      <c r="AE1604" s="4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4"/>
      <c r="AS1604" s="4"/>
      <c r="AT1604" s="4"/>
      <c r="AU1604" s="3" t="s">
        <v>74</v>
      </c>
      <c r="AV1604" s="3" t="s">
        <v>74</v>
      </c>
      <c r="AW1604" s="3" t="s">
        <v>378</v>
      </c>
      <c r="AX1604" s="4"/>
      <c r="AY1604" s="3" t="s">
        <v>122</v>
      </c>
      <c r="AZ1604" s="3" t="s">
        <v>76</v>
      </c>
      <c r="BA1604" s="3" t="s">
        <v>77</v>
      </c>
      <c r="BB1604" s="4">
        <f t="shared" si="167"/>
        <v>32.941666665</v>
      </c>
      <c r="BC1604" s="4">
        <f t="shared" si="168"/>
        <v>120.866666665</v>
      </c>
      <c r="BD1604" s="3">
        <v>4</v>
      </c>
      <c r="BE1604" s="4"/>
    </row>
    <row r="1605" spans="1:57" ht="12.75">
      <c r="A1605" s="4" t="s">
        <v>107</v>
      </c>
      <c r="B1605" s="4" t="s">
        <v>108</v>
      </c>
      <c r="C1605" s="4" t="s">
        <v>773</v>
      </c>
      <c r="D1605" s="6" t="s">
        <v>774</v>
      </c>
      <c r="E1605" s="4" t="s">
        <v>775</v>
      </c>
      <c r="F1605" s="4">
        <v>2009</v>
      </c>
      <c r="G1605" s="2" t="s">
        <v>61</v>
      </c>
      <c r="H1605" s="4" t="s">
        <v>112</v>
      </c>
      <c r="I1605" s="2" t="s">
        <v>776</v>
      </c>
      <c r="J1605" s="3" t="s">
        <v>114</v>
      </c>
      <c r="K1605" s="3" t="s">
        <v>265</v>
      </c>
      <c r="L1605" s="3">
        <v>2002</v>
      </c>
      <c r="M1605" s="3" t="s">
        <v>783</v>
      </c>
      <c r="N1605" s="3" t="s">
        <v>279</v>
      </c>
      <c r="O1605" s="4"/>
      <c r="P1605" s="3" t="s">
        <v>146</v>
      </c>
      <c r="Q1605" s="3" t="s">
        <v>186</v>
      </c>
      <c r="R1605" s="4"/>
      <c r="S1605" s="3" t="s">
        <v>69</v>
      </c>
      <c r="T1605" s="3" t="s">
        <v>70</v>
      </c>
      <c r="U1605" s="3" t="s">
        <v>71</v>
      </c>
      <c r="V1605" s="3" t="s">
        <v>72</v>
      </c>
      <c r="W1605" s="4">
        <v>1</v>
      </c>
      <c r="X1605" s="4"/>
      <c r="Y1605" s="4"/>
      <c r="Z1605" s="4"/>
      <c r="AA1605" s="4"/>
      <c r="AB1605" s="4">
        <v>7</v>
      </c>
      <c r="AC1605" s="4"/>
      <c r="AD1605" s="4"/>
      <c r="AE1605" s="4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4"/>
      <c r="AS1605" s="4"/>
      <c r="AT1605" s="4"/>
      <c r="AU1605" s="3" t="s">
        <v>74</v>
      </c>
      <c r="AV1605" s="3" t="s">
        <v>74</v>
      </c>
      <c r="AW1605" s="3" t="s">
        <v>378</v>
      </c>
      <c r="AX1605" s="4"/>
      <c r="AY1605" s="3" t="s">
        <v>122</v>
      </c>
      <c r="AZ1605" s="3" t="s">
        <v>76</v>
      </c>
      <c r="BA1605" s="3" t="s">
        <v>77</v>
      </c>
      <c r="BB1605" s="4">
        <f t="shared" si="167"/>
        <v>32.941666665</v>
      </c>
      <c r="BC1605" s="4">
        <f t="shared" si="168"/>
        <v>120.866666665</v>
      </c>
      <c r="BD1605" s="3">
        <v>4</v>
      </c>
      <c r="BE1605" s="4"/>
    </row>
    <row r="1606" spans="1:57" ht="12.75">
      <c r="A1606" s="4" t="s">
        <v>107</v>
      </c>
      <c r="B1606" s="4" t="s">
        <v>108</v>
      </c>
      <c r="C1606" s="4" t="s">
        <v>773</v>
      </c>
      <c r="D1606" s="3" t="s">
        <v>774</v>
      </c>
      <c r="E1606" s="4" t="s">
        <v>775</v>
      </c>
      <c r="F1606" s="4">
        <v>2009</v>
      </c>
      <c r="G1606" s="2" t="s">
        <v>61</v>
      </c>
      <c r="H1606" s="4" t="s">
        <v>112</v>
      </c>
      <c r="I1606" s="2" t="s">
        <v>776</v>
      </c>
      <c r="J1606" s="3" t="s">
        <v>114</v>
      </c>
      <c r="K1606" s="3" t="s">
        <v>265</v>
      </c>
      <c r="L1606" s="3">
        <v>2002</v>
      </c>
      <c r="M1606" s="3" t="s">
        <v>783</v>
      </c>
      <c r="N1606" s="3" t="s">
        <v>279</v>
      </c>
      <c r="O1606" s="4"/>
      <c r="P1606" s="3" t="s">
        <v>146</v>
      </c>
      <c r="Q1606" s="3" t="s">
        <v>186</v>
      </c>
      <c r="R1606" s="4"/>
      <c r="S1606" s="3" t="s">
        <v>69</v>
      </c>
      <c r="T1606" s="3" t="s">
        <v>70</v>
      </c>
      <c r="U1606" s="3" t="s">
        <v>71</v>
      </c>
      <c r="V1606" s="3" t="s">
        <v>72</v>
      </c>
      <c r="W1606" s="4">
        <v>3</v>
      </c>
      <c r="X1606" s="4"/>
      <c r="Y1606" s="4"/>
      <c r="Z1606" s="4"/>
      <c r="AA1606" s="4"/>
      <c r="AB1606" s="4">
        <v>16</v>
      </c>
      <c r="AC1606" s="4"/>
      <c r="AD1606" s="4"/>
      <c r="AE1606" s="4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4"/>
      <c r="AS1606" s="4"/>
      <c r="AT1606" s="4"/>
      <c r="AU1606" s="3" t="s">
        <v>74</v>
      </c>
      <c r="AV1606" s="3" t="s">
        <v>74</v>
      </c>
      <c r="AW1606" s="3" t="s">
        <v>378</v>
      </c>
      <c r="AX1606" s="4"/>
      <c r="AY1606" s="3" t="s">
        <v>122</v>
      </c>
      <c r="AZ1606" s="3" t="s">
        <v>76</v>
      </c>
      <c r="BA1606" s="3" t="s">
        <v>77</v>
      </c>
      <c r="BB1606" s="4">
        <f t="shared" si="167"/>
        <v>32.941666665</v>
      </c>
      <c r="BC1606" s="4">
        <f t="shared" si="168"/>
        <v>120.866666665</v>
      </c>
      <c r="BD1606" s="3">
        <v>4</v>
      </c>
      <c r="BE1606" s="4"/>
    </row>
    <row r="1607" spans="1:57" ht="12.75">
      <c r="A1607" s="4" t="s">
        <v>107</v>
      </c>
      <c r="B1607" s="4" t="s">
        <v>108</v>
      </c>
      <c r="C1607" s="4" t="s">
        <v>773</v>
      </c>
      <c r="D1607" s="6" t="s">
        <v>774</v>
      </c>
      <c r="E1607" s="4" t="s">
        <v>775</v>
      </c>
      <c r="F1607" s="4">
        <v>2009</v>
      </c>
      <c r="G1607" s="2" t="s">
        <v>61</v>
      </c>
      <c r="H1607" s="4" t="s">
        <v>112</v>
      </c>
      <c r="I1607" s="2" t="s">
        <v>776</v>
      </c>
      <c r="J1607" s="3" t="s">
        <v>114</v>
      </c>
      <c r="K1607" s="3" t="s">
        <v>265</v>
      </c>
      <c r="L1607" s="3">
        <v>2002</v>
      </c>
      <c r="M1607" s="3" t="s">
        <v>783</v>
      </c>
      <c r="N1607" s="3" t="s">
        <v>279</v>
      </c>
      <c r="O1607" s="4"/>
      <c r="P1607" s="3" t="s">
        <v>146</v>
      </c>
      <c r="Q1607" s="3" t="s">
        <v>186</v>
      </c>
      <c r="R1607" s="4"/>
      <c r="S1607" s="3" t="s">
        <v>69</v>
      </c>
      <c r="T1607" s="3" t="s">
        <v>70</v>
      </c>
      <c r="U1607" s="3" t="s">
        <v>71</v>
      </c>
      <c r="V1607" s="3" t="s">
        <v>72</v>
      </c>
      <c r="W1607" s="4">
        <v>5</v>
      </c>
      <c r="X1607" s="4"/>
      <c r="Y1607" s="4"/>
      <c r="Z1607" s="4"/>
      <c r="AA1607" s="4"/>
      <c r="AB1607" s="4">
        <v>9</v>
      </c>
      <c r="AC1607" s="4"/>
      <c r="AD1607" s="4"/>
      <c r="AE1607" s="4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4"/>
      <c r="AS1607" s="4"/>
      <c r="AT1607" s="4"/>
      <c r="AU1607" s="3" t="s">
        <v>74</v>
      </c>
      <c r="AV1607" s="3" t="s">
        <v>74</v>
      </c>
      <c r="AW1607" s="3" t="s">
        <v>378</v>
      </c>
      <c r="AX1607" s="4"/>
      <c r="AY1607" s="3" t="s">
        <v>122</v>
      </c>
      <c r="AZ1607" s="3" t="s">
        <v>76</v>
      </c>
      <c r="BA1607" s="3" t="s">
        <v>77</v>
      </c>
      <c r="BB1607" s="4">
        <f t="shared" si="167"/>
        <v>32.941666665</v>
      </c>
      <c r="BC1607" s="4">
        <f t="shared" si="168"/>
        <v>120.866666665</v>
      </c>
      <c r="BD1607" s="3">
        <v>4</v>
      </c>
      <c r="BE1607" s="4"/>
    </row>
    <row r="1608" spans="1:57" ht="12.75">
      <c r="A1608" s="4" t="s">
        <v>107</v>
      </c>
      <c r="B1608" s="4" t="s">
        <v>108</v>
      </c>
      <c r="C1608" s="4" t="s">
        <v>773</v>
      </c>
      <c r="D1608" s="3" t="s">
        <v>774</v>
      </c>
      <c r="E1608" s="4" t="s">
        <v>775</v>
      </c>
      <c r="F1608" s="4">
        <v>2009</v>
      </c>
      <c r="G1608" s="2" t="s">
        <v>61</v>
      </c>
      <c r="H1608" s="4" t="s">
        <v>112</v>
      </c>
      <c r="I1608" s="2" t="s">
        <v>776</v>
      </c>
      <c r="J1608" s="3" t="s">
        <v>114</v>
      </c>
      <c r="K1608" s="3" t="s">
        <v>265</v>
      </c>
      <c r="L1608" s="3">
        <v>2002</v>
      </c>
      <c r="M1608" s="3" t="s">
        <v>783</v>
      </c>
      <c r="N1608" s="3" t="s">
        <v>279</v>
      </c>
      <c r="O1608" s="4"/>
      <c r="P1608" s="3" t="s">
        <v>146</v>
      </c>
      <c r="Q1608" s="3" t="s">
        <v>186</v>
      </c>
      <c r="R1608" s="4"/>
      <c r="S1608" s="3" t="s">
        <v>69</v>
      </c>
      <c r="T1608" s="3" t="s">
        <v>215</v>
      </c>
      <c r="U1608" s="3" t="s">
        <v>71</v>
      </c>
      <c r="V1608" s="3" t="s">
        <v>72</v>
      </c>
      <c r="W1608" s="4">
        <v>1</v>
      </c>
      <c r="X1608" s="4"/>
      <c r="Y1608" s="4"/>
      <c r="Z1608" s="4"/>
      <c r="AA1608" s="4"/>
      <c r="AB1608" s="4">
        <v>0</v>
      </c>
      <c r="AC1608" s="4"/>
      <c r="AD1608" s="4"/>
      <c r="AE1608" s="4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4"/>
      <c r="AS1608" s="4"/>
      <c r="AT1608" s="4"/>
      <c r="AU1608" s="3" t="s">
        <v>74</v>
      </c>
      <c r="AV1608" s="3" t="s">
        <v>74</v>
      </c>
      <c r="AW1608" s="3" t="s">
        <v>378</v>
      </c>
      <c r="AX1608" s="4"/>
      <c r="AY1608" s="3" t="s">
        <v>122</v>
      </c>
      <c r="AZ1608" s="3" t="s">
        <v>76</v>
      </c>
      <c r="BA1608" s="3" t="s">
        <v>77</v>
      </c>
      <c r="BB1608" s="4">
        <f t="shared" si="167"/>
        <v>32.941666665</v>
      </c>
      <c r="BC1608" s="4">
        <f t="shared" si="168"/>
        <v>120.866666665</v>
      </c>
      <c r="BD1608" s="3">
        <v>4</v>
      </c>
      <c r="BE1608" s="4"/>
    </row>
    <row r="1609" spans="1:57" ht="12.75">
      <c r="A1609" s="3" t="s">
        <v>315</v>
      </c>
      <c r="B1609" s="3" t="s">
        <v>57</v>
      </c>
      <c r="C1609" s="3" t="s">
        <v>784</v>
      </c>
      <c r="D1609" s="2" t="s">
        <v>785</v>
      </c>
      <c r="E1609" s="3" t="s">
        <v>775</v>
      </c>
      <c r="F1609" s="3">
        <v>2008</v>
      </c>
      <c r="G1609" s="2" t="s">
        <v>61</v>
      </c>
      <c r="H1609" s="3" t="s">
        <v>112</v>
      </c>
      <c r="I1609" s="3" t="s">
        <v>631</v>
      </c>
      <c r="J1609" s="3" t="s">
        <v>64</v>
      </c>
      <c r="K1609" s="3" t="s">
        <v>65</v>
      </c>
      <c r="L1609" s="3">
        <v>2003</v>
      </c>
      <c r="M1609" s="3" t="s">
        <v>786</v>
      </c>
      <c r="N1609" s="3" t="s">
        <v>310</v>
      </c>
      <c r="O1609" s="3"/>
      <c r="P1609" s="3" t="s">
        <v>222</v>
      </c>
      <c r="Q1609" s="3" t="s">
        <v>787</v>
      </c>
      <c r="R1609" s="4"/>
      <c r="S1609" s="3" t="s">
        <v>134</v>
      </c>
      <c r="T1609" s="3" t="s">
        <v>135</v>
      </c>
      <c r="U1609" s="3" t="s">
        <v>84</v>
      </c>
      <c r="V1609" s="3" t="s">
        <v>72</v>
      </c>
      <c r="W1609" s="3">
        <v>59159</v>
      </c>
      <c r="X1609" s="3">
        <v>4446</v>
      </c>
      <c r="Y1609" s="4"/>
      <c r="Z1609" s="4"/>
      <c r="AA1609" s="3">
        <v>15</v>
      </c>
      <c r="AB1609" s="3">
        <v>63091</v>
      </c>
      <c r="AC1609" s="3">
        <v>1487</v>
      </c>
      <c r="AD1609" s="4"/>
      <c r="AE1609" s="3">
        <v>15</v>
      </c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3" t="s">
        <v>177</v>
      </c>
      <c r="AV1609" s="3" t="s">
        <v>178</v>
      </c>
      <c r="AW1609" s="3" t="s">
        <v>121</v>
      </c>
      <c r="AX1609" s="4"/>
      <c r="AY1609" s="3" t="s">
        <v>122</v>
      </c>
      <c r="AZ1609" s="3" t="s">
        <v>76</v>
      </c>
      <c r="BA1609" s="3" t="s">
        <v>77</v>
      </c>
      <c r="BB1609" s="3">
        <v>33.283333329999998</v>
      </c>
      <c r="BC1609" s="3">
        <v>120.75</v>
      </c>
      <c r="BD1609" s="3">
        <v>4</v>
      </c>
      <c r="BE1609" s="3" t="s">
        <v>788</v>
      </c>
    </row>
    <row r="1610" spans="1:57" ht="12.75">
      <c r="A1610" s="3" t="s">
        <v>315</v>
      </c>
      <c r="B1610" s="3" t="s">
        <v>57</v>
      </c>
      <c r="C1610" s="3" t="s">
        <v>784</v>
      </c>
      <c r="D1610" s="2" t="s">
        <v>785</v>
      </c>
      <c r="E1610" s="3" t="s">
        <v>775</v>
      </c>
      <c r="F1610" s="3">
        <v>2008</v>
      </c>
      <c r="G1610" s="2" t="s">
        <v>61</v>
      </c>
      <c r="H1610" s="3" t="s">
        <v>112</v>
      </c>
      <c r="I1610" s="3" t="s">
        <v>631</v>
      </c>
      <c r="J1610" s="3" t="s">
        <v>114</v>
      </c>
      <c r="K1610" s="3" t="s">
        <v>265</v>
      </c>
      <c r="L1610" s="3">
        <v>2002</v>
      </c>
      <c r="M1610" s="3" t="s">
        <v>786</v>
      </c>
      <c r="N1610" s="3" t="s">
        <v>310</v>
      </c>
      <c r="O1610" s="3"/>
      <c r="P1610" s="3" t="s">
        <v>222</v>
      </c>
      <c r="Q1610" s="3" t="s">
        <v>787</v>
      </c>
      <c r="R1610" s="4"/>
      <c r="S1610" s="3" t="s">
        <v>134</v>
      </c>
      <c r="T1610" s="3" t="s">
        <v>135</v>
      </c>
      <c r="U1610" s="3" t="s">
        <v>84</v>
      </c>
      <c r="V1610" s="3" t="s">
        <v>72</v>
      </c>
      <c r="W1610" s="3">
        <v>62924</v>
      </c>
      <c r="X1610" s="3">
        <v>4866</v>
      </c>
      <c r="Y1610" s="4"/>
      <c r="Z1610" s="4"/>
      <c r="AA1610" s="3">
        <v>15</v>
      </c>
      <c r="AB1610" s="3">
        <v>54228</v>
      </c>
      <c r="AC1610" s="3">
        <v>1647</v>
      </c>
      <c r="AD1610" s="4"/>
      <c r="AE1610" s="3">
        <v>15</v>
      </c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3" t="s">
        <v>177</v>
      </c>
      <c r="AV1610" s="3" t="s">
        <v>178</v>
      </c>
      <c r="AW1610" s="3" t="s">
        <v>102</v>
      </c>
      <c r="AX1610" s="4"/>
      <c r="AY1610" s="3" t="s">
        <v>122</v>
      </c>
      <c r="AZ1610" s="3" t="s">
        <v>76</v>
      </c>
      <c r="BA1610" s="3" t="s">
        <v>77</v>
      </c>
      <c r="BB1610" s="3">
        <v>33.283333329999998</v>
      </c>
      <c r="BC1610" s="3">
        <v>120.75</v>
      </c>
      <c r="BD1610" s="3">
        <v>4</v>
      </c>
      <c r="BE1610" s="3" t="s">
        <v>788</v>
      </c>
    </row>
    <row r="1611" spans="1:57" ht="12.75">
      <c r="A1611" s="3" t="s">
        <v>315</v>
      </c>
      <c r="B1611" s="3" t="s">
        <v>57</v>
      </c>
      <c r="C1611" s="3" t="s">
        <v>784</v>
      </c>
      <c r="D1611" s="2" t="s">
        <v>785</v>
      </c>
      <c r="E1611" s="3" t="s">
        <v>775</v>
      </c>
      <c r="F1611" s="3">
        <v>2008</v>
      </c>
      <c r="G1611" s="2" t="s">
        <v>61</v>
      </c>
      <c r="H1611" s="3" t="s">
        <v>112</v>
      </c>
      <c r="I1611" s="3" t="s">
        <v>631</v>
      </c>
      <c r="J1611" s="3" t="s">
        <v>271</v>
      </c>
      <c r="K1611" s="3" t="s">
        <v>561</v>
      </c>
      <c r="L1611" s="3">
        <v>2002</v>
      </c>
      <c r="M1611" s="3" t="s">
        <v>786</v>
      </c>
      <c r="N1611" s="3" t="s">
        <v>310</v>
      </c>
      <c r="O1611" s="3"/>
      <c r="P1611" s="3" t="s">
        <v>222</v>
      </c>
      <c r="Q1611" s="3" t="s">
        <v>787</v>
      </c>
      <c r="R1611" s="4"/>
      <c r="S1611" s="3" t="s">
        <v>134</v>
      </c>
      <c r="T1611" s="3" t="s">
        <v>135</v>
      </c>
      <c r="U1611" s="3" t="s">
        <v>84</v>
      </c>
      <c r="V1611" s="3" t="s">
        <v>72</v>
      </c>
      <c r="W1611" s="3">
        <v>64962</v>
      </c>
      <c r="X1611" s="3">
        <v>2630</v>
      </c>
      <c r="Y1611" s="4"/>
      <c r="Z1611" s="4"/>
      <c r="AA1611" s="3">
        <v>15</v>
      </c>
      <c r="AB1611" s="3">
        <v>52601</v>
      </c>
      <c r="AC1611" s="3">
        <v>2084</v>
      </c>
      <c r="AD1611" s="4"/>
      <c r="AE1611" s="3">
        <v>15</v>
      </c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3" t="s">
        <v>177</v>
      </c>
      <c r="AV1611" s="3" t="s">
        <v>178</v>
      </c>
      <c r="AW1611" s="3" t="s">
        <v>102</v>
      </c>
      <c r="AX1611" s="4"/>
      <c r="AY1611" s="3" t="s">
        <v>122</v>
      </c>
      <c r="AZ1611" s="3" t="s">
        <v>76</v>
      </c>
      <c r="BA1611" s="3" t="s">
        <v>77</v>
      </c>
      <c r="BB1611" s="3">
        <v>33.283333329999998</v>
      </c>
      <c r="BC1611" s="3">
        <v>120.75</v>
      </c>
      <c r="BD1611" s="3">
        <v>4</v>
      </c>
      <c r="BE1611" s="3" t="s">
        <v>788</v>
      </c>
    </row>
    <row r="1612" spans="1:57" ht="12.75">
      <c r="A1612" s="3" t="s">
        <v>315</v>
      </c>
      <c r="B1612" s="3" t="s">
        <v>57</v>
      </c>
      <c r="C1612" s="3" t="s">
        <v>784</v>
      </c>
      <c r="D1612" s="2" t="s">
        <v>785</v>
      </c>
      <c r="E1612" s="3" t="s">
        <v>775</v>
      </c>
      <c r="F1612" s="3">
        <v>2008</v>
      </c>
      <c r="G1612" s="2" t="s">
        <v>61</v>
      </c>
      <c r="H1612" s="3" t="s">
        <v>112</v>
      </c>
      <c r="I1612" s="3" t="s">
        <v>631</v>
      </c>
      <c r="J1612" s="3" t="s">
        <v>114</v>
      </c>
      <c r="K1612" s="3" t="s">
        <v>265</v>
      </c>
      <c r="L1612" s="3">
        <v>2002</v>
      </c>
      <c r="M1612" s="3" t="s">
        <v>789</v>
      </c>
      <c r="N1612" s="3" t="s">
        <v>310</v>
      </c>
      <c r="O1612" s="3"/>
      <c r="P1612" s="3" t="s">
        <v>222</v>
      </c>
      <c r="Q1612" s="3" t="s">
        <v>309</v>
      </c>
      <c r="R1612" s="4"/>
      <c r="S1612" s="3" t="s">
        <v>134</v>
      </c>
      <c r="T1612" s="3" t="s">
        <v>135</v>
      </c>
      <c r="U1612" s="3" t="s">
        <v>84</v>
      </c>
      <c r="V1612" s="3" t="s">
        <v>72</v>
      </c>
      <c r="W1612" s="3">
        <v>6.85</v>
      </c>
      <c r="X1612" s="3">
        <v>1.97</v>
      </c>
      <c r="Y1612" s="4"/>
      <c r="Z1612" s="4"/>
      <c r="AA1612" s="3">
        <v>15</v>
      </c>
      <c r="AB1612" s="3">
        <v>0.94</v>
      </c>
      <c r="AC1612" s="3">
        <v>0.04</v>
      </c>
      <c r="AD1612" s="4"/>
      <c r="AE1612" s="3">
        <v>15</v>
      </c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3" t="s">
        <v>177</v>
      </c>
      <c r="AV1612" s="3" t="s">
        <v>178</v>
      </c>
      <c r="AW1612" s="3" t="s">
        <v>102</v>
      </c>
      <c r="AX1612" s="4"/>
      <c r="AY1612" s="3" t="s">
        <v>122</v>
      </c>
      <c r="AZ1612" s="3" t="s">
        <v>76</v>
      </c>
      <c r="BA1612" s="3" t="s">
        <v>77</v>
      </c>
      <c r="BB1612" s="3">
        <v>33.283333329999998</v>
      </c>
      <c r="BC1612" s="3">
        <v>120.75</v>
      </c>
      <c r="BD1612" s="3">
        <v>4</v>
      </c>
      <c r="BE1612" s="3" t="s">
        <v>558</v>
      </c>
    </row>
    <row r="1613" spans="1:57" ht="12.75">
      <c r="A1613" s="3" t="s">
        <v>315</v>
      </c>
      <c r="B1613" s="3" t="s">
        <v>57</v>
      </c>
      <c r="C1613" s="3" t="s">
        <v>784</v>
      </c>
      <c r="D1613" s="2" t="s">
        <v>785</v>
      </c>
      <c r="E1613" s="3" t="s">
        <v>775</v>
      </c>
      <c r="F1613" s="3">
        <v>2008</v>
      </c>
      <c r="G1613" s="2" t="s">
        <v>61</v>
      </c>
      <c r="H1613" s="3" t="s">
        <v>112</v>
      </c>
      <c r="I1613" s="3" t="s">
        <v>631</v>
      </c>
      <c r="J1613" s="3" t="s">
        <v>96</v>
      </c>
      <c r="K1613" s="3" t="s">
        <v>273</v>
      </c>
      <c r="L1613" s="3">
        <v>2003</v>
      </c>
      <c r="M1613" s="3" t="s">
        <v>789</v>
      </c>
      <c r="N1613" s="3" t="s">
        <v>310</v>
      </c>
      <c r="O1613" s="3"/>
      <c r="P1613" s="3" t="s">
        <v>222</v>
      </c>
      <c r="Q1613" s="3" t="s">
        <v>309</v>
      </c>
      <c r="R1613" s="4"/>
      <c r="S1613" s="3" t="s">
        <v>134</v>
      </c>
      <c r="T1613" s="3" t="s">
        <v>135</v>
      </c>
      <c r="U1613" s="3" t="s">
        <v>84</v>
      </c>
      <c r="V1613" s="3" t="s">
        <v>72</v>
      </c>
      <c r="W1613" s="3">
        <v>3.3</v>
      </c>
      <c r="X1613" s="3">
        <v>0.74</v>
      </c>
      <c r="Y1613" s="4"/>
      <c r="Z1613" s="4"/>
      <c r="AA1613" s="3">
        <v>15</v>
      </c>
      <c r="AB1613" s="3">
        <v>1.27</v>
      </c>
      <c r="AC1613" s="3">
        <v>0.04</v>
      </c>
      <c r="AD1613" s="4"/>
      <c r="AE1613" s="3">
        <v>15</v>
      </c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3" t="s">
        <v>177</v>
      </c>
      <c r="AV1613" s="3" t="s">
        <v>178</v>
      </c>
      <c r="AW1613" s="3" t="s">
        <v>121</v>
      </c>
      <c r="AX1613" s="4"/>
      <c r="AY1613" s="3" t="s">
        <v>122</v>
      </c>
      <c r="AZ1613" s="3" t="s">
        <v>76</v>
      </c>
      <c r="BA1613" s="3" t="s">
        <v>77</v>
      </c>
      <c r="BB1613" s="3">
        <v>33.283333329999998</v>
      </c>
      <c r="BC1613" s="3">
        <v>120.75</v>
      </c>
      <c r="BD1613" s="3">
        <v>4</v>
      </c>
      <c r="BE1613" s="3" t="s">
        <v>558</v>
      </c>
    </row>
    <row r="1614" spans="1:57" ht="12.75">
      <c r="A1614" s="3" t="s">
        <v>315</v>
      </c>
      <c r="B1614" s="3" t="s">
        <v>57</v>
      </c>
      <c r="C1614" s="3" t="s">
        <v>784</v>
      </c>
      <c r="D1614" s="2" t="s">
        <v>785</v>
      </c>
      <c r="E1614" s="3" t="s">
        <v>775</v>
      </c>
      <c r="F1614" s="3">
        <v>2008</v>
      </c>
      <c r="G1614" s="2" t="s">
        <v>61</v>
      </c>
      <c r="H1614" s="3" t="s">
        <v>112</v>
      </c>
      <c r="I1614" s="3" t="s">
        <v>631</v>
      </c>
      <c r="J1614" s="3" t="s">
        <v>271</v>
      </c>
      <c r="K1614" s="3" t="s">
        <v>561</v>
      </c>
      <c r="L1614" s="3">
        <v>2002</v>
      </c>
      <c r="M1614" s="3" t="s">
        <v>789</v>
      </c>
      <c r="N1614" s="3" t="s">
        <v>310</v>
      </c>
      <c r="O1614" s="3"/>
      <c r="P1614" s="3" t="s">
        <v>222</v>
      </c>
      <c r="Q1614" s="3" t="s">
        <v>309</v>
      </c>
      <c r="R1614" s="4"/>
      <c r="S1614" s="3" t="s">
        <v>134</v>
      </c>
      <c r="T1614" s="3" t="s">
        <v>135</v>
      </c>
      <c r="U1614" s="3" t="s">
        <v>84</v>
      </c>
      <c r="V1614" s="3" t="s">
        <v>72</v>
      </c>
      <c r="W1614" s="3">
        <v>6.7</v>
      </c>
      <c r="X1614" s="3">
        <v>1.02</v>
      </c>
      <c r="Y1614" s="4"/>
      <c r="Z1614" s="4"/>
      <c r="AA1614" s="3">
        <v>15</v>
      </c>
      <c r="AB1614" s="3">
        <v>1</v>
      </c>
      <c r="AC1614" s="3">
        <v>0.06</v>
      </c>
      <c r="AD1614" s="4"/>
      <c r="AE1614" s="3">
        <v>15</v>
      </c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3" t="s">
        <v>177</v>
      </c>
      <c r="AV1614" s="3" t="s">
        <v>178</v>
      </c>
      <c r="AW1614" s="3" t="s">
        <v>102</v>
      </c>
      <c r="AX1614" s="4"/>
      <c r="AY1614" s="3" t="s">
        <v>122</v>
      </c>
      <c r="AZ1614" s="3" t="s">
        <v>76</v>
      </c>
      <c r="BA1614" s="3" t="s">
        <v>77</v>
      </c>
      <c r="BB1614" s="3">
        <v>33.283333329999998</v>
      </c>
      <c r="BC1614" s="3">
        <v>120.75</v>
      </c>
      <c r="BD1614" s="3">
        <v>4</v>
      </c>
      <c r="BE1614" s="3" t="s">
        <v>558</v>
      </c>
    </row>
    <row r="1615" spans="1:57" ht="12.75">
      <c r="A1615" s="3" t="s">
        <v>315</v>
      </c>
      <c r="B1615" s="3" t="s">
        <v>57</v>
      </c>
      <c r="C1615" s="3" t="s">
        <v>784</v>
      </c>
      <c r="D1615" s="2" t="s">
        <v>785</v>
      </c>
      <c r="E1615" s="3" t="s">
        <v>775</v>
      </c>
      <c r="F1615" s="3">
        <v>2008</v>
      </c>
      <c r="G1615" s="2" t="s">
        <v>61</v>
      </c>
      <c r="H1615" s="3" t="s">
        <v>112</v>
      </c>
      <c r="I1615" s="3" t="s">
        <v>631</v>
      </c>
      <c r="J1615" s="3" t="s">
        <v>64</v>
      </c>
      <c r="K1615" s="3" t="s">
        <v>65</v>
      </c>
      <c r="L1615" s="3">
        <v>2003</v>
      </c>
      <c r="M1615" s="3" t="s">
        <v>789</v>
      </c>
      <c r="N1615" s="3" t="s">
        <v>310</v>
      </c>
      <c r="O1615" s="3"/>
      <c r="P1615" s="3" t="s">
        <v>222</v>
      </c>
      <c r="Q1615" s="3" t="s">
        <v>309</v>
      </c>
      <c r="R1615" s="4"/>
      <c r="S1615" s="3" t="s">
        <v>134</v>
      </c>
      <c r="T1615" s="3" t="s">
        <v>135</v>
      </c>
      <c r="U1615" s="3" t="s">
        <v>84</v>
      </c>
      <c r="V1615" s="3" t="s">
        <v>72</v>
      </c>
      <c r="W1615" s="3">
        <v>3.32</v>
      </c>
      <c r="X1615" s="3">
        <v>0.62</v>
      </c>
      <c r="Y1615" s="4"/>
      <c r="Z1615" s="4"/>
      <c r="AA1615" s="3">
        <v>15</v>
      </c>
      <c r="AB1615" s="3">
        <v>1.37</v>
      </c>
      <c r="AC1615" s="3">
        <v>0.09</v>
      </c>
      <c r="AD1615" s="4"/>
      <c r="AE1615" s="3">
        <v>15</v>
      </c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3" t="s">
        <v>177</v>
      </c>
      <c r="AV1615" s="3" t="s">
        <v>178</v>
      </c>
      <c r="AW1615" s="3" t="s">
        <v>121</v>
      </c>
      <c r="AX1615" s="4"/>
      <c r="AY1615" s="3" t="s">
        <v>122</v>
      </c>
      <c r="AZ1615" s="3" t="s">
        <v>76</v>
      </c>
      <c r="BA1615" s="3" t="s">
        <v>77</v>
      </c>
      <c r="BB1615" s="3">
        <v>33.283333329999998</v>
      </c>
      <c r="BC1615" s="3">
        <v>120.75</v>
      </c>
      <c r="BD1615" s="3">
        <v>4</v>
      </c>
      <c r="BE1615" s="3" t="s">
        <v>558</v>
      </c>
    </row>
    <row r="1616" spans="1:57" ht="12.75">
      <c r="A1616" s="3" t="s">
        <v>315</v>
      </c>
      <c r="B1616" s="3" t="s">
        <v>57</v>
      </c>
      <c r="C1616" s="3" t="s">
        <v>784</v>
      </c>
      <c r="D1616" s="2" t="s">
        <v>785</v>
      </c>
      <c r="E1616" s="3" t="s">
        <v>775</v>
      </c>
      <c r="F1616" s="3">
        <v>2008</v>
      </c>
      <c r="G1616" s="2" t="s">
        <v>61</v>
      </c>
      <c r="H1616" s="3" t="s">
        <v>112</v>
      </c>
      <c r="I1616" s="3" t="s">
        <v>631</v>
      </c>
      <c r="J1616" s="3" t="s">
        <v>114</v>
      </c>
      <c r="K1616" s="3" t="s">
        <v>265</v>
      </c>
      <c r="L1616" s="3">
        <v>2002</v>
      </c>
      <c r="M1616" s="3" t="s">
        <v>790</v>
      </c>
      <c r="N1616" s="3" t="s">
        <v>310</v>
      </c>
      <c r="O1616" s="3"/>
      <c r="P1616" s="3" t="s">
        <v>222</v>
      </c>
      <c r="Q1616" s="3" t="s">
        <v>791</v>
      </c>
      <c r="R1616" s="4"/>
      <c r="S1616" s="3" t="s">
        <v>134</v>
      </c>
      <c r="T1616" s="3" t="s">
        <v>135</v>
      </c>
      <c r="U1616" s="3" t="s">
        <v>84</v>
      </c>
      <c r="V1616" s="3" t="s">
        <v>72</v>
      </c>
      <c r="W1616" s="3">
        <v>17.100000000000001</v>
      </c>
      <c r="X1616" s="3">
        <v>2</v>
      </c>
      <c r="Y1616" s="4"/>
      <c r="Z1616" s="4"/>
      <c r="AA1616" s="3">
        <v>15</v>
      </c>
      <c r="AB1616" s="3">
        <v>14.9</v>
      </c>
      <c r="AC1616" s="3">
        <v>0.8</v>
      </c>
      <c r="AD1616" s="4"/>
      <c r="AE1616" s="3">
        <v>15</v>
      </c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3" t="s">
        <v>177</v>
      </c>
      <c r="AV1616" s="3" t="s">
        <v>178</v>
      </c>
      <c r="AW1616" s="3" t="s">
        <v>102</v>
      </c>
      <c r="AX1616" s="4"/>
      <c r="AY1616" s="3" t="s">
        <v>122</v>
      </c>
      <c r="AZ1616" s="3" t="s">
        <v>76</v>
      </c>
      <c r="BA1616" s="3" t="s">
        <v>77</v>
      </c>
      <c r="BB1616" s="3">
        <v>33.283333329999998</v>
      </c>
      <c r="BC1616" s="3">
        <v>120.75</v>
      </c>
      <c r="BD1616" s="3">
        <v>4</v>
      </c>
      <c r="BE1616" s="3" t="s">
        <v>788</v>
      </c>
    </row>
    <row r="1617" spans="1:57" ht="12.75">
      <c r="A1617" s="3" t="s">
        <v>315</v>
      </c>
      <c r="B1617" s="3" t="s">
        <v>57</v>
      </c>
      <c r="C1617" s="3" t="s">
        <v>784</v>
      </c>
      <c r="D1617" s="2" t="s">
        <v>785</v>
      </c>
      <c r="E1617" s="3" t="s">
        <v>775</v>
      </c>
      <c r="F1617" s="3">
        <v>2008</v>
      </c>
      <c r="G1617" s="2" t="s">
        <v>61</v>
      </c>
      <c r="H1617" s="3" t="s">
        <v>112</v>
      </c>
      <c r="I1617" s="3" t="s">
        <v>631</v>
      </c>
      <c r="J1617" s="3" t="s">
        <v>64</v>
      </c>
      <c r="K1617" s="3" t="s">
        <v>65</v>
      </c>
      <c r="L1617" s="3">
        <v>2003</v>
      </c>
      <c r="M1617" s="3" t="s">
        <v>790</v>
      </c>
      <c r="N1617" s="3" t="s">
        <v>310</v>
      </c>
      <c r="O1617" s="3"/>
      <c r="P1617" s="3" t="s">
        <v>222</v>
      </c>
      <c r="Q1617" s="3" t="s">
        <v>791</v>
      </c>
      <c r="R1617" s="4"/>
      <c r="S1617" s="3" t="s">
        <v>134</v>
      </c>
      <c r="T1617" s="3" t="s">
        <v>135</v>
      </c>
      <c r="U1617" s="3" t="s">
        <v>84</v>
      </c>
      <c r="V1617" s="3" t="s">
        <v>72</v>
      </c>
      <c r="W1617" s="3">
        <v>7.6</v>
      </c>
      <c r="X1617" s="3">
        <v>0.7</v>
      </c>
      <c r="Y1617" s="4"/>
      <c r="Z1617" s="4"/>
      <c r="AA1617" s="3">
        <v>15</v>
      </c>
      <c r="AB1617" s="3">
        <v>4.8</v>
      </c>
      <c r="AC1617" s="3">
        <v>1</v>
      </c>
      <c r="AD1617" s="4"/>
      <c r="AE1617" s="3">
        <v>15</v>
      </c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3" t="s">
        <v>177</v>
      </c>
      <c r="AV1617" s="3" t="s">
        <v>178</v>
      </c>
      <c r="AW1617" s="3" t="s">
        <v>121</v>
      </c>
      <c r="AX1617" s="4"/>
      <c r="AY1617" s="3" t="s">
        <v>122</v>
      </c>
      <c r="AZ1617" s="3" t="s">
        <v>76</v>
      </c>
      <c r="BA1617" s="3" t="s">
        <v>77</v>
      </c>
      <c r="BB1617" s="3">
        <v>33.283333329999998</v>
      </c>
      <c r="BC1617" s="3">
        <v>120.75</v>
      </c>
      <c r="BD1617" s="3">
        <v>4</v>
      </c>
      <c r="BE1617" s="3" t="s">
        <v>788</v>
      </c>
    </row>
    <row r="1618" spans="1:57" ht="12.75">
      <c r="A1618" s="3" t="s">
        <v>315</v>
      </c>
      <c r="B1618" s="3" t="s">
        <v>57</v>
      </c>
      <c r="C1618" s="3" t="s">
        <v>784</v>
      </c>
      <c r="D1618" s="2" t="s">
        <v>785</v>
      </c>
      <c r="E1618" s="3" t="s">
        <v>775</v>
      </c>
      <c r="F1618" s="3">
        <v>2008</v>
      </c>
      <c r="G1618" s="2" t="s">
        <v>61</v>
      </c>
      <c r="H1618" s="3" t="s">
        <v>112</v>
      </c>
      <c r="I1618" s="3" t="s">
        <v>631</v>
      </c>
      <c r="J1618" s="3" t="s">
        <v>271</v>
      </c>
      <c r="K1618" s="3" t="s">
        <v>561</v>
      </c>
      <c r="L1618" s="3">
        <v>2002</v>
      </c>
      <c r="M1618" s="3" t="s">
        <v>790</v>
      </c>
      <c r="N1618" s="3" t="s">
        <v>310</v>
      </c>
      <c r="O1618" s="3"/>
      <c r="P1618" s="3" t="s">
        <v>222</v>
      </c>
      <c r="Q1618" s="3" t="s">
        <v>791</v>
      </c>
      <c r="R1618" s="4"/>
      <c r="S1618" s="3" t="s">
        <v>134</v>
      </c>
      <c r="T1618" s="3" t="s">
        <v>135</v>
      </c>
      <c r="U1618" s="3" t="s">
        <v>84</v>
      </c>
      <c r="V1618" s="3" t="s">
        <v>72</v>
      </c>
      <c r="W1618" s="3">
        <v>11.6</v>
      </c>
      <c r="X1618" s="3">
        <v>1.8</v>
      </c>
      <c r="Y1618" s="4"/>
      <c r="Z1618" s="4"/>
      <c r="AA1618" s="3">
        <v>15</v>
      </c>
      <c r="AB1618" s="3">
        <v>9.6</v>
      </c>
      <c r="AC1618" s="3">
        <v>1.8</v>
      </c>
      <c r="AD1618" s="4"/>
      <c r="AE1618" s="3">
        <v>15</v>
      </c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3" t="s">
        <v>177</v>
      </c>
      <c r="AV1618" s="3" t="s">
        <v>178</v>
      </c>
      <c r="AW1618" s="3" t="s">
        <v>102</v>
      </c>
      <c r="AX1618" s="4"/>
      <c r="AY1618" s="3" t="s">
        <v>122</v>
      </c>
      <c r="AZ1618" s="3" t="s">
        <v>76</v>
      </c>
      <c r="BA1618" s="3" t="s">
        <v>77</v>
      </c>
      <c r="BB1618" s="3">
        <v>33.283333329999998</v>
      </c>
      <c r="BC1618" s="3">
        <v>120.75</v>
      </c>
      <c r="BD1618" s="3">
        <v>4</v>
      </c>
      <c r="BE1618" s="3" t="s">
        <v>788</v>
      </c>
    </row>
    <row r="1619" spans="1:57" ht="12.75">
      <c r="A1619" s="3" t="s">
        <v>315</v>
      </c>
      <c r="B1619" s="3" t="s">
        <v>57</v>
      </c>
      <c r="C1619" s="3" t="s">
        <v>784</v>
      </c>
      <c r="D1619" s="2" t="s">
        <v>785</v>
      </c>
      <c r="E1619" s="3" t="s">
        <v>775</v>
      </c>
      <c r="F1619" s="3">
        <v>2008</v>
      </c>
      <c r="G1619" s="2" t="s">
        <v>61</v>
      </c>
      <c r="H1619" s="3" t="s">
        <v>112</v>
      </c>
      <c r="I1619" s="3" t="s">
        <v>631</v>
      </c>
      <c r="J1619" s="3" t="s">
        <v>271</v>
      </c>
      <c r="K1619" s="3" t="s">
        <v>561</v>
      </c>
      <c r="L1619" s="3">
        <v>2002</v>
      </c>
      <c r="M1619" s="3" t="s">
        <v>792</v>
      </c>
      <c r="N1619" s="3" t="s">
        <v>339</v>
      </c>
      <c r="O1619" s="3"/>
      <c r="P1619" s="3" t="s">
        <v>132</v>
      </c>
      <c r="Q1619" s="3" t="s">
        <v>238</v>
      </c>
      <c r="R1619" s="4"/>
      <c r="S1619" s="3" t="s">
        <v>134</v>
      </c>
      <c r="T1619" s="3" t="s">
        <v>135</v>
      </c>
      <c r="U1619" s="2" t="s">
        <v>84</v>
      </c>
      <c r="V1619" s="3" t="s">
        <v>72</v>
      </c>
      <c r="W1619" s="3">
        <v>2.08</v>
      </c>
      <c r="X1619" s="3">
        <v>0.13</v>
      </c>
      <c r="Y1619" s="4"/>
      <c r="Z1619" s="4"/>
      <c r="AA1619" s="3">
        <v>15</v>
      </c>
      <c r="AB1619" s="3">
        <v>2.29</v>
      </c>
      <c r="AC1619" s="3">
        <v>0.12</v>
      </c>
      <c r="AD1619" s="4"/>
      <c r="AE1619" s="3">
        <v>15</v>
      </c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3" t="s">
        <v>177</v>
      </c>
      <c r="AV1619" s="3" t="s">
        <v>178</v>
      </c>
      <c r="AW1619" s="3" t="s">
        <v>102</v>
      </c>
      <c r="AX1619" s="4"/>
      <c r="AY1619" s="3" t="s">
        <v>122</v>
      </c>
      <c r="AZ1619" s="3" t="s">
        <v>76</v>
      </c>
      <c r="BA1619" s="3" t="s">
        <v>77</v>
      </c>
      <c r="BB1619" s="3">
        <v>33.283333329999998</v>
      </c>
      <c r="BC1619" s="3">
        <v>120.75</v>
      </c>
      <c r="BD1619" s="3">
        <v>4</v>
      </c>
      <c r="BE1619" s="3" t="s">
        <v>558</v>
      </c>
    </row>
    <row r="1620" spans="1:57" ht="12.75">
      <c r="A1620" s="3" t="s">
        <v>315</v>
      </c>
      <c r="B1620" s="3" t="s">
        <v>57</v>
      </c>
      <c r="C1620" s="3" t="s">
        <v>784</v>
      </c>
      <c r="D1620" s="2" t="s">
        <v>785</v>
      </c>
      <c r="E1620" s="3" t="s">
        <v>775</v>
      </c>
      <c r="F1620" s="3">
        <v>2008</v>
      </c>
      <c r="G1620" s="2" t="s">
        <v>61</v>
      </c>
      <c r="H1620" s="3" t="s">
        <v>112</v>
      </c>
      <c r="I1620" s="3" t="s">
        <v>631</v>
      </c>
      <c r="J1620" s="3" t="s">
        <v>64</v>
      </c>
      <c r="K1620" s="3" t="s">
        <v>65</v>
      </c>
      <c r="L1620" s="3">
        <v>2003</v>
      </c>
      <c r="M1620" s="3" t="s">
        <v>792</v>
      </c>
      <c r="N1620" s="3" t="s">
        <v>339</v>
      </c>
      <c r="O1620" s="3"/>
      <c r="P1620" s="3" t="s">
        <v>132</v>
      </c>
      <c r="Q1620" s="3" t="s">
        <v>238</v>
      </c>
      <c r="R1620" s="4"/>
      <c r="S1620" s="3" t="s">
        <v>134</v>
      </c>
      <c r="T1620" s="3" t="s">
        <v>135</v>
      </c>
      <c r="U1620" s="2" t="s">
        <v>84</v>
      </c>
      <c r="V1620" s="3" t="s">
        <v>72</v>
      </c>
      <c r="W1620" s="3">
        <v>1.49</v>
      </c>
      <c r="X1620" s="3">
        <v>0.21</v>
      </c>
      <c r="Y1620" s="4"/>
      <c r="Z1620" s="4"/>
      <c r="AA1620" s="3">
        <v>15</v>
      </c>
      <c r="AB1620" s="3">
        <v>1.76</v>
      </c>
      <c r="AC1620" s="3">
        <v>0.12</v>
      </c>
      <c r="AD1620" s="4"/>
      <c r="AE1620" s="3">
        <v>15</v>
      </c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3" t="s">
        <v>177</v>
      </c>
      <c r="AV1620" s="3" t="s">
        <v>178</v>
      </c>
      <c r="AW1620" s="3" t="s">
        <v>121</v>
      </c>
      <c r="AX1620" s="4"/>
      <c r="AY1620" s="3" t="s">
        <v>122</v>
      </c>
      <c r="AZ1620" s="3" t="s">
        <v>76</v>
      </c>
      <c r="BA1620" s="3" t="s">
        <v>77</v>
      </c>
      <c r="BB1620" s="3">
        <v>33.283333329999998</v>
      </c>
      <c r="BC1620" s="3">
        <v>120.75</v>
      </c>
      <c r="BD1620" s="3">
        <v>4</v>
      </c>
      <c r="BE1620" s="3" t="s">
        <v>558</v>
      </c>
    </row>
    <row r="1621" spans="1:57" ht="12.75">
      <c r="A1621" s="3" t="s">
        <v>315</v>
      </c>
      <c r="B1621" s="3" t="s">
        <v>57</v>
      </c>
      <c r="C1621" s="3" t="s">
        <v>784</v>
      </c>
      <c r="D1621" s="2" t="s">
        <v>785</v>
      </c>
      <c r="E1621" s="3" t="s">
        <v>775</v>
      </c>
      <c r="F1621" s="3">
        <v>2008</v>
      </c>
      <c r="G1621" s="2" t="s">
        <v>61</v>
      </c>
      <c r="H1621" s="3" t="s">
        <v>112</v>
      </c>
      <c r="I1621" s="3" t="s">
        <v>631</v>
      </c>
      <c r="J1621" s="3" t="s">
        <v>114</v>
      </c>
      <c r="K1621" s="3" t="s">
        <v>265</v>
      </c>
      <c r="L1621" s="3">
        <v>2002</v>
      </c>
      <c r="M1621" s="3" t="s">
        <v>792</v>
      </c>
      <c r="N1621" s="3" t="s">
        <v>339</v>
      </c>
      <c r="O1621" s="3"/>
      <c r="P1621" s="3" t="s">
        <v>132</v>
      </c>
      <c r="Q1621" s="3" t="s">
        <v>238</v>
      </c>
      <c r="R1621" s="4"/>
      <c r="S1621" s="3" t="s">
        <v>134</v>
      </c>
      <c r="T1621" s="3" t="s">
        <v>135</v>
      </c>
      <c r="U1621" s="2" t="s">
        <v>84</v>
      </c>
      <c r="V1621" s="3" t="s">
        <v>72</v>
      </c>
      <c r="W1621" s="3">
        <v>1.26</v>
      </c>
      <c r="X1621" s="3">
        <v>0.19</v>
      </c>
      <c r="Y1621" s="4"/>
      <c r="Z1621" s="4"/>
      <c r="AA1621" s="3">
        <v>15</v>
      </c>
      <c r="AB1621" s="3">
        <v>1.6</v>
      </c>
      <c r="AC1621" s="3">
        <v>0.17</v>
      </c>
      <c r="AD1621" s="4"/>
      <c r="AE1621" s="3">
        <v>15</v>
      </c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3" t="s">
        <v>177</v>
      </c>
      <c r="AV1621" s="3" t="s">
        <v>178</v>
      </c>
      <c r="AW1621" s="3" t="s">
        <v>102</v>
      </c>
      <c r="AX1621" s="4"/>
      <c r="AY1621" s="3" t="s">
        <v>122</v>
      </c>
      <c r="AZ1621" s="3" t="s">
        <v>76</v>
      </c>
      <c r="BA1621" s="3" t="s">
        <v>77</v>
      </c>
      <c r="BB1621" s="3">
        <v>33.283333329999998</v>
      </c>
      <c r="BC1621" s="3">
        <v>120.75</v>
      </c>
      <c r="BD1621" s="3">
        <v>4</v>
      </c>
      <c r="BE1621" s="3" t="s">
        <v>558</v>
      </c>
    </row>
    <row r="1622" spans="1:57" ht="12.75">
      <c r="A1622" s="3" t="s">
        <v>315</v>
      </c>
      <c r="B1622" s="3" t="s">
        <v>57</v>
      </c>
      <c r="C1622" s="3" t="s">
        <v>784</v>
      </c>
      <c r="D1622" s="2" t="s">
        <v>785</v>
      </c>
      <c r="E1622" s="3" t="s">
        <v>775</v>
      </c>
      <c r="F1622" s="3">
        <v>2008</v>
      </c>
      <c r="G1622" s="2" t="s">
        <v>61</v>
      </c>
      <c r="H1622" s="3" t="s">
        <v>112</v>
      </c>
      <c r="I1622" s="3" t="s">
        <v>631</v>
      </c>
      <c r="J1622" s="3" t="s">
        <v>96</v>
      </c>
      <c r="K1622" s="3" t="s">
        <v>273</v>
      </c>
      <c r="L1622" s="3">
        <v>2003</v>
      </c>
      <c r="M1622" s="3" t="s">
        <v>792</v>
      </c>
      <c r="N1622" s="3" t="s">
        <v>339</v>
      </c>
      <c r="O1622" s="3"/>
      <c r="P1622" s="3" t="s">
        <v>132</v>
      </c>
      <c r="Q1622" s="3" t="s">
        <v>238</v>
      </c>
      <c r="R1622" s="4"/>
      <c r="S1622" s="3" t="s">
        <v>134</v>
      </c>
      <c r="T1622" s="3" t="s">
        <v>135</v>
      </c>
      <c r="U1622" s="2" t="s">
        <v>84</v>
      </c>
      <c r="V1622" s="3" t="s">
        <v>72</v>
      </c>
      <c r="W1622" s="3">
        <v>1.23</v>
      </c>
      <c r="X1622" s="3">
        <v>0.04</v>
      </c>
      <c r="Y1622" s="4"/>
      <c r="Z1622" s="4"/>
      <c r="AA1622" s="3">
        <v>15</v>
      </c>
      <c r="AB1622" s="3">
        <v>1.33</v>
      </c>
      <c r="AC1622" s="3">
        <v>0.17</v>
      </c>
      <c r="AD1622" s="4"/>
      <c r="AE1622" s="3">
        <v>15</v>
      </c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3" t="s">
        <v>177</v>
      </c>
      <c r="AV1622" s="3" t="s">
        <v>178</v>
      </c>
      <c r="AW1622" s="3" t="s">
        <v>121</v>
      </c>
      <c r="AX1622" s="4"/>
      <c r="AY1622" s="3" t="s">
        <v>122</v>
      </c>
      <c r="AZ1622" s="3" t="s">
        <v>76</v>
      </c>
      <c r="BA1622" s="3" t="s">
        <v>77</v>
      </c>
      <c r="BB1622" s="3">
        <v>33.283333329999998</v>
      </c>
      <c r="BC1622" s="3">
        <v>120.75</v>
      </c>
      <c r="BD1622" s="3">
        <v>4</v>
      </c>
      <c r="BE1622" s="3" t="s">
        <v>558</v>
      </c>
    </row>
    <row r="1623" spans="1:57" ht="12.75">
      <c r="A1623" s="3" t="s">
        <v>315</v>
      </c>
      <c r="B1623" s="3" t="s">
        <v>57</v>
      </c>
      <c r="C1623" s="3" t="s">
        <v>784</v>
      </c>
      <c r="D1623" s="2" t="s">
        <v>785</v>
      </c>
      <c r="E1623" s="3" t="s">
        <v>775</v>
      </c>
      <c r="F1623" s="3">
        <v>2008</v>
      </c>
      <c r="G1623" s="2" t="s">
        <v>61</v>
      </c>
      <c r="H1623" s="3" t="s">
        <v>112</v>
      </c>
      <c r="I1623" s="3" t="s">
        <v>631</v>
      </c>
      <c r="J1623" s="3" t="s">
        <v>114</v>
      </c>
      <c r="K1623" s="3" t="s">
        <v>265</v>
      </c>
      <c r="L1623" s="3">
        <v>2002</v>
      </c>
      <c r="M1623" s="3" t="s">
        <v>793</v>
      </c>
      <c r="N1623" s="3" t="s">
        <v>226</v>
      </c>
      <c r="O1623" s="3"/>
      <c r="P1623" s="3" t="s">
        <v>227</v>
      </c>
      <c r="Q1623" s="3" t="s">
        <v>225</v>
      </c>
      <c r="R1623" s="4"/>
      <c r="S1623" s="3" t="s">
        <v>134</v>
      </c>
      <c r="T1623" s="3" t="s">
        <v>135</v>
      </c>
      <c r="U1623" s="3" t="s">
        <v>84</v>
      </c>
      <c r="V1623" s="3" t="s">
        <v>72</v>
      </c>
      <c r="W1623" s="3">
        <v>10.31</v>
      </c>
      <c r="X1623" s="3">
        <v>0.36</v>
      </c>
      <c r="Y1623" s="4"/>
      <c r="Z1623" s="4"/>
      <c r="AA1623" s="3">
        <v>15</v>
      </c>
      <c r="AB1623" s="3">
        <v>11.66</v>
      </c>
      <c r="AC1623" s="3">
        <v>0.38</v>
      </c>
      <c r="AD1623" s="4"/>
      <c r="AE1623" s="3">
        <v>15</v>
      </c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3" t="s">
        <v>177</v>
      </c>
      <c r="AV1623" s="3" t="s">
        <v>178</v>
      </c>
      <c r="AW1623" s="3" t="s">
        <v>102</v>
      </c>
      <c r="AX1623" s="4"/>
      <c r="AY1623" s="3" t="s">
        <v>122</v>
      </c>
      <c r="AZ1623" s="3" t="s">
        <v>76</v>
      </c>
      <c r="BA1623" s="3" t="s">
        <v>77</v>
      </c>
      <c r="BB1623" s="3">
        <v>33.283333329999998</v>
      </c>
      <c r="BC1623" s="3">
        <v>120.75</v>
      </c>
      <c r="BD1623" s="3">
        <v>4</v>
      </c>
      <c r="BE1623" s="3" t="s">
        <v>558</v>
      </c>
    </row>
    <row r="1624" spans="1:57" ht="12.75">
      <c r="A1624" s="3" t="s">
        <v>315</v>
      </c>
      <c r="B1624" s="3" t="s">
        <v>57</v>
      </c>
      <c r="C1624" s="3" t="s">
        <v>784</v>
      </c>
      <c r="D1624" s="2" t="s">
        <v>785</v>
      </c>
      <c r="E1624" s="3" t="s">
        <v>775</v>
      </c>
      <c r="F1624" s="3">
        <v>2008</v>
      </c>
      <c r="G1624" s="2" t="s">
        <v>61</v>
      </c>
      <c r="H1624" s="3" t="s">
        <v>112</v>
      </c>
      <c r="I1624" s="3" t="s">
        <v>631</v>
      </c>
      <c r="J1624" s="3" t="s">
        <v>271</v>
      </c>
      <c r="K1624" s="3" t="s">
        <v>561</v>
      </c>
      <c r="L1624" s="3">
        <v>2002</v>
      </c>
      <c r="M1624" s="3" t="s">
        <v>793</v>
      </c>
      <c r="N1624" s="3" t="s">
        <v>226</v>
      </c>
      <c r="O1624" s="3"/>
      <c r="P1624" s="3" t="s">
        <v>227</v>
      </c>
      <c r="Q1624" s="3" t="s">
        <v>225</v>
      </c>
      <c r="R1624" s="4"/>
      <c r="S1624" s="3" t="s">
        <v>134</v>
      </c>
      <c r="T1624" s="3" t="s">
        <v>135</v>
      </c>
      <c r="U1624" s="3" t="s">
        <v>84</v>
      </c>
      <c r="V1624" s="3" t="s">
        <v>72</v>
      </c>
      <c r="W1624" s="3">
        <v>11.15</v>
      </c>
      <c r="X1624" s="3">
        <v>0.61</v>
      </c>
      <c r="Y1624" s="4"/>
      <c r="Z1624" s="4"/>
      <c r="AA1624" s="3">
        <v>15</v>
      </c>
      <c r="AB1624" s="3">
        <v>13.34</v>
      </c>
      <c r="AC1624" s="3">
        <v>1.77</v>
      </c>
      <c r="AD1624" s="4"/>
      <c r="AE1624" s="3">
        <v>15</v>
      </c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3" t="s">
        <v>177</v>
      </c>
      <c r="AV1624" s="3" t="s">
        <v>178</v>
      </c>
      <c r="AW1624" s="3" t="s">
        <v>102</v>
      </c>
      <c r="AX1624" s="4"/>
      <c r="AY1624" s="3" t="s">
        <v>122</v>
      </c>
      <c r="AZ1624" s="3" t="s">
        <v>76</v>
      </c>
      <c r="BA1624" s="3" t="s">
        <v>77</v>
      </c>
      <c r="BB1624" s="3">
        <v>33.283333329999998</v>
      </c>
      <c r="BC1624" s="3">
        <v>120.75</v>
      </c>
      <c r="BD1624" s="3">
        <v>4</v>
      </c>
      <c r="BE1624" s="3" t="s">
        <v>558</v>
      </c>
    </row>
    <row r="1625" spans="1:57" ht="12.75">
      <c r="A1625" s="3" t="s">
        <v>315</v>
      </c>
      <c r="B1625" s="3" t="s">
        <v>57</v>
      </c>
      <c r="C1625" s="3" t="s">
        <v>784</v>
      </c>
      <c r="D1625" s="2" t="s">
        <v>785</v>
      </c>
      <c r="E1625" s="3" t="s">
        <v>775</v>
      </c>
      <c r="F1625" s="3">
        <v>2008</v>
      </c>
      <c r="G1625" s="2" t="s">
        <v>61</v>
      </c>
      <c r="H1625" s="3" t="s">
        <v>112</v>
      </c>
      <c r="I1625" s="3" t="s">
        <v>631</v>
      </c>
      <c r="J1625" s="3" t="s">
        <v>64</v>
      </c>
      <c r="K1625" s="3" t="s">
        <v>65</v>
      </c>
      <c r="L1625" s="3">
        <v>2003</v>
      </c>
      <c r="M1625" s="3" t="s">
        <v>793</v>
      </c>
      <c r="N1625" s="3" t="s">
        <v>226</v>
      </c>
      <c r="O1625" s="3"/>
      <c r="P1625" s="3" t="s">
        <v>227</v>
      </c>
      <c r="Q1625" s="3" t="s">
        <v>225</v>
      </c>
      <c r="R1625" s="4"/>
      <c r="S1625" s="3" t="s">
        <v>134</v>
      </c>
      <c r="T1625" s="3" t="s">
        <v>135</v>
      </c>
      <c r="U1625" s="3" t="s">
        <v>84</v>
      </c>
      <c r="V1625" s="3" t="s">
        <v>72</v>
      </c>
      <c r="W1625" s="3">
        <v>16.32</v>
      </c>
      <c r="X1625" s="3">
        <v>7.8</v>
      </c>
      <c r="Y1625" s="4"/>
      <c r="Z1625" s="4"/>
      <c r="AA1625" s="3">
        <v>15</v>
      </c>
      <c r="AB1625" s="3">
        <v>12.45</v>
      </c>
      <c r="AC1625" s="3">
        <v>2.8</v>
      </c>
      <c r="AD1625" s="4"/>
      <c r="AE1625" s="3">
        <v>15</v>
      </c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3" t="s">
        <v>177</v>
      </c>
      <c r="AV1625" s="3" t="s">
        <v>178</v>
      </c>
      <c r="AW1625" s="3" t="s">
        <v>121</v>
      </c>
      <c r="AX1625" s="4"/>
      <c r="AY1625" s="3" t="s">
        <v>122</v>
      </c>
      <c r="AZ1625" s="3" t="s">
        <v>76</v>
      </c>
      <c r="BA1625" s="3" t="s">
        <v>77</v>
      </c>
      <c r="BB1625" s="3">
        <v>33.283333329999998</v>
      </c>
      <c r="BC1625" s="3">
        <v>120.75</v>
      </c>
      <c r="BD1625" s="3">
        <v>4</v>
      </c>
      <c r="BE1625" s="3" t="s">
        <v>558</v>
      </c>
    </row>
    <row r="1626" spans="1:57" ht="12.75">
      <c r="A1626" s="3" t="s">
        <v>315</v>
      </c>
      <c r="B1626" s="3" t="s">
        <v>57</v>
      </c>
      <c r="C1626" s="3" t="s">
        <v>784</v>
      </c>
      <c r="D1626" s="2" t="s">
        <v>785</v>
      </c>
      <c r="E1626" s="3" t="s">
        <v>775</v>
      </c>
      <c r="F1626" s="3">
        <v>2008</v>
      </c>
      <c r="G1626" s="2" t="s">
        <v>61</v>
      </c>
      <c r="H1626" s="3" t="s">
        <v>112</v>
      </c>
      <c r="I1626" s="3" t="s">
        <v>631</v>
      </c>
      <c r="J1626" s="3" t="s">
        <v>96</v>
      </c>
      <c r="K1626" s="3" t="s">
        <v>273</v>
      </c>
      <c r="L1626" s="3">
        <v>2003</v>
      </c>
      <c r="M1626" s="3" t="s">
        <v>793</v>
      </c>
      <c r="N1626" s="3" t="s">
        <v>226</v>
      </c>
      <c r="O1626" s="3"/>
      <c r="P1626" s="3" t="s">
        <v>227</v>
      </c>
      <c r="Q1626" s="3" t="s">
        <v>225</v>
      </c>
      <c r="R1626" s="4"/>
      <c r="S1626" s="3" t="s">
        <v>134</v>
      </c>
      <c r="T1626" s="3" t="s">
        <v>135</v>
      </c>
      <c r="U1626" s="3" t="s">
        <v>84</v>
      </c>
      <c r="V1626" s="3" t="s">
        <v>72</v>
      </c>
      <c r="W1626" s="3">
        <v>12.8</v>
      </c>
      <c r="X1626" s="3">
        <v>3.33</v>
      </c>
      <c r="Y1626" s="4"/>
      <c r="Z1626" s="4"/>
      <c r="AA1626" s="3">
        <v>15</v>
      </c>
      <c r="AB1626" s="3">
        <v>11.37</v>
      </c>
      <c r="AC1626" s="3">
        <v>4.51</v>
      </c>
      <c r="AD1626" s="4"/>
      <c r="AE1626" s="3">
        <v>15</v>
      </c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3" t="s">
        <v>177</v>
      </c>
      <c r="AV1626" s="3" t="s">
        <v>178</v>
      </c>
      <c r="AW1626" s="3" t="s">
        <v>121</v>
      </c>
      <c r="AX1626" s="4"/>
      <c r="AY1626" s="3" t="s">
        <v>122</v>
      </c>
      <c r="AZ1626" s="3" t="s">
        <v>76</v>
      </c>
      <c r="BA1626" s="3" t="s">
        <v>77</v>
      </c>
      <c r="BB1626" s="3">
        <v>33.283333329999998</v>
      </c>
      <c r="BC1626" s="3">
        <v>120.75</v>
      </c>
      <c r="BD1626" s="3">
        <v>4</v>
      </c>
      <c r="BE1626" s="3" t="s">
        <v>558</v>
      </c>
    </row>
    <row r="1627" spans="1:57" ht="12.75">
      <c r="A1627" s="3" t="s">
        <v>315</v>
      </c>
      <c r="B1627" s="3" t="s">
        <v>57</v>
      </c>
      <c r="C1627" s="3" t="s">
        <v>784</v>
      </c>
      <c r="D1627" s="2" t="s">
        <v>785</v>
      </c>
      <c r="E1627" s="3" t="s">
        <v>775</v>
      </c>
      <c r="F1627" s="3">
        <v>2008</v>
      </c>
      <c r="G1627" s="2" t="s">
        <v>61</v>
      </c>
      <c r="H1627" s="3" t="s">
        <v>112</v>
      </c>
      <c r="I1627" s="3" t="s">
        <v>631</v>
      </c>
      <c r="J1627" s="3" t="s">
        <v>271</v>
      </c>
      <c r="K1627" s="3" t="s">
        <v>561</v>
      </c>
      <c r="L1627" s="3">
        <v>2002</v>
      </c>
      <c r="M1627" s="3" t="s">
        <v>794</v>
      </c>
      <c r="N1627" s="3" t="s">
        <v>310</v>
      </c>
      <c r="O1627" s="3"/>
      <c r="P1627" s="3" t="s">
        <v>222</v>
      </c>
      <c r="Q1627" s="3" t="s">
        <v>98</v>
      </c>
      <c r="R1627" s="4"/>
      <c r="S1627" s="3" t="s">
        <v>134</v>
      </c>
      <c r="T1627" s="3" t="s">
        <v>135</v>
      </c>
      <c r="U1627" s="3" t="s">
        <v>84</v>
      </c>
      <c r="V1627" s="3" t="s">
        <v>72</v>
      </c>
      <c r="W1627" s="3">
        <v>66.7</v>
      </c>
      <c r="X1627" s="3">
        <v>5.3</v>
      </c>
      <c r="Y1627" s="4"/>
      <c r="Z1627" s="4"/>
      <c r="AA1627" s="3">
        <v>15</v>
      </c>
      <c r="AB1627" s="3">
        <v>49.2</v>
      </c>
      <c r="AC1627" s="3">
        <v>1.5</v>
      </c>
      <c r="AD1627" s="4"/>
      <c r="AE1627" s="3">
        <v>15</v>
      </c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3" t="s">
        <v>177</v>
      </c>
      <c r="AV1627" s="3" t="s">
        <v>178</v>
      </c>
      <c r="AW1627" s="3" t="s">
        <v>102</v>
      </c>
      <c r="AX1627" s="4"/>
      <c r="AY1627" s="3" t="s">
        <v>122</v>
      </c>
      <c r="AZ1627" s="3" t="s">
        <v>76</v>
      </c>
      <c r="BA1627" s="3" t="s">
        <v>77</v>
      </c>
      <c r="BB1627" s="3">
        <v>33.283333329999998</v>
      </c>
      <c r="BC1627" s="3">
        <v>120.75</v>
      </c>
      <c r="BD1627" s="3">
        <v>4</v>
      </c>
      <c r="BE1627" s="3" t="s">
        <v>788</v>
      </c>
    </row>
    <row r="1628" spans="1:57" ht="12.75">
      <c r="A1628" s="3" t="s">
        <v>315</v>
      </c>
      <c r="B1628" s="3" t="s">
        <v>57</v>
      </c>
      <c r="C1628" s="3" t="s">
        <v>784</v>
      </c>
      <c r="D1628" s="2" t="s">
        <v>785</v>
      </c>
      <c r="E1628" s="3" t="s">
        <v>775</v>
      </c>
      <c r="F1628" s="3">
        <v>2008</v>
      </c>
      <c r="G1628" s="2" t="s">
        <v>61</v>
      </c>
      <c r="H1628" s="3" t="s">
        <v>112</v>
      </c>
      <c r="I1628" s="3" t="s">
        <v>631</v>
      </c>
      <c r="J1628" s="3" t="s">
        <v>64</v>
      </c>
      <c r="K1628" s="3" t="s">
        <v>65</v>
      </c>
      <c r="L1628" s="3">
        <v>2003</v>
      </c>
      <c r="M1628" s="3" t="s">
        <v>794</v>
      </c>
      <c r="N1628" s="3" t="s">
        <v>310</v>
      </c>
      <c r="O1628" s="3"/>
      <c r="P1628" s="3" t="s">
        <v>222</v>
      </c>
      <c r="Q1628" s="3" t="s">
        <v>98</v>
      </c>
      <c r="R1628" s="4"/>
      <c r="S1628" s="3" t="s">
        <v>134</v>
      </c>
      <c r="T1628" s="3" t="s">
        <v>135</v>
      </c>
      <c r="U1628" s="3" t="s">
        <v>84</v>
      </c>
      <c r="V1628" s="3" t="s">
        <v>72</v>
      </c>
      <c r="W1628" s="3">
        <v>59.9</v>
      </c>
      <c r="X1628" s="3">
        <v>6.1</v>
      </c>
      <c r="Y1628" s="4"/>
      <c r="Z1628" s="4"/>
      <c r="AA1628" s="3">
        <v>15</v>
      </c>
      <c r="AB1628" s="3">
        <v>60.7</v>
      </c>
      <c r="AC1628" s="3">
        <v>1.7</v>
      </c>
      <c r="AD1628" s="4"/>
      <c r="AE1628" s="3">
        <v>15</v>
      </c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3" t="s">
        <v>177</v>
      </c>
      <c r="AV1628" s="3" t="s">
        <v>178</v>
      </c>
      <c r="AW1628" s="3" t="s">
        <v>121</v>
      </c>
      <c r="AX1628" s="4"/>
      <c r="AY1628" s="3" t="s">
        <v>122</v>
      </c>
      <c r="AZ1628" s="3" t="s">
        <v>76</v>
      </c>
      <c r="BA1628" s="3" t="s">
        <v>77</v>
      </c>
      <c r="BB1628" s="3">
        <v>33.283333329999998</v>
      </c>
      <c r="BC1628" s="3">
        <v>120.75</v>
      </c>
      <c r="BD1628" s="3">
        <v>4</v>
      </c>
      <c r="BE1628" s="3" t="s">
        <v>788</v>
      </c>
    </row>
    <row r="1629" spans="1:57" ht="12.75">
      <c r="A1629" s="3" t="s">
        <v>315</v>
      </c>
      <c r="B1629" s="3" t="s">
        <v>57</v>
      </c>
      <c r="C1629" s="3" t="s">
        <v>784</v>
      </c>
      <c r="D1629" s="2" t="s">
        <v>785</v>
      </c>
      <c r="E1629" s="3" t="s">
        <v>775</v>
      </c>
      <c r="F1629" s="3">
        <v>2008</v>
      </c>
      <c r="G1629" s="2" t="s">
        <v>61</v>
      </c>
      <c r="H1629" s="3" t="s">
        <v>112</v>
      </c>
      <c r="I1629" s="3" t="s">
        <v>631</v>
      </c>
      <c r="J1629" s="3" t="s">
        <v>114</v>
      </c>
      <c r="K1629" s="3" t="s">
        <v>265</v>
      </c>
      <c r="L1629" s="3">
        <v>2002</v>
      </c>
      <c r="M1629" s="3" t="s">
        <v>794</v>
      </c>
      <c r="N1629" s="3" t="s">
        <v>310</v>
      </c>
      <c r="O1629" s="3"/>
      <c r="P1629" s="3" t="s">
        <v>222</v>
      </c>
      <c r="Q1629" s="3" t="s">
        <v>98</v>
      </c>
      <c r="R1629" s="4"/>
      <c r="S1629" s="3" t="s">
        <v>134</v>
      </c>
      <c r="T1629" s="3" t="s">
        <v>135</v>
      </c>
      <c r="U1629" s="3" t="s">
        <v>84</v>
      </c>
      <c r="V1629" s="3" t="s">
        <v>72</v>
      </c>
      <c r="W1629" s="3">
        <v>62.6</v>
      </c>
      <c r="X1629" s="3">
        <v>6.1</v>
      </c>
      <c r="Y1629" s="4"/>
      <c r="Z1629" s="4"/>
      <c r="AA1629" s="3">
        <v>15</v>
      </c>
      <c r="AB1629" s="3">
        <v>52.8</v>
      </c>
      <c r="AC1629" s="3">
        <v>1.8</v>
      </c>
      <c r="AD1629" s="4"/>
      <c r="AE1629" s="3">
        <v>15</v>
      </c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3" t="s">
        <v>177</v>
      </c>
      <c r="AV1629" s="3" t="s">
        <v>178</v>
      </c>
      <c r="AW1629" s="3" t="s">
        <v>102</v>
      </c>
      <c r="AX1629" s="4"/>
      <c r="AY1629" s="3" t="s">
        <v>122</v>
      </c>
      <c r="AZ1629" s="3" t="s">
        <v>76</v>
      </c>
      <c r="BA1629" s="3" t="s">
        <v>77</v>
      </c>
      <c r="BB1629" s="3">
        <v>33.283333329999998</v>
      </c>
      <c r="BC1629" s="3">
        <v>120.75</v>
      </c>
      <c r="BD1629" s="3">
        <v>4</v>
      </c>
      <c r="BE1629" s="3" t="s">
        <v>788</v>
      </c>
    </row>
    <row r="1630" spans="1:57" ht="12.75">
      <c r="A1630" s="3" t="s">
        <v>315</v>
      </c>
      <c r="B1630" s="3" t="s">
        <v>57</v>
      </c>
      <c r="C1630" s="3" t="s">
        <v>784</v>
      </c>
      <c r="D1630" s="2" t="s">
        <v>785</v>
      </c>
      <c r="E1630" s="3" t="s">
        <v>775</v>
      </c>
      <c r="F1630" s="3">
        <v>2008</v>
      </c>
      <c r="G1630" s="2" t="s">
        <v>61</v>
      </c>
      <c r="H1630" s="3" t="s">
        <v>112</v>
      </c>
      <c r="I1630" s="3" t="s">
        <v>631</v>
      </c>
      <c r="J1630" s="3" t="s">
        <v>64</v>
      </c>
      <c r="K1630" s="3" t="s">
        <v>65</v>
      </c>
      <c r="L1630" s="3">
        <v>2003</v>
      </c>
      <c r="M1630" s="3" t="s">
        <v>795</v>
      </c>
      <c r="N1630" s="3" t="s">
        <v>310</v>
      </c>
      <c r="O1630" s="3"/>
      <c r="P1630" s="3" t="s">
        <v>222</v>
      </c>
      <c r="Q1630" s="3" t="s">
        <v>764</v>
      </c>
      <c r="R1630" s="4"/>
      <c r="S1630" s="3" t="s">
        <v>134</v>
      </c>
      <c r="T1630" s="3" t="s">
        <v>135</v>
      </c>
      <c r="U1630" s="3" t="s">
        <v>84</v>
      </c>
      <c r="V1630" s="3" t="s">
        <v>72</v>
      </c>
      <c r="W1630" s="3">
        <v>26568</v>
      </c>
      <c r="X1630" s="3">
        <v>3683</v>
      </c>
      <c r="Y1630" s="4"/>
      <c r="Z1630" s="4"/>
      <c r="AA1630" s="3">
        <v>15</v>
      </c>
      <c r="AB1630" s="3">
        <v>25732</v>
      </c>
      <c r="AC1630" s="3">
        <v>339</v>
      </c>
      <c r="AD1630" s="4"/>
      <c r="AE1630" s="3">
        <v>15</v>
      </c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3" t="s">
        <v>177</v>
      </c>
      <c r="AV1630" s="3" t="s">
        <v>178</v>
      </c>
      <c r="AW1630" s="3" t="s">
        <v>121</v>
      </c>
      <c r="AX1630" s="4"/>
      <c r="AY1630" s="3" t="s">
        <v>122</v>
      </c>
      <c r="AZ1630" s="3" t="s">
        <v>76</v>
      </c>
      <c r="BA1630" s="3" t="s">
        <v>77</v>
      </c>
      <c r="BB1630" s="3">
        <v>33.283333329999998</v>
      </c>
      <c r="BC1630" s="3">
        <v>120.75</v>
      </c>
      <c r="BD1630" s="3">
        <v>4</v>
      </c>
      <c r="BE1630" s="3" t="s">
        <v>788</v>
      </c>
    </row>
    <row r="1631" spans="1:57" ht="12.75">
      <c r="A1631" s="3" t="s">
        <v>315</v>
      </c>
      <c r="B1631" s="3" t="s">
        <v>57</v>
      </c>
      <c r="C1631" s="3" t="s">
        <v>784</v>
      </c>
      <c r="D1631" s="2" t="s">
        <v>785</v>
      </c>
      <c r="E1631" s="3" t="s">
        <v>775</v>
      </c>
      <c r="F1631" s="3">
        <v>2008</v>
      </c>
      <c r="G1631" s="2" t="s">
        <v>61</v>
      </c>
      <c r="H1631" s="3" t="s">
        <v>112</v>
      </c>
      <c r="I1631" s="3" t="s">
        <v>631</v>
      </c>
      <c r="J1631" s="3" t="s">
        <v>271</v>
      </c>
      <c r="K1631" s="3" t="s">
        <v>561</v>
      </c>
      <c r="L1631" s="3">
        <v>2002</v>
      </c>
      <c r="M1631" s="3" t="s">
        <v>795</v>
      </c>
      <c r="N1631" s="3" t="s">
        <v>310</v>
      </c>
      <c r="O1631" s="3"/>
      <c r="P1631" s="3" t="s">
        <v>222</v>
      </c>
      <c r="Q1631" s="3" t="s">
        <v>764</v>
      </c>
      <c r="R1631" s="4"/>
      <c r="S1631" s="3" t="s">
        <v>134</v>
      </c>
      <c r="T1631" s="3" t="s">
        <v>135</v>
      </c>
      <c r="U1631" s="3" t="s">
        <v>84</v>
      </c>
      <c r="V1631" s="3" t="s">
        <v>72</v>
      </c>
      <c r="W1631" s="3">
        <v>29995</v>
      </c>
      <c r="X1631" s="3">
        <v>2136</v>
      </c>
      <c r="Y1631" s="4"/>
      <c r="Z1631" s="4"/>
      <c r="AA1631" s="3">
        <v>15</v>
      </c>
      <c r="AB1631" s="3">
        <v>21282</v>
      </c>
      <c r="AC1631" s="3">
        <v>698</v>
      </c>
      <c r="AD1631" s="4"/>
      <c r="AE1631" s="3">
        <v>15</v>
      </c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3" t="s">
        <v>177</v>
      </c>
      <c r="AV1631" s="3" t="s">
        <v>178</v>
      </c>
      <c r="AW1631" s="3" t="s">
        <v>102</v>
      </c>
      <c r="AX1631" s="4"/>
      <c r="AY1631" s="3" t="s">
        <v>122</v>
      </c>
      <c r="AZ1631" s="3" t="s">
        <v>76</v>
      </c>
      <c r="BA1631" s="3" t="s">
        <v>77</v>
      </c>
      <c r="BB1631" s="3">
        <v>33.283333329999998</v>
      </c>
      <c r="BC1631" s="3">
        <v>120.75</v>
      </c>
      <c r="BD1631" s="3">
        <v>4</v>
      </c>
      <c r="BE1631" s="3" t="s">
        <v>788</v>
      </c>
    </row>
    <row r="1632" spans="1:57" ht="12.75">
      <c r="A1632" s="3" t="s">
        <v>315</v>
      </c>
      <c r="B1632" s="3" t="s">
        <v>57</v>
      </c>
      <c r="C1632" s="3" t="s">
        <v>784</v>
      </c>
      <c r="D1632" s="2" t="s">
        <v>785</v>
      </c>
      <c r="E1632" s="3" t="s">
        <v>775</v>
      </c>
      <c r="F1632" s="3">
        <v>2008</v>
      </c>
      <c r="G1632" s="2" t="s">
        <v>61</v>
      </c>
      <c r="H1632" s="3" t="s">
        <v>112</v>
      </c>
      <c r="I1632" s="3" t="s">
        <v>631</v>
      </c>
      <c r="J1632" s="3" t="s">
        <v>114</v>
      </c>
      <c r="K1632" s="3" t="s">
        <v>265</v>
      </c>
      <c r="L1632" s="3">
        <v>2002</v>
      </c>
      <c r="M1632" s="3" t="s">
        <v>795</v>
      </c>
      <c r="N1632" s="3" t="s">
        <v>310</v>
      </c>
      <c r="O1632" s="3"/>
      <c r="P1632" s="3" t="s">
        <v>222</v>
      </c>
      <c r="Q1632" s="3" t="s">
        <v>764</v>
      </c>
      <c r="R1632" s="4"/>
      <c r="S1632" s="3" t="s">
        <v>134</v>
      </c>
      <c r="T1632" s="3" t="s">
        <v>135</v>
      </c>
      <c r="U1632" s="3" t="s">
        <v>84</v>
      </c>
      <c r="V1632" s="3" t="s">
        <v>72</v>
      </c>
      <c r="W1632" s="3">
        <v>28888</v>
      </c>
      <c r="X1632" s="3">
        <v>3585</v>
      </c>
      <c r="Y1632" s="4"/>
      <c r="Z1632" s="4"/>
      <c r="AA1632" s="3">
        <v>15</v>
      </c>
      <c r="AB1632" s="3">
        <v>22174</v>
      </c>
      <c r="AC1632" s="3">
        <v>814</v>
      </c>
      <c r="AD1632" s="4"/>
      <c r="AE1632" s="3">
        <v>15</v>
      </c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3" t="s">
        <v>177</v>
      </c>
      <c r="AV1632" s="3" t="s">
        <v>178</v>
      </c>
      <c r="AW1632" s="3" t="s">
        <v>102</v>
      </c>
      <c r="AX1632" s="4"/>
      <c r="AY1632" s="3" t="s">
        <v>122</v>
      </c>
      <c r="AZ1632" s="3" t="s">
        <v>76</v>
      </c>
      <c r="BA1632" s="3" t="s">
        <v>77</v>
      </c>
      <c r="BB1632" s="3">
        <v>33.283333329999998</v>
      </c>
      <c r="BC1632" s="3">
        <v>120.75</v>
      </c>
      <c r="BD1632" s="3">
        <v>4</v>
      </c>
      <c r="BE1632" s="3" t="s">
        <v>788</v>
      </c>
    </row>
    <row r="1633" spans="1:57" ht="12.75">
      <c r="A1633" s="3" t="s">
        <v>315</v>
      </c>
      <c r="B1633" s="3" t="s">
        <v>57</v>
      </c>
      <c r="C1633" s="3" t="s">
        <v>784</v>
      </c>
      <c r="D1633" s="2" t="s">
        <v>785</v>
      </c>
      <c r="E1633" s="3" t="s">
        <v>775</v>
      </c>
      <c r="F1633" s="3">
        <v>2008</v>
      </c>
      <c r="G1633" s="2" t="s">
        <v>61</v>
      </c>
      <c r="H1633" s="3" t="s">
        <v>112</v>
      </c>
      <c r="I1633" s="3" t="s">
        <v>631</v>
      </c>
      <c r="J1633" s="3" t="s">
        <v>271</v>
      </c>
      <c r="K1633" s="3" t="s">
        <v>561</v>
      </c>
      <c r="L1633" s="3">
        <v>2002</v>
      </c>
      <c r="M1633" s="3" t="s">
        <v>796</v>
      </c>
      <c r="N1633" s="3" t="s">
        <v>310</v>
      </c>
      <c r="O1633" s="3"/>
      <c r="P1633" s="3" t="s">
        <v>222</v>
      </c>
      <c r="Q1633" s="3" t="s">
        <v>797</v>
      </c>
      <c r="R1633" s="4"/>
      <c r="S1633" s="3" t="s">
        <v>134</v>
      </c>
      <c r="T1633" s="3" t="s">
        <v>135</v>
      </c>
      <c r="U1633" s="3" t="s">
        <v>84</v>
      </c>
      <c r="V1633" s="3" t="s">
        <v>72</v>
      </c>
      <c r="W1633" s="3">
        <v>14681</v>
      </c>
      <c r="X1633" s="3">
        <v>939</v>
      </c>
      <c r="Y1633" s="4"/>
      <c r="Z1633" s="4"/>
      <c r="AA1633" s="3">
        <v>15</v>
      </c>
      <c r="AB1633" s="3">
        <v>11716</v>
      </c>
      <c r="AC1633" s="3">
        <v>277</v>
      </c>
      <c r="AD1633" s="4"/>
      <c r="AE1633" s="3">
        <v>15</v>
      </c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3" t="s">
        <v>177</v>
      </c>
      <c r="AV1633" s="3" t="s">
        <v>178</v>
      </c>
      <c r="AW1633" s="3" t="s">
        <v>102</v>
      </c>
      <c r="AX1633" s="4"/>
      <c r="AY1633" s="3" t="s">
        <v>122</v>
      </c>
      <c r="AZ1633" s="3" t="s">
        <v>76</v>
      </c>
      <c r="BA1633" s="3" t="s">
        <v>77</v>
      </c>
      <c r="BB1633" s="3">
        <v>33.283333329999998</v>
      </c>
      <c r="BC1633" s="3">
        <v>120.75</v>
      </c>
      <c r="BD1633" s="3">
        <v>4</v>
      </c>
      <c r="BE1633" s="3" t="s">
        <v>788</v>
      </c>
    </row>
    <row r="1634" spans="1:57" ht="12.75">
      <c r="A1634" s="3" t="s">
        <v>315</v>
      </c>
      <c r="B1634" s="3" t="s">
        <v>57</v>
      </c>
      <c r="C1634" s="3" t="s">
        <v>784</v>
      </c>
      <c r="D1634" s="2" t="s">
        <v>785</v>
      </c>
      <c r="E1634" s="3" t="s">
        <v>775</v>
      </c>
      <c r="F1634" s="3">
        <v>2008</v>
      </c>
      <c r="G1634" s="2" t="s">
        <v>61</v>
      </c>
      <c r="H1634" s="3" t="s">
        <v>112</v>
      </c>
      <c r="I1634" s="3" t="s">
        <v>631</v>
      </c>
      <c r="J1634" s="3" t="s">
        <v>114</v>
      </c>
      <c r="K1634" s="3" t="s">
        <v>265</v>
      </c>
      <c r="L1634" s="3">
        <v>2002</v>
      </c>
      <c r="M1634" s="3" t="s">
        <v>796</v>
      </c>
      <c r="N1634" s="3" t="s">
        <v>310</v>
      </c>
      <c r="O1634" s="3"/>
      <c r="P1634" s="3" t="s">
        <v>222</v>
      </c>
      <c r="Q1634" s="3" t="s">
        <v>797</v>
      </c>
      <c r="R1634" s="4"/>
      <c r="S1634" s="3" t="s">
        <v>134</v>
      </c>
      <c r="T1634" s="3" t="s">
        <v>135</v>
      </c>
      <c r="U1634" s="3" t="s">
        <v>84</v>
      </c>
      <c r="V1634" s="3" t="s">
        <v>72</v>
      </c>
      <c r="W1634" s="3">
        <v>13969</v>
      </c>
      <c r="X1634" s="3">
        <v>1876</v>
      </c>
      <c r="Y1634" s="4"/>
      <c r="Z1634" s="4"/>
      <c r="AA1634" s="3">
        <v>15</v>
      </c>
      <c r="AB1634" s="3">
        <v>12018</v>
      </c>
      <c r="AC1634" s="3">
        <v>322</v>
      </c>
      <c r="AD1634" s="4"/>
      <c r="AE1634" s="3">
        <v>15</v>
      </c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3" t="s">
        <v>177</v>
      </c>
      <c r="AV1634" s="3" t="s">
        <v>178</v>
      </c>
      <c r="AW1634" s="3" t="s">
        <v>102</v>
      </c>
      <c r="AX1634" s="4"/>
      <c r="AY1634" s="3" t="s">
        <v>122</v>
      </c>
      <c r="AZ1634" s="3" t="s">
        <v>76</v>
      </c>
      <c r="BA1634" s="3" t="s">
        <v>77</v>
      </c>
      <c r="BB1634" s="3">
        <v>33.283333329999998</v>
      </c>
      <c r="BC1634" s="3">
        <v>120.75</v>
      </c>
      <c r="BD1634" s="3">
        <v>4</v>
      </c>
      <c r="BE1634" s="3" t="s">
        <v>788</v>
      </c>
    </row>
    <row r="1635" spans="1:57" ht="12.75">
      <c r="A1635" s="3" t="s">
        <v>315</v>
      </c>
      <c r="B1635" s="3" t="s">
        <v>57</v>
      </c>
      <c r="C1635" s="3" t="s">
        <v>784</v>
      </c>
      <c r="D1635" s="2" t="s">
        <v>785</v>
      </c>
      <c r="E1635" s="3" t="s">
        <v>775</v>
      </c>
      <c r="F1635" s="3">
        <v>2008</v>
      </c>
      <c r="G1635" s="2" t="s">
        <v>61</v>
      </c>
      <c r="H1635" s="3" t="s">
        <v>112</v>
      </c>
      <c r="I1635" s="3" t="s">
        <v>631</v>
      </c>
      <c r="J1635" s="3" t="s">
        <v>64</v>
      </c>
      <c r="K1635" s="3" t="s">
        <v>65</v>
      </c>
      <c r="L1635" s="3">
        <v>2003</v>
      </c>
      <c r="M1635" s="3" t="s">
        <v>796</v>
      </c>
      <c r="N1635" s="3" t="s">
        <v>310</v>
      </c>
      <c r="O1635" s="3"/>
      <c r="P1635" s="3" t="s">
        <v>222</v>
      </c>
      <c r="Q1635" s="3" t="s">
        <v>797</v>
      </c>
      <c r="R1635" s="4"/>
      <c r="S1635" s="3" t="s">
        <v>134</v>
      </c>
      <c r="T1635" s="3" t="s">
        <v>135</v>
      </c>
      <c r="U1635" s="3" t="s">
        <v>84</v>
      </c>
      <c r="V1635" s="3" t="s">
        <v>72</v>
      </c>
      <c r="W1635" s="3">
        <v>12324</v>
      </c>
      <c r="X1635" s="3">
        <v>1489</v>
      </c>
      <c r="Y1635" s="4"/>
      <c r="Z1635" s="4"/>
      <c r="AA1635" s="3">
        <v>15</v>
      </c>
      <c r="AB1635" s="3">
        <v>13759</v>
      </c>
      <c r="AC1635" s="3">
        <v>355</v>
      </c>
      <c r="AD1635" s="4"/>
      <c r="AE1635" s="3">
        <v>15</v>
      </c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3" t="s">
        <v>177</v>
      </c>
      <c r="AV1635" s="3" t="s">
        <v>178</v>
      </c>
      <c r="AW1635" s="3" t="s">
        <v>121</v>
      </c>
      <c r="AX1635" s="4"/>
      <c r="AY1635" s="3" t="s">
        <v>122</v>
      </c>
      <c r="AZ1635" s="3" t="s">
        <v>76</v>
      </c>
      <c r="BA1635" s="3" t="s">
        <v>77</v>
      </c>
      <c r="BB1635" s="3">
        <v>33.283333329999998</v>
      </c>
      <c r="BC1635" s="3">
        <v>120.75</v>
      </c>
      <c r="BD1635" s="3">
        <v>4</v>
      </c>
      <c r="BE1635" s="3" t="s">
        <v>788</v>
      </c>
    </row>
    <row r="1636" spans="1:57" ht="12.75">
      <c r="A1636" s="3" t="s">
        <v>315</v>
      </c>
      <c r="B1636" s="3" t="s">
        <v>57</v>
      </c>
      <c r="C1636" s="3" t="s">
        <v>784</v>
      </c>
      <c r="D1636" s="2" t="s">
        <v>785</v>
      </c>
      <c r="E1636" s="3" t="s">
        <v>775</v>
      </c>
      <c r="F1636" s="3">
        <v>2008</v>
      </c>
      <c r="G1636" s="2" t="s">
        <v>61</v>
      </c>
      <c r="H1636" s="3" t="s">
        <v>112</v>
      </c>
      <c r="I1636" s="3" t="s">
        <v>631</v>
      </c>
      <c r="J1636" s="3" t="s">
        <v>64</v>
      </c>
      <c r="K1636" s="3" t="s">
        <v>65</v>
      </c>
      <c r="L1636" s="3">
        <v>2003</v>
      </c>
      <c r="M1636" s="3" t="s">
        <v>798</v>
      </c>
      <c r="N1636" s="3" t="s">
        <v>310</v>
      </c>
      <c r="O1636" s="3"/>
      <c r="P1636" s="3" t="s">
        <v>86</v>
      </c>
      <c r="Q1636" s="3" t="s">
        <v>87</v>
      </c>
      <c r="R1636" s="4"/>
      <c r="S1636" s="3" t="s">
        <v>134</v>
      </c>
      <c r="T1636" s="3" t="s">
        <v>135</v>
      </c>
      <c r="U1636" s="3" t="s">
        <v>84</v>
      </c>
      <c r="V1636" s="3" t="s">
        <v>72</v>
      </c>
      <c r="W1636" s="3">
        <v>1.97</v>
      </c>
      <c r="X1636" s="3">
        <v>0.62</v>
      </c>
      <c r="Y1636" s="4"/>
      <c r="Z1636" s="4"/>
      <c r="AA1636" s="3">
        <v>15</v>
      </c>
      <c r="AB1636" s="3">
        <v>1.06</v>
      </c>
      <c r="AC1636" s="3">
        <v>0.09</v>
      </c>
      <c r="AD1636" s="4"/>
      <c r="AE1636" s="3">
        <v>15</v>
      </c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3" t="s">
        <v>177</v>
      </c>
      <c r="AV1636" s="3" t="s">
        <v>178</v>
      </c>
      <c r="AW1636" s="3" t="s">
        <v>121</v>
      </c>
      <c r="AX1636" s="4"/>
      <c r="AY1636" s="3" t="s">
        <v>122</v>
      </c>
      <c r="AZ1636" s="3" t="s">
        <v>76</v>
      </c>
      <c r="BA1636" s="3" t="s">
        <v>77</v>
      </c>
      <c r="BB1636" s="3">
        <v>33.283333329999998</v>
      </c>
      <c r="BC1636" s="3">
        <v>120.75</v>
      </c>
      <c r="BD1636" s="3">
        <v>4</v>
      </c>
      <c r="BE1636" s="3" t="s">
        <v>558</v>
      </c>
    </row>
    <row r="1637" spans="1:57" ht="12.75">
      <c r="A1637" s="3" t="s">
        <v>315</v>
      </c>
      <c r="B1637" s="3" t="s">
        <v>57</v>
      </c>
      <c r="C1637" s="3" t="s">
        <v>784</v>
      </c>
      <c r="D1637" s="2" t="s">
        <v>785</v>
      </c>
      <c r="E1637" s="3" t="s">
        <v>775</v>
      </c>
      <c r="F1637" s="3">
        <v>2008</v>
      </c>
      <c r="G1637" s="2" t="s">
        <v>61</v>
      </c>
      <c r="H1637" s="3" t="s">
        <v>112</v>
      </c>
      <c r="I1637" s="3" t="s">
        <v>631</v>
      </c>
      <c r="J1637" s="3" t="s">
        <v>114</v>
      </c>
      <c r="K1637" s="3" t="s">
        <v>265</v>
      </c>
      <c r="L1637" s="3">
        <v>2002</v>
      </c>
      <c r="M1637" s="3" t="s">
        <v>798</v>
      </c>
      <c r="N1637" s="3" t="s">
        <v>310</v>
      </c>
      <c r="O1637" s="3"/>
      <c r="P1637" s="3" t="s">
        <v>86</v>
      </c>
      <c r="Q1637" s="3" t="s">
        <v>87</v>
      </c>
      <c r="R1637" s="4"/>
      <c r="S1637" s="3" t="s">
        <v>134</v>
      </c>
      <c r="T1637" s="3" t="s">
        <v>135</v>
      </c>
      <c r="U1637" s="3" t="s">
        <v>84</v>
      </c>
      <c r="V1637" s="3" t="s">
        <v>72</v>
      </c>
      <c r="W1637" s="3">
        <v>3.69</v>
      </c>
      <c r="X1637" s="3">
        <v>0.6</v>
      </c>
      <c r="Y1637" s="4"/>
      <c r="Z1637" s="4"/>
      <c r="AA1637" s="3">
        <v>15</v>
      </c>
      <c r="AB1637" s="3">
        <v>1.92</v>
      </c>
      <c r="AC1637" s="3">
        <v>0.33</v>
      </c>
      <c r="AD1637" s="4"/>
      <c r="AE1637" s="3">
        <v>15</v>
      </c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3" t="s">
        <v>177</v>
      </c>
      <c r="AV1637" s="3" t="s">
        <v>178</v>
      </c>
      <c r="AW1637" s="3" t="s">
        <v>102</v>
      </c>
      <c r="AX1637" s="4"/>
      <c r="AY1637" s="3" t="s">
        <v>122</v>
      </c>
      <c r="AZ1637" s="3" t="s">
        <v>76</v>
      </c>
      <c r="BA1637" s="3" t="s">
        <v>77</v>
      </c>
      <c r="BB1637" s="3">
        <v>33.283333329999998</v>
      </c>
      <c r="BC1637" s="3">
        <v>120.75</v>
      </c>
      <c r="BD1637" s="3">
        <v>4</v>
      </c>
      <c r="BE1637" s="3" t="s">
        <v>558</v>
      </c>
    </row>
    <row r="1638" spans="1:57" ht="12.75">
      <c r="A1638" s="3" t="s">
        <v>315</v>
      </c>
      <c r="B1638" s="3" t="s">
        <v>57</v>
      </c>
      <c r="C1638" s="3" t="s">
        <v>784</v>
      </c>
      <c r="D1638" s="2" t="s">
        <v>785</v>
      </c>
      <c r="E1638" s="3" t="s">
        <v>775</v>
      </c>
      <c r="F1638" s="3">
        <v>2008</v>
      </c>
      <c r="G1638" s="2" t="s">
        <v>61</v>
      </c>
      <c r="H1638" s="3" t="s">
        <v>112</v>
      </c>
      <c r="I1638" s="3" t="s">
        <v>631</v>
      </c>
      <c r="J1638" s="3" t="s">
        <v>96</v>
      </c>
      <c r="K1638" s="3" t="s">
        <v>273</v>
      </c>
      <c r="L1638" s="3">
        <v>2003</v>
      </c>
      <c r="M1638" s="3" t="s">
        <v>798</v>
      </c>
      <c r="N1638" s="3" t="s">
        <v>310</v>
      </c>
      <c r="O1638" s="3"/>
      <c r="P1638" s="3" t="s">
        <v>86</v>
      </c>
      <c r="Q1638" s="3" t="s">
        <v>87</v>
      </c>
      <c r="R1638" s="4"/>
      <c r="S1638" s="3" t="s">
        <v>134</v>
      </c>
      <c r="T1638" s="3" t="s">
        <v>135</v>
      </c>
      <c r="U1638" s="3" t="s">
        <v>84</v>
      </c>
      <c r="V1638" s="3" t="s">
        <v>72</v>
      </c>
      <c r="W1638" s="3">
        <v>2.37</v>
      </c>
      <c r="X1638" s="3">
        <v>0.98</v>
      </c>
      <c r="Y1638" s="4"/>
      <c r="Z1638" s="4"/>
      <c r="AA1638" s="3">
        <v>15</v>
      </c>
      <c r="AB1638" s="3">
        <v>0.92</v>
      </c>
      <c r="AC1638" s="3">
        <v>0.34</v>
      </c>
      <c r="AD1638" s="4"/>
      <c r="AE1638" s="3">
        <v>15</v>
      </c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3" t="s">
        <v>177</v>
      </c>
      <c r="AV1638" s="3" t="s">
        <v>178</v>
      </c>
      <c r="AW1638" s="3" t="s">
        <v>121</v>
      </c>
      <c r="AX1638" s="4"/>
      <c r="AY1638" s="3" t="s">
        <v>122</v>
      </c>
      <c r="AZ1638" s="3" t="s">
        <v>76</v>
      </c>
      <c r="BA1638" s="3" t="s">
        <v>77</v>
      </c>
      <c r="BB1638" s="3">
        <v>33.283333329999998</v>
      </c>
      <c r="BC1638" s="3">
        <v>120.75</v>
      </c>
      <c r="BD1638" s="3">
        <v>4</v>
      </c>
      <c r="BE1638" s="3" t="s">
        <v>558</v>
      </c>
    </row>
    <row r="1639" spans="1:57" ht="12.75">
      <c r="A1639" s="3" t="s">
        <v>315</v>
      </c>
      <c r="B1639" s="3" t="s">
        <v>57</v>
      </c>
      <c r="C1639" s="3" t="s">
        <v>784</v>
      </c>
      <c r="D1639" s="2" t="s">
        <v>785</v>
      </c>
      <c r="E1639" s="3" t="s">
        <v>775</v>
      </c>
      <c r="F1639" s="3">
        <v>2008</v>
      </c>
      <c r="G1639" s="2" t="s">
        <v>61</v>
      </c>
      <c r="H1639" s="3" t="s">
        <v>112</v>
      </c>
      <c r="I1639" s="3" t="s">
        <v>631</v>
      </c>
      <c r="J1639" s="3" t="s">
        <v>271</v>
      </c>
      <c r="K1639" s="3" t="s">
        <v>561</v>
      </c>
      <c r="L1639" s="3">
        <v>2002</v>
      </c>
      <c r="M1639" s="3" t="s">
        <v>798</v>
      </c>
      <c r="N1639" s="3" t="s">
        <v>310</v>
      </c>
      <c r="O1639" s="3"/>
      <c r="P1639" s="3" t="s">
        <v>86</v>
      </c>
      <c r="Q1639" s="3" t="s">
        <v>87</v>
      </c>
      <c r="R1639" s="4"/>
      <c r="S1639" s="3" t="s">
        <v>134</v>
      </c>
      <c r="T1639" s="3" t="s">
        <v>135</v>
      </c>
      <c r="U1639" s="3" t="s">
        <v>84</v>
      </c>
      <c r="V1639" s="3" t="s">
        <v>72</v>
      </c>
      <c r="W1639" s="3">
        <v>2.5099999999999998</v>
      </c>
      <c r="X1639" s="3">
        <v>0.28000000000000003</v>
      </c>
      <c r="Y1639" s="4"/>
      <c r="Z1639" s="4"/>
      <c r="AA1639" s="3">
        <v>15</v>
      </c>
      <c r="AB1639" s="3">
        <v>2.2200000000000002</v>
      </c>
      <c r="AC1639" s="3">
        <v>0.35</v>
      </c>
      <c r="AD1639" s="4"/>
      <c r="AE1639" s="3">
        <v>15</v>
      </c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3" t="s">
        <v>177</v>
      </c>
      <c r="AV1639" s="3" t="s">
        <v>178</v>
      </c>
      <c r="AW1639" s="3" t="s">
        <v>102</v>
      </c>
      <c r="AX1639" s="4"/>
      <c r="AY1639" s="3" t="s">
        <v>122</v>
      </c>
      <c r="AZ1639" s="3" t="s">
        <v>76</v>
      </c>
      <c r="BA1639" s="3" t="s">
        <v>77</v>
      </c>
      <c r="BB1639" s="3">
        <v>33.283333329999998</v>
      </c>
      <c r="BC1639" s="3">
        <v>120.75</v>
      </c>
      <c r="BD1639" s="3">
        <v>4</v>
      </c>
      <c r="BE1639" s="3" t="s">
        <v>558</v>
      </c>
    </row>
    <row r="1640" spans="1:57" ht="12.75">
      <c r="A1640" s="3" t="s">
        <v>315</v>
      </c>
      <c r="B1640" s="3" t="s">
        <v>57</v>
      </c>
      <c r="C1640" s="3" t="s">
        <v>784</v>
      </c>
      <c r="D1640" s="2" t="s">
        <v>785</v>
      </c>
      <c r="E1640" s="3" t="s">
        <v>775</v>
      </c>
      <c r="F1640" s="3">
        <v>2008</v>
      </c>
      <c r="G1640" s="2" t="s">
        <v>61</v>
      </c>
      <c r="H1640" s="3" t="s">
        <v>112</v>
      </c>
      <c r="I1640" s="3" t="s">
        <v>631</v>
      </c>
      <c r="J1640" s="3" t="s">
        <v>114</v>
      </c>
      <c r="K1640" s="3" t="s">
        <v>265</v>
      </c>
      <c r="L1640" s="3">
        <v>2002</v>
      </c>
      <c r="M1640" s="3" t="s">
        <v>252</v>
      </c>
      <c r="N1640" s="3" t="s">
        <v>206</v>
      </c>
      <c r="O1640" s="3"/>
      <c r="P1640" s="3" t="s">
        <v>82</v>
      </c>
      <c r="Q1640" s="3" t="s">
        <v>83</v>
      </c>
      <c r="R1640" s="4"/>
      <c r="S1640" s="3" t="s">
        <v>134</v>
      </c>
      <c r="T1640" s="3" t="s">
        <v>135</v>
      </c>
      <c r="U1640" s="3" t="s">
        <v>84</v>
      </c>
      <c r="V1640" s="3" t="s">
        <v>72</v>
      </c>
      <c r="W1640" s="3">
        <v>4.1100000000000003</v>
      </c>
      <c r="X1640" s="3">
        <v>1.23</v>
      </c>
      <c r="Y1640" s="4"/>
      <c r="Z1640" s="4"/>
      <c r="AA1640" s="3">
        <v>15</v>
      </c>
      <c r="AB1640" s="3">
        <v>2.33</v>
      </c>
      <c r="AC1640" s="3">
        <v>0.26</v>
      </c>
      <c r="AD1640" s="4"/>
      <c r="AE1640" s="3">
        <v>15</v>
      </c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3" t="s">
        <v>177</v>
      </c>
      <c r="AV1640" s="3" t="s">
        <v>178</v>
      </c>
      <c r="AW1640" s="3" t="s">
        <v>102</v>
      </c>
      <c r="AX1640" s="4"/>
      <c r="AY1640" s="3" t="s">
        <v>122</v>
      </c>
      <c r="AZ1640" s="3" t="s">
        <v>76</v>
      </c>
      <c r="BA1640" s="3" t="s">
        <v>77</v>
      </c>
      <c r="BB1640" s="3">
        <v>33.283333329999998</v>
      </c>
      <c r="BC1640" s="3">
        <v>120.75</v>
      </c>
      <c r="BD1640" s="3">
        <v>4</v>
      </c>
      <c r="BE1640" s="3" t="s">
        <v>558</v>
      </c>
    </row>
    <row r="1641" spans="1:57" ht="12.75">
      <c r="A1641" s="3" t="s">
        <v>315</v>
      </c>
      <c r="B1641" s="3" t="s">
        <v>57</v>
      </c>
      <c r="C1641" s="3" t="s">
        <v>784</v>
      </c>
      <c r="D1641" s="2" t="s">
        <v>785</v>
      </c>
      <c r="E1641" s="3" t="s">
        <v>775</v>
      </c>
      <c r="F1641" s="3">
        <v>2008</v>
      </c>
      <c r="G1641" s="2" t="s">
        <v>61</v>
      </c>
      <c r="H1641" s="3" t="s">
        <v>112</v>
      </c>
      <c r="I1641" s="3" t="s">
        <v>631</v>
      </c>
      <c r="J1641" s="3" t="s">
        <v>64</v>
      </c>
      <c r="K1641" s="3" t="s">
        <v>65</v>
      </c>
      <c r="L1641" s="3">
        <v>2003</v>
      </c>
      <c r="M1641" s="3" t="s">
        <v>252</v>
      </c>
      <c r="N1641" s="3" t="s">
        <v>206</v>
      </c>
      <c r="O1641" s="3"/>
      <c r="P1641" s="3" t="s">
        <v>82</v>
      </c>
      <c r="Q1641" s="3" t="s">
        <v>83</v>
      </c>
      <c r="R1641" s="4"/>
      <c r="S1641" s="3" t="s">
        <v>134</v>
      </c>
      <c r="T1641" s="3" t="s">
        <v>135</v>
      </c>
      <c r="U1641" s="3" t="s">
        <v>84</v>
      </c>
      <c r="V1641" s="3" t="s">
        <v>72</v>
      </c>
      <c r="W1641" s="3">
        <v>3.75</v>
      </c>
      <c r="X1641" s="3">
        <v>1.01</v>
      </c>
      <c r="Y1641" s="4"/>
      <c r="Z1641" s="4"/>
      <c r="AA1641" s="3">
        <v>15</v>
      </c>
      <c r="AB1641" s="3">
        <v>2.02</v>
      </c>
      <c r="AC1641" s="3">
        <v>0.26</v>
      </c>
      <c r="AD1641" s="4"/>
      <c r="AE1641" s="3">
        <v>15</v>
      </c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3" t="s">
        <v>177</v>
      </c>
      <c r="AV1641" s="3" t="s">
        <v>178</v>
      </c>
      <c r="AW1641" s="3" t="s">
        <v>121</v>
      </c>
      <c r="AX1641" s="4"/>
      <c r="AY1641" s="3" t="s">
        <v>122</v>
      </c>
      <c r="AZ1641" s="3" t="s">
        <v>76</v>
      </c>
      <c r="BA1641" s="3" t="s">
        <v>77</v>
      </c>
      <c r="BB1641" s="3">
        <v>33.283333329999998</v>
      </c>
      <c r="BC1641" s="3">
        <v>120.75</v>
      </c>
      <c r="BD1641" s="3">
        <v>4</v>
      </c>
      <c r="BE1641" s="3" t="s">
        <v>558</v>
      </c>
    </row>
    <row r="1642" spans="1:57" ht="12.75">
      <c r="A1642" s="3" t="s">
        <v>315</v>
      </c>
      <c r="B1642" s="3" t="s">
        <v>57</v>
      </c>
      <c r="C1642" s="3" t="s">
        <v>784</v>
      </c>
      <c r="D1642" s="2" t="s">
        <v>785</v>
      </c>
      <c r="E1642" s="3" t="s">
        <v>775</v>
      </c>
      <c r="F1642" s="3">
        <v>2008</v>
      </c>
      <c r="G1642" s="2" t="s">
        <v>61</v>
      </c>
      <c r="H1642" s="3" t="s">
        <v>112</v>
      </c>
      <c r="I1642" s="3" t="s">
        <v>631</v>
      </c>
      <c r="J1642" s="3" t="s">
        <v>271</v>
      </c>
      <c r="K1642" s="3" t="s">
        <v>561</v>
      </c>
      <c r="L1642" s="3">
        <v>2002</v>
      </c>
      <c r="M1642" s="3" t="s">
        <v>252</v>
      </c>
      <c r="N1642" s="3" t="s">
        <v>206</v>
      </c>
      <c r="O1642" s="3"/>
      <c r="P1642" s="3" t="s">
        <v>82</v>
      </c>
      <c r="Q1642" s="3" t="s">
        <v>83</v>
      </c>
      <c r="R1642" s="4"/>
      <c r="S1642" s="3" t="s">
        <v>134</v>
      </c>
      <c r="T1642" s="3" t="s">
        <v>135</v>
      </c>
      <c r="U1642" s="3" t="s">
        <v>84</v>
      </c>
      <c r="V1642" s="3" t="s">
        <v>72</v>
      </c>
      <c r="W1642" s="3">
        <v>4.7</v>
      </c>
      <c r="X1642" s="3">
        <v>0.74</v>
      </c>
      <c r="Y1642" s="4"/>
      <c r="Z1642" s="4"/>
      <c r="AA1642" s="3">
        <v>15</v>
      </c>
      <c r="AB1642" s="3">
        <v>2.4700000000000002</v>
      </c>
      <c r="AC1642" s="3">
        <v>0.38</v>
      </c>
      <c r="AD1642" s="4"/>
      <c r="AE1642" s="3">
        <v>15</v>
      </c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3" t="s">
        <v>177</v>
      </c>
      <c r="AV1642" s="3" t="s">
        <v>178</v>
      </c>
      <c r="AW1642" s="3" t="s">
        <v>102</v>
      </c>
      <c r="AX1642" s="4"/>
      <c r="AY1642" s="3" t="s">
        <v>122</v>
      </c>
      <c r="AZ1642" s="3" t="s">
        <v>76</v>
      </c>
      <c r="BA1642" s="3" t="s">
        <v>77</v>
      </c>
      <c r="BB1642" s="3">
        <v>33.283333329999998</v>
      </c>
      <c r="BC1642" s="3">
        <v>120.75</v>
      </c>
      <c r="BD1642" s="3">
        <v>4</v>
      </c>
      <c r="BE1642" s="3" t="s">
        <v>558</v>
      </c>
    </row>
    <row r="1643" spans="1:57" ht="12.75">
      <c r="A1643" s="3" t="s">
        <v>315</v>
      </c>
      <c r="B1643" s="3" t="s">
        <v>57</v>
      </c>
      <c r="C1643" s="3" t="s">
        <v>784</v>
      </c>
      <c r="D1643" s="2" t="s">
        <v>785</v>
      </c>
      <c r="E1643" s="3" t="s">
        <v>775</v>
      </c>
      <c r="F1643" s="3">
        <v>2008</v>
      </c>
      <c r="G1643" s="2" t="s">
        <v>61</v>
      </c>
      <c r="H1643" s="3" t="s">
        <v>112</v>
      </c>
      <c r="I1643" s="3" t="s">
        <v>631</v>
      </c>
      <c r="J1643" s="3" t="s">
        <v>96</v>
      </c>
      <c r="K1643" s="3" t="s">
        <v>273</v>
      </c>
      <c r="L1643" s="3">
        <v>2003</v>
      </c>
      <c r="M1643" s="3" t="s">
        <v>252</v>
      </c>
      <c r="N1643" s="3" t="s">
        <v>206</v>
      </c>
      <c r="O1643" s="3"/>
      <c r="P1643" s="3" t="s">
        <v>82</v>
      </c>
      <c r="Q1643" s="3" t="s">
        <v>83</v>
      </c>
      <c r="R1643" s="4"/>
      <c r="S1643" s="3" t="s">
        <v>134</v>
      </c>
      <c r="T1643" s="3" t="s">
        <v>135</v>
      </c>
      <c r="U1643" s="3" t="s">
        <v>84</v>
      </c>
      <c r="V1643" s="3" t="s">
        <v>72</v>
      </c>
      <c r="W1643" s="3">
        <v>3.35</v>
      </c>
      <c r="X1643" s="3">
        <v>0.67</v>
      </c>
      <c r="Y1643" s="4"/>
      <c r="Z1643" s="4"/>
      <c r="AA1643" s="3">
        <v>15</v>
      </c>
      <c r="AB1643" s="3">
        <v>1.63</v>
      </c>
      <c r="AC1643" s="3">
        <v>0.65</v>
      </c>
      <c r="AD1643" s="4"/>
      <c r="AE1643" s="3">
        <v>15</v>
      </c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3" t="s">
        <v>177</v>
      </c>
      <c r="AV1643" s="3" t="s">
        <v>178</v>
      </c>
      <c r="AW1643" s="3" t="s">
        <v>121</v>
      </c>
      <c r="AX1643" s="4"/>
      <c r="AY1643" s="3" t="s">
        <v>122</v>
      </c>
      <c r="AZ1643" s="3" t="s">
        <v>76</v>
      </c>
      <c r="BA1643" s="3" t="s">
        <v>77</v>
      </c>
      <c r="BB1643" s="3">
        <v>33.283333329999998</v>
      </c>
      <c r="BC1643" s="3">
        <v>120.75</v>
      </c>
      <c r="BD1643" s="3">
        <v>4</v>
      </c>
      <c r="BE1643" s="3" t="s">
        <v>558</v>
      </c>
    </row>
    <row r="1644" spans="1:57" ht="12.75">
      <c r="A1644" s="3" t="s">
        <v>315</v>
      </c>
      <c r="B1644" s="3" t="s">
        <v>57</v>
      </c>
      <c r="C1644" s="3" t="s">
        <v>784</v>
      </c>
      <c r="D1644" s="2" t="s">
        <v>785</v>
      </c>
      <c r="E1644" s="3" t="s">
        <v>775</v>
      </c>
      <c r="F1644" s="3">
        <v>2008</v>
      </c>
      <c r="G1644" s="2" t="s">
        <v>61</v>
      </c>
      <c r="H1644" s="3" t="s">
        <v>112</v>
      </c>
      <c r="I1644" s="3" t="s">
        <v>631</v>
      </c>
      <c r="J1644" s="3" t="s">
        <v>114</v>
      </c>
      <c r="K1644" s="3" t="s">
        <v>265</v>
      </c>
      <c r="L1644" s="3">
        <v>2002</v>
      </c>
      <c r="M1644" s="3" t="s">
        <v>799</v>
      </c>
      <c r="N1644" s="3" t="s">
        <v>310</v>
      </c>
      <c r="O1644" s="3"/>
      <c r="P1644" s="3" t="s">
        <v>222</v>
      </c>
      <c r="Q1644" s="3" t="s">
        <v>105</v>
      </c>
      <c r="R1644" s="4"/>
      <c r="S1644" s="3" t="s">
        <v>134</v>
      </c>
      <c r="T1644" s="3" t="s">
        <v>135</v>
      </c>
      <c r="U1644" s="3" t="s">
        <v>84</v>
      </c>
      <c r="V1644" s="3" t="s">
        <v>72</v>
      </c>
      <c r="W1644" s="3">
        <v>37.799999999999997</v>
      </c>
      <c r="X1644" s="3">
        <v>4.2</v>
      </c>
      <c r="Y1644" s="4"/>
      <c r="Z1644" s="4"/>
      <c r="AA1644" s="3">
        <v>15</v>
      </c>
      <c r="AB1644" s="3">
        <v>26.7</v>
      </c>
      <c r="AC1644" s="3">
        <v>1.8</v>
      </c>
      <c r="AD1644" s="4"/>
      <c r="AE1644" s="3">
        <v>15</v>
      </c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3" t="s">
        <v>177</v>
      </c>
      <c r="AV1644" s="3" t="s">
        <v>178</v>
      </c>
      <c r="AW1644" s="3" t="s">
        <v>102</v>
      </c>
      <c r="AX1644" s="4"/>
      <c r="AY1644" s="3" t="s">
        <v>122</v>
      </c>
      <c r="AZ1644" s="3" t="s">
        <v>76</v>
      </c>
      <c r="BA1644" s="3" t="s">
        <v>77</v>
      </c>
      <c r="BB1644" s="3">
        <v>33.283333329999998</v>
      </c>
      <c r="BC1644" s="3">
        <v>120.75</v>
      </c>
      <c r="BD1644" s="3">
        <v>4</v>
      </c>
      <c r="BE1644" s="3" t="s">
        <v>788</v>
      </c>
    </row>
    <row r="1645" spans="1:57" ht="12.75">
      <c r="A1645" s="3" t="s">
        <v>315</v>
      </c>
      <c r="B1645" s="3" t="s">
        <v>57</v>
      </c>
      <c r="C1645" s="3" t="s">
        <v>784</v>
      </c>
      <c r="D1645" s="2" t="s">
        <v>785</v>
      </c>
      <c r="E1645" s="3" t="s">
        <v>775</v>
      </c>
      <c r="F1645" s="3">
        <v>2008</v>
      </c>
      <c r="G1645" s="2" t="s">
        <v>61</v>
      </c>
      <c r="H1645" s="3" t="s">
        <v>112</v>
      </c>
      <c r="I1645" s="3" t="s">
        <v>631</v>
      </c>
      <c r="J1645" s="3" t="s">
        <v>271</v>
      </c>
      <c r="K1645" s="3" t="s">
        <v>561</v>
      </c>
      <c r="L1645" s="3">
        <v>2002</v>
      </c>
      <c r="M1645" s="3" t="s">
        <v>799</v>
      </c>
      <c r="N1645" s="3" t="s">
        <v>310</v>
      </c>
      <c r="O1645" s="3"/>
      <c r="P1645" s="3" t="s">
        <v>222</v>
      </c>
      <c r="Q1645" s="3" t="s">
        <v>105</v>
      </c>
      <c r="R1645" s="4"/>
      <c r="S1645" s="3" t="s">
        <v>134</v>
      </c>
      <c r="T1645" s="3" t="s">
        <v>135</v>
      </c>
      <c r="U1645" s="3" t="s">
        <v>84</v>
      </c>
      <c r="V1645" s="3" t="s">
        <v>72</v>
      </c>
      <c r="W1645" s="3">
        <v>36.799999999999997</v>
      </c>
      <c r="X1645" s="3">
        <v>1.7</v>
      </c>
      <c r="Y1645" s="4"/>
      <c r="Z1645" s="4"/>
      <c r="AA1645" s="3">
        <v>15</v>
      </c>
      <c r="AB1645" s="3">
        <v>27.4</v>
      </c>
      <c r="AC1645" s="3">
        <v>2.7</v>
      </c>
      <c r="AD1645" s="4"/>
      <c r="AE1645" s="3">
        <v>15</v>
      </c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3" t="s">
        <v>177</v>
      </c>
      <c r="AV1645" s="3" t="s">
        <v>178</v>
      </c>
      <c r="AW1645" s="3" t="s">
        <v>102</v>
      </c>
      <c r="AX1645" s="4"/>
      <c r="AY1645" s="3" t="s">
        <v>122</v>
      </c>
      <c r="AZ1645" s="3" t="s">
        <v>76</v>
      </c>
      <c r="BA1645" s="3" t="s">
        <v>77</v>
      </c>
      <c r="BB1645" s="3">
        <v>33.283333329999998</v>
      </c>
      <c r="BC1645" s="3">
        <v>120.75</v>
      </c>
      <c r="BD1645" s="3">
        <v>4</v>
      </c>
      <c r="BE1645" s="3" t="s">
        <v>788</v>
      </c>
    </row>
    <row r="1646" spans="1:57" ht="12.75">
      <c r="A1646" s="3" t="s">
        <v>315</v>
      </c>
      <c r="B1646" s="3" t="s">
        <v>57</v>
      </c>
      <c r="C1646" s="3" t="s">
        <v>784</v>
      </c>
      <c r="D1646" s="2" t="s">
        <v>785</v>
      </c>
      <c r="E1646" s="3" t="s">
        <v>775</v>
      </c>
      <c r="F1646" s="3">
        <v>2008</v>
      </c>
      <c r="G1646" s="2" t="s">
        <v>61</v>
      </c>
      <c r="H1646" s="3" t="s">
        <v>112</v>
      </c>
      <c r="I1646" s="3" t="s">
        <v>631</v>
      </c>
      <c r="J1646" s="3" t="s">
        <v>64</v>
      </c>
      <c r="K1646" s="3" t="s">
        <v>65</v>
      </c>
      <c r="L1646" s="3">
        <v>2003</v>
      </c>
      <c r="M1646" s="3" t="s">
        <v>799</v>
      </c>
      <c r="N1646" s="3" t="s">
        <v>310</v>
      </c>
      <c r="O1646" s="3"/>
      <c r="P1646" s="3" t="s">
        <v>222</v>
      </c>
      <c r="Q1646" s="3" t="s">
        <v>105</v>
      </c>
      <c r="R1646" s="4"/>
      <c r="S1646" s="3" t="s">
        <v>134</v>
      </c>
      <c r="T1646" s="3" t="s">
        <v>135</v>
      </c>
      <c r="U1646" s="3" t="s">
        <v>84</v>
      </c>
      <c r="V1646" s="3" t="s">
        <v>72</v>
      </c>
      <c r="W1646" s="3">
        <v>31.1</v>
      </c>
      <c r="X1646" s="3">
        <v>5.9</v>
      </c>
      <c r="Y1646" s="4"/>
      <c r="Z1646" s="4"/>
      <c r="AA1646" s="3">
        <v>15</v>
      </c>
      <c r="AB1646" s="3">
        <v>34</v>
      </c>
      <c r="AC1646" s="3">
        <v>3.2</v>
      </c>
      <c r="AD1646" s="4"/>
      <c r="AE1646" s="3">
        <v>15</v>
      </c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3" t="s">
        <v>177</v>
      </c>
      <c r="AV1646" s="3" t="s">
        <v>178</v>
      </c>
      <c r="AW1646" s="3" t="s">
        <v>121</v>
      </c>
      <c r="AX1646" s="4"/>
      <c r="AY1646" s="3" t="s">
        <v>122</v>
      </c>
      <c r="AZ1646" s="3" t="s">
        <v>76</v>
      </c>
      <c r="BA1646" s="3" t="s">
        <v>77</v>
      </c>
      <c r="BB1646" s="3">
        <v>33.283333329999998</v>
      </c>
      <c r="BC1646" s="3">
        <v>120.75</v>
      </c>
      <c r="BD1646" s="3">
        <v>4</v>
      </c>
      <c r="BE1646" s="3" t="s">
        <v>788</v>
      </c>
    </row>
    <row r="1647" spans="1:57" ht="12.75">
      <c r="A1647" s="3" t="s">
        <v>315</v>
      </c>
      <c r="B1647" s="3" t="s">
        <v>57</v>
      </c>
      <c r="C1647" s="3" t="s">
        <v>784</v>
      </c>
      <c r="D1647" s="2" t="s">
        <v>785</v>
      </c>
      <c r="E1647" s="3" t="s">
        <v>775</v>
      </c>
      <c r="F1647" s="3">
        <v>2008</v>
      </c>
      <c r="G1647" s="2" t="s">
        <v>61</v>
      </c>
      <c r="H1647" s="3" t="s">
        <v>112</v>
      </c>
      <c r="I1647" s="3" t="s">
        <v>631</v>
      </c>
      <c r="J1647" s="3" t="s">
        <v>64</v>
      </c>
      <c r="K1647" s="3" t="s">
        <v>65</v>
      </c>
      <c r="L1647" s="3">
        <v>2003</v>
      </c>
      <c r="M1647" s="3" t="s">
        <v>800</v>
      </c>
      <c r="N1647" s="3" t="s">
        <v>204</v>
      </c>
      <c r="O1647" s="3"/>
      <c r="P1647" s="3" t="s">
        <v>132</v>
      </c>
      <c r="Q1647" s="3" t="s">
        <v>204</v>
      </c>
      <c r="R1647" s="4"/>
      <c r="S1647" s="3" t="s">
        <v>134</v>
      </c>
      <c r="T1647" s="3" t="s">
        <v>135</v>
      </c>
      <c r="U1647" s="2" t="s">
        <v>84</v>
      </c>
      <c r="V1647" s="3" t="s">
        <v>72</v>
      </c>
      <c r="W1647" s="3">
        <v>8.3800000000000008</v>
      </c>
      <c r="X1647" s="3">
        <v>0.04</v>
      </c>
      <c r="Y1647" s="4"/>
      <c r="Z1647" s="4"/>
      <c r="AA1647" s="3">
        <v>15</v>
      </c>
      <c r="AB1647" s="3">
        <v>8.42</v>
      </c>
      <c r="AC1647" s="3">
        <v>0.02</v>
      </c>
      <c r="AD1647" s="4"/>
      <c r="AE1647" s="3">
        <v>15</v>
      </c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3" t="s">
        <v>177</v>
      </c>
      <c r="AV1647" s="3" t="s">
        <v>178</v>
      </c>
      <c r="AW1647" s="3" t="s">
        <v>121</v>
      </c>
      <c r="AX1647" s="4"/>
      <c r="AY1647" s="3" t="s">
        <v>122</v>
      </c>
      <c r="AZ1647" s="3" t="s">
        <v>76</v>
      </c>
      <c r="BA1647" s="3" t="s">
        <v>77</v>
      </c>
      <c r="BB1647" s="3">
        <v>33.283333329999998</v>
      </c>
      <c r="BC1647" s="3">
        <v>120.75</v>
      </c>
      <c r="BD1647" s="3">
        <v>4</v>
      </c>
      <c r="BE1647" s="3" t="s">
        <v>558</v>
      </c>
    </row>
    <row r="1648" spans="1:57" ht="12.75">
      <c r="A1648" s="3" t="s">
        <v>315</v>
      </c>
      <c r="B1648" s="3" t="s">
        <v>57</v>
      </c>
      <c r="C1648" s="3" t="s">
        <v>784</v>
      </c>
      <c r="D1648" s="2" t="s">
        <v>785</v>
      </c>
      <c r="E1648" s="3" t="s">
        <v>775</v>
      </c>
      <c r="F1648" s="3">
        <v>2008</v>
      </c>
      <c r="G1648" s="2" t="s">
        <v>61</v>
      </c>
      <c r="H1648" s="3" t="s">
        <v>112</v>
      </c>
      <c r="I1648" s="3" t="s">
        <v>631</v>
      </c>
      <c r="J1648" s="3" t="s">
        <v>114</v>
      </c>
      <c r="K1648" s="3" t="s">
        <v>265</v>
      </c>
      <c r="L1648" s="3">
        <v>2002</v>
      </c>
      <c r="M1648" s="3" t="s">
        <v>800</v>
      </c>
      <c r="N1648" s="3" t="s">
        <v>204</v>
      </c>
      <c r="O1648" s="3"/>
      <c r="P1648" s="3" t="s">
        <v>132</v>
      </c>
      <c r="Q1648" s="3" t="s">
        <v>204</v>
      </c>
      <c r="R1648" s="4"/>
      <c r="S1648" s="3" t="s">
        <v>134</v>
      </c>
      <c r="T1648" s="3" t="s">
        <v>135</v>
      </c>
      <c r="U1648" s="2" t="s">
        <v>84</v>
      </c>
      <c r="V1648" s="3" t="s">
        <v>72</v>
      </c>
      <c r="W1648" s="3">
        <v>8.36</v>
      </c>
      <c r="X1648" s="3">
        <v>0.03</v>
      </c>
      <c r="Y1648" s="4"/>
      <c r="Z1648" s="4"/>
      <c r="AA1648" s="3">
        <v>15</v>
      </c>
      <c r="AB1648" s="3">
        <v>8.5</v>
      </c>
      <c r="AC1648" s="3">
        <v>0.05</v>
      </c>
      <c r="AD1648" s="4"/>
      <c r="AE1648" s="3">
        <v>15</v>
      </c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3" t="s">
        <v>177</v>
      </c>
      <c r="AV1648" s="3" t="s">
        <v>178</v>
      </c>
      <c r="AW1648" s="3" t="s">
        <v>102</v>
      </c>
      <c r="AX1648" s="4"/>
      <c r="AY1648" s="3" t="s">
        <v>122</v>
      </c>
      <c r="AZ1648" s="3" t="s">
        <v>76</v>
      </c>
      <c r="BA1648" s="3" t="s">
        <v>77</v>
      </c>
      <c r="BB1648" s="3">
        <v>33.283333329999998</v>
      </c>
      <c r="BC1648" s="3">
        <v>120.75</v>
      </c>
      <c r="BD1648" s="3">
        <v>4</v>
      </c>
      <c r="BE1648" s="3" t="s">
        <v>558</v>
      </c>
    </row>
    <row r="1649" spans="1:57" ht="12.75">
      <c r="A1649" s="3" t="s">
        <v>315</v>
      </c>
      <c r="B1649" s="3" t="s">
        <v>57</v>
      </c>
      <c r="C1649" s="3" t="s">
        <v>784</v>
      </c>
      <c r="D1649" s="2" t="s">
        <v>785</v>
      </c>
      <c r="E1649" s="3" t="s">
        <v>775</v>
      </c>
      <c r="F1649" s="3">
        <v>2008</v>
      </c>
      <c r="G1649" s="2" t="s">
        <v>61</v>
      </c>
      <c r="H1649" s="3" t="s">
        <v>112</v>
      </c>
      <c r="I1649" s="3" t="s">
        <v>631</v>
      </c>
      <c r="J1649" s="3" t="s">
        <v>271</v>
      </c>
      <c r="K1649" s="3" t="s">
        <v>561</v>
      </c>
      <c r="L1649" s="3">
        <v>2002</v>
      </c>
      <c r="M1649" s="3" t="s">
        <v>800</v>
      </c>
      <c r="N1649" s="3" t="s">
        <v>204</v>
      </c>
      <c r="O1649" s="3"/>
      <c r="P1649" s="3" t="s">
        <v>132</v>
      </c>
      <c r="Q1649" s="3" t="s">
        <v>204</v>
      </c>
      <c r="R1649" s="4"/>
      <c r="S1649" s="3" t="s">
        <v>134</v>
      </c>
      <c r="T1649" s="3" t="s">
        <v>135</v>
      </c>
      <c r="U1649" s="2" t="s">
        <v>84</v>
      </c>
      <c r="V1649" s="3" t="s">
        <v>72</v>
      </c>
      <c r="W1649" s="3">
        <v>8.36</v>
      </c>
      <c r="X1649" s="3">
        <v>0.02</v>
      </c>
      <c r="Y1649" s="4"/>
      <c r="Z1649" s="4"/>
      <c r="AA1649" s="3">
        <v>15</v>
      </c>
      <c r="AB1649" s="3">
        <v>8.4499999999999993</v>
      </c>
      <c r="AC1649" s="3">
        <v>0.06</v>
      </c>
      <c r="AD1649" s="4"/>
      <c r="AE1649" s="3">
        <v>15</v>
      </c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3" t="s">
        <v>177</v>
      </c>
      <c r="AV1649" s="3" t="s">
        <v>178</v>
      </c>
      <c r="AW1649" s="3" t="s">
        <v>102</v>
      </c>
      <c r="AX1649" s="4"/>
      <c r="AY1649" s="3" t="s">
        <v>122</v>
      </c>
      <c r="AZ1649" s="3" t="s">
        <v>76</v>
      </c>
      <c r="BA1649" s="3" t="s">
        <v>77</v>
      </c>
      <c r="BB1649" s="3">
        <v>33.283333329999998</v>
      </c>
      <c r="BC1649" s="3">
        <v>120.75</v>
      </c>
      <c r="BD1649" s="3">
        <v>4</v>
      </c>
      <c r="BE1649" s="3" t="s">
        <v>558</v>
      </c>
    </row>
    <row r="1650" spans="1:57" ht="12.75">
      <c r="A1650" s="3" t="s">
        <v>315</v>
      </c>
      <c r="B1650" s="3" t="s">
        <v>57</v>
      </c>
      <c r="C1650" s="3" t="s">
        <v>784</v>
      </c>
      <c r="D1650" s="2" t="s">
        <v>785</v>
      </c>
      <c r="E1650" s="3" t="s">
        <v>775</v>
      </c>
      <c r="F1650" s="3">
        <v>2008</v>
      </c>
      <c r="G1650" s="2" t="s">
        <v>61</v>
      </c>
      <c r="H1650" s="3" t="s">
        <v>112</v>
      </c>
      <c r="I1650" s="3" t="s">
        <v>631</v>
      </c>
      <c r="J1650" s="3" t="s">
        <v>96</v>
      </c>
      <c r="K1650" s="3" t="s">
        <v>273</v>
      </c>
      <c r="L1650" s="3">
        <v>2003</v>
      </c>
      <c r="M1650" s="3" t="s">
        <v>800</v>
      </c>
      <c r="N1650" s="3" t="s">
        <v>204</v>
      </c>
      <c r="O1650" s="3"/>
      <c r="P1650" s="3" t="s">
        <v>132</v>
      </c>
      <c r="Q1650" s="3" t="s">
        <v>204</v>
      </c>
      <c r="R1650" s="4"/>
      <c r="S1650" s="3" t="s">
        <v>134</v>
      </c>
      <c r="T1650" s="3" t="s">
        <v>135</v>
      </c>
      <c r="U1650" s="2" t="s">
        <v>84</v>
      </c>
      <c r="V1650" s="3" t="s">
        <v>72</v>
      </c>
      <c r="W1650" s="3">
        <v>8.1300000000000008</v>
      </c>
      <c r="X1650" s="3">
        <v>0.04</v>
      </c>
      <c r="Y1650" s="4"/>
      <c r="Z1650" s="4"/>
      <c r="AA1650" s="3">
        <v>15</v>
      </c>
      <c r="AB1650" s="3">
        <v>8.32</v>
      </c>
      <c r="AC1650" s="3">
        <v>0.13</v>
      </c>
      <c r="AD1650" s="4"/>
      <c r="AE1650" s="3">
        <v>15</v>
      </c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3" t="s">
        <v>177</v>
      </c>
      <c r="AV1650" s="3" t="s">
        <v>178</v>
      </c>
      <c r="AW1650" s="3" t="s">
        <v>121</v>
      </c>
      <c r="AX1650" s="4"/>
      <c r="AY1650" s="3" t="s">
        <v>122</v>
      </c>
      <c r="AZ1650" s="3" t="s">
        <v>76</v>
      </c>
      <c r="BA1650" s="3" t="s">
        <v>77</v>
      </c>
      <c r="BB1650" s="3">
        <v>33.283333329999998</v>
      </c>
      <c r="BC1650" s="3">
        <v>120.75</v>
      </c>
      <c r="BD1650" s="3">
        <v>4</v>
      </c>
      <c r="BE1650" s="3" t="s">
        <v>558</v>
      </c>
    </row>
    <row r="1651" spans="1:57" ht="12.75">
      <c r="A1651" s="3" t="s">
        <v>315</v>
      </c>
      <c r="B1651" s="3" t="s">
        <v>57</v>
      </c>
      <c r="C1651" s="3" t="s">
        <v>784</v>
      </c>
      <c r="D1651" s="2" t="s">
        <v>785</v>
      </c>
      <c r="E1651" s="3" t="s">
        <v>775</v>
      </c>
      <c r="F1651" s="3">
        <v>2008</v>
      </c>
      <c r="G1651" s="2" t="s">
        <v>61</v>
      </c>
      <c r="H1651" s="3" t="s">
        <v>112</v>
      </c>
      <c r="I1651" s="3" t="s">
        <v>631</v>
      </c>
      <c r="J1651" s="3" t="s">
        <v>64</v>
      </c>
      <c r="K1651" s="3" t="s">
        <v>65</v>
      </c>
      <c r="L1651" s="3">
        <v>2003</v>
      </c>
      <c r="M1651" s="3" t="s">
        <v>801</v>
      </c>
      <c r="N1651" s="3" t="s">
        <v>206</v>
      </c>
      <c r="O1651" s="3"/>
      <c r="P1651" s="3" t="s">
        <v>132</v>
      </c>
      <c r="Q1651" s="3" t="s">
        <v>207</v>
      </c>
      <c r="R1651" s="4"/>
      <c r="S1651" s="3" t="s">
        <v>134</v>
      </c>
      <c r="T1651" s="3" t="s">
        <v>135</v>
      </c>
      <c r="U1651" s="2" t="s">
        <v>84</v>
      </c>
      <c r="V1651" s="3" t="s">
        <v>72</v>
      </c>
      <c r="W1651" s="3">
        <v>3.55</v>
      </c>
      <c r="X1651" s="3">
        <v>0.53</v>
      </c>
      <c r="Y1651" s="4"/>
      <c r="Z1651" s="4"/>
      <c r="AA1651" s="3">
        <v>15</v>
      </c>
      <c r="AB1651" s="3">
        <v>2.95</v>
      </c>
      <c r="AC1651" s="3">
        <v>0.42</v>
      </c>
      <c r="AD1651" s="4"/>
      <c r="AE1651" s="3">
        <v>15</v>
      </c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3" t="s">
        <v>177</v>
      </c>
      <c r="AV1651" s="3" t="s">
        <v>178</v>
      </c>
      <c r="AW1651" s="3" t="s">
        <v>121</v>
      </c>
      <c r="AX1651" s="4"/>
      <c r="AY1651" s="3" t="s">
        <v>122</v>
      </c>
      <c r="AZ1651" s="3" t="s">
        <v>76</v>
      </c>
      <c r="BA1651" s="3" t="s">
        <v>77</v>
      </c>
      <c r="BB1651" s="3">
        <v>33.283333329999998</v>
      </c>
      <c r="BC1651" s="3">
        <v>120.75</v>
      </c>
      <c r="BD1651" s="3">
        <v>4</v>
      </c>
      <c r="BE1651" s="3" t="s">
        <v>558</v>
      </c>
    </row>
    <row r="1652" spans="1:57" ht="12.75">
      <c r="A1652" s="3" t="s">
        <v>315</v>
      </c>
      <c r="B1652" s="3" t="s">
        <v>57</v>
      </c>
      <c r="C1652" s="3" t="s">
        <v>784</v>
      </c>
      <c r="D1652" s="2" t="s">
        <v>785</v>
      </c>
      <c r="E1652" s="3" t="s">
        <v>775</v>
      </c>
      <c r="F1652" s="3">
        <v>2008</v>
      </c>
      <c r="G1652" s="2" t="s">
        <v>61</v>
      </c>
      <c r="H1652" s="3" t="s">
        <v>112</v>
      </c>
      <c r="I1652" s="3" t="s">
        <v>631</v>
      </c>
      <c r="J1652" s="3" t="s">
        <v>96</v>
      </c>
      <c r="K1652" s="3" t="s">
        <v>273</v>
      </c>
      <c r="L1652" s="3">
        <v>2003</v>
      </c>
      <c r="M1652" s="3" t="s">
        <v>801</v>
      </c>
      <c r="N1652" s="3" t="s">
        <v>206</v>
      </c>
      <c r="O1652" s="3"/>
      <c r="P1652" s="3" t="s">
        <v>132</v>
      </c>
      <c r="Q1652" s="3" t="s">
        <v>207</v>
      </c>
      <c r="R1652" s="4"/>
      <c r="S1652" s="3" t="s">
        <v>134</v>
      </c>
      <c r="T1652" s="3" t="s">
        <v>135</v>
      </c>
      <c r="U1652" s="2" t="s">
        <v>84</v>
      </c>
      <c r="V1652" s="3" t="s">
        <v>72</v>
      </c>
      <c r="W1652" s="3">
        <v>4.16</v>
      </c>
      <c r="X1652" s="3">
        <v>0.74</v>
      </c>
      <c r="Y1652" s="4"/>
      <c r="Z1652" s="4"/>
      <c r="AA1652" s="3">
        <v>15</v>
      </c>
      <c r="AB1652" s="3">
        <v>3.06</v>
      </c>
      <c r="AC1652" s="3">
        <v>1.01</v>
      </c>
      <c r="AD1652" s="4"/>
      <c r="AE1652" s="3">
        <v>15</v>
      </c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3" t="s">
        <v>177</v>
      </c>
      <c r="AV1652" s="3" t="s">
        <v>178</v>
      </c>
      <c r="AW1652" s="3" t="s">
        <v>121</v>
      </c>
      <c r="AX1652" s="4"/>
      <c r="AY1652" s="3" t="s">
        <v>122</v>
      </c>
      <c r="AZ1652" s="3" t="s">
        <v>76</v>
      </c>
      <c r="BA1652" s="3" t="s">
        <v>77</v>
      </c>
      <c r="BB1652" s="3">
        <v>33.283333329999998</v>
      </c>
      <c r="BC1652" s="3">
        <v>120.75</v>
      </c>
      <c r="BD1652" s="3">
        <v>4</v>
      </c>
      <c r="BE1652" s="3" t="s">
        <v>558</v>
      </c>
    </row>
    <row r="1653" spans="1:57" ht="12.75">
      <c r="A1653" s="3" t="s">
        <v>315</v>
      </c>
      <c r="B1653" s="3" t="s">
        <v>57</v>
      </c>
      <c r="C1653" s="3" t="s">
        <v>784</v>
      </c>
      <c r="D1653" s="2" t="s">
        <v>785</v>
      </c>
      <c r="E1653" s="3" t="s">
        <v>775</v>
      </c>
      <c r="F1653" s="3">
        <v>2008</v>
      </c>
      <c r="G1653" s="2" t="s">
        <v>61</v>
      </c>
      <c r="H1653" s="3" t="s">
        <v>112</v>
      </c>
      <c r="I1653" s="3" t="s">
        <v>631</v>
      </c>
      <c r="J1653" s="3" t="s">
        <v>114</v>
      </c>
      <c r="K1653" s="3" t="s">
        <v>265</v>
      </c>
      <c r="L1653" s="3">
        <v>2002</v>
      </c>
      <c r="M1653" s="3" t="s">
        <v>801</v>
      </c>
      <c r="N1653" s="3" t="s">
        <v>206</v>
      </c>
      <c r="O1653" s="3"/>
      <c r="P1653" s="3" t="s">
        <v>132</v>
      </c>
      <c r="Q1653" s="3" t="s">
        <v>207</v>
      </c>
      <c r="R1653" s="4"/>
      <c r="S1653" s="3" t="s">
        <v>134</v>
      </c>
      <c r="T1653" s="3" t="s">
        <v>135</v>
      </c>
      <c r="U1653" s="2" t="s">
        <v>84</v>
      </c>
      <c r="V1653" s="3" t="s">
        <v>72</v>
      </c>
      <c r="W1653" s="3">
        <v>11.76</v>
      </c>
      <c r="X1653" s="3">
        <v>3.33</v>
      </c>
      <c r="Y1653" s="4"/>
      <c r="Z1653" s="4"/>
      <c r="AA1653" s="3">
        <v>15</v>
      </c>
      <c r="AB1653" s="3">
        <v>10.61</v>
      </c>
      <c r="AC1653" s="3">
        <v>1.77</v>
      </c>
      <c r="AD1653" s="4"/>
      <c r="AE1653" s="3">
        <v>15</v>
      </c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3" t="s">
        <v>177</v>
      </c>
      <c r="AV1653" s="3" t="s">
        <v>178</v>
      </c>
      <c r="AW1653" s="3" t="s">
        <v>102</v>
      </c>
      <c r="AX1653" s="4"/>
      <c r="AY1653" s="3" t="s">
        <v>122</v>
      </c>
      <c r="AZ1653" s="3" t="s">
        <v>76</v>
      </c>
      <c r="BA1653" s="3" t="s">
        <v>77</v>
      </c>
      <c r="BB1653" s="3">
        <v>33.283333329999998</v>
      </c>
      <c r="BC1653" s="3">
        <v>120.75</v>
      </c>
      <c r="BD1653" s="3">
        <v>4</v>
      </c>
      <c r="BE1653" s="3" t="s">
        <v>558</v>
      </c>
    </row>
    <row r="1654" spans="1:57" ht="12.75">
      <c r="A1654" s="3" t="s">
        <v>315</v>
      </c>
      <c r="B1654" s="3" t="s">
        <v>57</v>
      </c>
      <c r="C1654" s="3" t="s">
        <v>784</v>
      </c>
      <c r="D1654" s="2" t="s">
        <v>785</v>
      </c>
      <c r="E1654" s="3" t="s">
        <v>775</v>
      </c>
      <c r="F1654" s="3">
        <v>2008</v>
      </c>
      <c r="G1654" s="2" t="s">
        <v>61</v>
      </c>
      <c r="H1654" s="3" t="s">
        <v>112</v>
      </c>
      <c r="I1654" s="3" t="s">
        <v>631</v>
      </c>
      <c r="J1654" s="3" t="s">
        <v>271</v>
      </c>
      <c r="K1654" s="3" t="s">
        <v>561</v>
      </c>
      <c r="L1654" s="3">
        <v>2002</v>
      </c>
      <c r="M1654" s="3" t="s">
        <v>801</v>
      </c>
      <c r="N1654" s="3" t="s">
        <v>206</v>
      </c>
      <c r="O1654" s="3"/>
      <c r="P1654" s="3" t="s">
        <v>132</v>
      </c>
      <c r="Q1654" s="3" t="s">
        <v>207</v>
      </c>
      <c r="R1654" s="4"/>
      <c r="S1654" s="3" t="s">
        <v>134</v>
      </c>
      <c r="T1654" s="3" t="s">
        <v>135</v>
      </c>
      <c r="U1654" s="2" t="s">
        <v>84</v>
      </c>
      <c r="V1654" s="3" t="s">
        <v>72</v>
      </c>
      <c r="W1654" s="3">
        <v>10.51</v>
      </c>
      <c r="X1654" s="3">
        <v>1.23</v>
      </c>
      <c r="Y1654" s="4"/>
      <c r="Z1654" s="4"/>
      <c r="AA1654" s="3">
        <v>15</v>
      </c>
      <c r="AB1654" s="3">
        <v>11.07</v>
      </c>
      <c r="AC1654" s="3">
        <v>3.91</v>
      </c>
      <c r="AD1654" s="4"/>
      <c r="AE1654" s="3">
        <v>15</v>
      </c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3" t="s">
        <v>177</v>
      </c>
      <c r="AV1654" s="3" t="s">
        <v>178</v>
      </c>
      <c r="AW1654" s="3" t="s">
        <v>102</v>
      </c>
      <c r="AX1654" s="4"/>
      <c r="AY1654" s="3" t="s">
        <v>122</v>
      </c>
      <c r="AZ1654" s="3" t="s">
        <v>76</v>
      </c>
      <c r="BA1654" s="3" t="s">
        <v>77</v>
      </c>
      <c r="BB1654" s="3">
        <v>33.283333329999998</v>
      </c>
      <c r="BC1654" s="3">
        <v>120.75</v>
      </c>
      <c r="BD1654" s="3">
        <v>4</v>
      </c>
      <c r="BE1654" s="3" t="s">
        <v>558</v>
      </c>
    </row>
    <row r="1655" spans="1:57" ht="12.75">
      <c r="A1655" s="3" t="s">
        <v>315</v>
      </c>
      <c r="B1655" s="3" t="s">
        <v>57</v>
      </c>
      <c r="C1655" s="3" t="s">
        <v>784</v>
      </c>
      <c r="D1655" s="2" t="s">
        <v>785</v>
      </c>
      <c r="E1655" s="3" t="s">
        <v>775</v>
      </c>
      <c r="F1655" s="3">
        <v>2008</v>
      </c>
      <c r="G1655" s="2" t="s">
        <v>61</v>
      </c>
      <c r="H1655" s="3" t="s">
        <v>112</v>
      </c>
      <c r="I1655" s="3" t="s">
        <v>631</v>
      </c>
      <c r="J1655" s="3" t="s">
        <v>114</v>
      </c>
      <c r="K1655" s="3" t="s">
        <v>265</v>
      </c>
      <c r="L1655" s="3">
        <v>2002</v>
      </c>
      <c r="M1655" s="3" t="s">
        <v>802</v>
      </c>
      <c r="N1655" s="3" t="s">
        <v>310</v>
      </c>
      <c r="O1655" s="3"/>
      <c r="P1655" s="3" t="s">
        <v>222</v>
      </c>
      <c r="Q1655" s="3" t="s">
        <v>803</v>
      </c>
      <c r="R1655" s="4"/>
      <c r="S1655" s="3" t="s">
        <v>134</v>
      </c>
      <c r="T1655" s="3" t="s">
        <v>135</v>
      </c>
      <c r="U1655" s="3" t="s">
        <v>84</v>
      </c>
      <c r="V1655" s="3" t="s">
        <v>72</v>
      </c>
      <c r="W1655" s="3">
        <v>60.3</v>
      </c>
      <c r="X1655" s="3">
        <v>18.5</v>
      </c>
      <c r="Y1655" s="4"/>
      <c r="Z1655" s="4"/>
      <c r="AA1655" s="3">
        <v>15</v>
      </c>
      <c r="AB1655" s="3">
        <v>42.3</v>
      </c>
      <c r="AC1655" s="3">
        <v>6.2</v>
      </c>
      <c r="AD1655" s="4"/>
      <c r="AE1655" s="3">
        <v>15</v>
      </c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3" t="s">
        <v>177</v>
      </c>
      <c r="AV1655" s="3" t="s">
        <v>178</v>
      </c>
      <c r="AW1655" s="3" t="s">
        <v>102</v>
      </c>
      <c r="AX1655" s="4"/>
      <c r="AY1655" s="3" t="s">
        <v>122</v>
      </c>
      <c r="AZ1655" s="3" t="s">
        <v>76</v>
      </c>
      <c r="BA1655" s="3" t="s">
        <v>77</v>
      </c>
      <c r="BB1655" s="3">
        <v>33.283333329999998</v>
      </c>
      <c r="BC1655" s="3">
        <v>120.75</v>
      </c>
      <c r="BD1655" s="3">
        <v>4</v>
      </c>
      <c r="BE1655" s="3" t="s">
        <v>788</v>
      </c>
    </row>
    <row r="1656" spans="1:57" ht="12.75">
      <c r="A1656" s="3" t="s">
        <v>315</v>
      </c>
      <c r="B1656" s="3" t="s">
        <v>57</v>
      </c>
      <c r="C1656" s="3" t="s">
        <v>784</v>
      </c>
      <c r="D1656" s="2" t="s">
        <v>785</v>
      </c>
      <c r="E1656" s="3" t="s">
        <v>775</v>
      </c>
      <c r="F1656" s="3">
        <v>2008</v>
      </c>
      <c r="G1656" s="2" t="s">
        <v>61</v>
      </c>
      <c r="H1656" s="3" t="s">
        <v>112</v>
      </c>
      <c r="I1656" s="3" t="s">
        <v>631</v>
      </c>
      <c r="J1656" s="3" t="s">
        <v>271</v>
      </c>
      <c r="K1656" s="3" t="s">
        <v>561</v>
      </c>
      <c r="L1656" s="3">
        <v>2002</v>
      </c>
      <c r="M1656" s="3" t="s">
        <v>802</v>
      </c>
      <c r="N1656" s="3" t="s">
        <v>310</v>
      </c>
      <c r="O1656" s="3"/>
      <c r="P1656" s="3" t="s">
        <v>222</v>
      </c>
      <c r="Q1656" s="3" t="s">
        <v>803</v>
      </c>
      <c r="R1656" s="4"/>
      <c r="S1656" s="3" t="s">
        <v>134</v>
      </c>
      <c r="T1656" s="3" t="s">
        <v>135</v>
      </c>
      <c r="U1656" s="3" t="s">
        <v>84</v>
      </c>
      <c r="V1656" s="3" t="s">
        <v>72</v>
      </c>
      <c r="W1656" s="3">
        <v>55.7</v>
      </c>
      <c r="X1656" s="3">
        <v>15.6</v>
      </c>
      <c r="Y1656" s="4"/>
      <c r="Z1656" s="4"/>
      <c r="AA1656" s="3">
        <v>15</v>
      </c>
      <c r="AB1656" s="3">
        <v>40.799999999999997</v>
      </c>
      <c r="AC1656" s="3">
        <v>11.1</v>
      </c>
      <c r="AD1656" s="4"/>
      <c r="AE1656" s="3">
        <v>15</v>
      </c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3" t="s">
        <v>177</v>
      </c>
      <c r="AV1656" s="3" t="s">
        <v>178</v>
      </c>
      <c r="AW1656" s="3" t="s">
        <v>102</v>
      </c>
      <c r="AX1656" s="4"/>
      <c r="AY1656" s="3" t="s">
        <v>122</v>
      </c>
      <c r="AZ1656" s="3" t="s">
        <v>76</v>
      </c>
      <c r="BA1656" s="3" t="s">
        <v>77</v>
      </c>
      <c r="BB1656" s="3">
        <v>33.283333329999998</v>
      </c>
      <c r="BC1656" s="3">
        <v>120.75</v>
      </c>
      <c r="BD1656" s="3">
        <v>4</v>
      </c>
      <c r="BE1656" s="3" t="s">
        <v>788</v>
      </c>
    </row>
    <row r="1657" spans="1:57" ht="12.75">
      <c r="A1657" s="3" t="s">
        <v>315</v>
      </c>
      <c r="B1657" s="3" t="s">
        <v>57</v>
      </c>
      <c r="C1657" s="3" t="s">
        <v>784</v>
      </c>
      <c r="D1657" s="2" t="s">
        <v>785</v>
      </c>
      <c r="E1657" s="3" t="s">
        <v>775</v>
      </c>
      <c r="F1657" s="3">
        <v>2008</v>
      </c>
      <c r="G1657" s="2" t="s">
        <v>61</v>
      </c>
      <c r="H1657" s="3" t="s">
        <v>112</v>
      </c>
      <c r="I1657" s="3" t="s">
        <v>631</v>
      </c>
      <c r="J1657" s="3" t="s">
        <v>64</v>
      </c>
      <c r="K1657" s="3" t="s">
        <v>65</v>
      </c>
      <c r="L1657" s="3">
        <v>2003</v>
      </c>
      <c r="M1657" s="3" t="s">
        <v>802</v>
      </c>
      <c r="N1657" s="3" t="s">
        <v>310</v>
      </c>
      <c r="O1657" s="3"/>
      <c r="P1657" s="3" t="s">
        <v>222</v>
      </c>
      <c r="Q1657" s="3" t="s">
        <v>803</v>
      </c>
      <c r="R1657" s="4"/>
      <c r="S1657" s="3" t="s">
        <v>134</v>
      </c>
      <c r="T1657" s="3" t="s">
        <v>135</v>
      </c>
      <c r="U1657" s="3" t="s">
        <v>84</v>
      </c>
      <c r="V1657" s="3" t="s">
        <v>72</v>
      </c>
      <c r="W1657" s="3">
        <v>47.6</v>
      </c>
      <c r="X1657" s="3">
        <v>10.5</v>
      </c>
      <c r="Y1657" s="4"/>
      <c r="Z1657" s="4"/>
      <c r="AA1657" s="3">
        <v>15</v>
      </c>
      <c r="AB1657" s="3">
        <v>50</v>
      </c>
      <c r="AC1657" s="3">
        <v>12</v>
      </c>
      <c r="AD1657" s="4"/>
      <c r="AE1657" s="3">
        <v>15</v>
      </c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3" t="s">
        <v>177</v>
      </c>
      <c r="AV1657" s="3" t="s">
        <v>178</v>
      </c>
      <c r="AW1657" s="3" t="s">
        <v>121</v>
      </c>
      <c r="AX1657" s="4"/>
      <c r="AY1657" s="3" t="s">
        <v>122</v>
      </c>
      <c r="AZ1657" s="3" t="s">
        <v>76</v>
      </c>
      <c r="BA1657" s="3" t="s">
        <v>77</v>
      </c>
      <c r="BB1657" s="3">
        <v>33.283333329999998</v>
      </c>
      <c r="BC1657" s="3">
        <v>120.75</v>
      </c>
      <c r="BD1657" s="3">
        <v>4</v>
      </c>
      <c r="BE1657" s="3" t="s">
        <v>788</v>
      </c>
    </row>
    <row r="1658" spans="1:57" ht="12.75">
      <c r="A1658" s="3" t="s">
        <v>315</v>
      </c>
      <c r="B1658" s="3" t="s">
        <v>57</v>
      </c>
      <c r="C1658" s="3" t="s">
        <v>784</v>
      </c>
      <c r="D1658" s="2" t="s">
        <v>785</v>
      </c>
      <c r="E1658" s="3" t="s">
        <v>775</v>
      </c>
      <c r="F1658" s="3">
        <v>2008</v>
      </c>
      <c r="G1658" s="2" t="s">
        <v>61</v>
      </c>
      <c r="H1658" s="3" t="s">
        <v>112</v>
      </c>
      <c r="I1658" s="3" t="s">
        <v>631</v>
      </c>
      <c r="J1658" s="3" t="s">
        <v>271</v>
      </c>
      <c r="K1658" s="3" t="s">
        <v>561</v>
      </c>
      <c r="L1658" s="3">
        <v>2002</v>
      </c>
      <c r="M1658" s="3" t="s">
        <v>804</v>
      </c>
      <c r="N1658" s="3" t="s">
        <v>206</v>
      </c>
      <c r="O1658" s="3"/>
      <c r="P1658" s="3" t="s">
        <v>86</v>
      </c>
      <c r="Q1658" s="3" t="s">
        <v>87</v>
      </c>
      <c r="R1658" s="4"/>
      <c r="S1658" s="3" t="s">
        <v>134</v>
      </c>
      <c r="T1658" s="3" t="s">
        <v>135</v>
      </c>
      <c r="U1658" s="3" t="s">
        <v>84</v>
      </c>
      <c r="V1658" s="3" t="s">
        <v>72</v>
      </c>
      <c r="W1658" s="3">
        <v>0.42</v>
      </c>
      <c r="X1658" s="3">
        <v>0.08</v>
      </c>
      <c r="Y1658" s="4"/>
      <c r="Z1658" s="4"/>
      <c r="AA1658" s="3">
        <v>15</v>
      </c>
      <c r="AB1658" s="3">
        <v>0.18</v>
      </c>
      <c r="AC1658" s="3">
        <v>0.01</v>
      </c>
      <c r="AD1658" s="4"/>
      <c r="AE1658" s="3">
        <v>15</v>
      </c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3" t="s">
        <v>177</v>
      </c>
      <c r="AV1658" s="3" t="s">
        <v>178</v>
      </c>
      <c r="AW1658" s="3" t="s">
        <v>102</v>
      </c>
      <c r="AX1658" s="4"/>
      <c r="AY1658" s="3" t="s">
        <v>122</v>
      </c>
      <c r="AZ1658" s="3" t="s">
        <v>76</v>
      </c>
      <c r="BA1658" s="3" t="s">
        <v>77</v>
      </c>
      <c r="BB1658" s="3">
        <v>33.283333329999998</v>
      </c>
      <c r="BC1658" s="3">
        <v>120.75</v>
      </c>
      <c r="BD1658" s="3">
        <v>4</v>
      </c>
      <c r="BE1658" s="3" t="s">
        <v>558</v>
      </c>
    </row>
    <row r="1659" spans="1:57" ht="12.75">
      <c r="A1659" s="3" t="s">
        <v>315</v>
      </c>
      <c r="B1659" s="3" t="s">
        <v>57</v>
      </c>
      <c r="C1659" s="3" t="s">
        <v>784</v>
      </c>
      <c r="D1659" s="2" t="s">
        <v>785</v>
      </c>
      <c r="E1659" s="3" t="s">
        <v>775</v>
      </c>
      <c r="F1659" s="3">
        <v>2008</v>
      </c>
      <c r="G1659" s="2" t="s">
        <v>61</v>
      </c>
      <c r="H1659" s="3" t="s">
        <v>112</v>
      </c>
      <c r="I1659" s="3" t="s">
        <v>631</v>
      </c>
      <c r="J1659" s="3" t="s">
        <v>96</v>
      </c>
      <c r="K1659" s="3" t="s">
        <v>273</v>
      </c>
      <c r="L1659" s="3">
        <v>2003</v>
      </c>
      <c r="M1659" s="3" t="s">
        <v>804</v>
      </c>
      <c r="N1659" s="3" t="s">
        <v>206</v>
      </c>
      <c r="O1659" s="3"/>
      <c r="P1659" s="3" t="s">
        <v>86</v>
      </c>
      <c r="Q1659" s="3" t="s">
        <v>87</v>
      </c>
      <c r="R1659" s="4"/>
      <c r="S1659" s="3" t="s">
        <v>134</v>
      </c>
      <c r="T1659" s="3" t="s">
        <v>135</v>
      </c>
      <c r="U1659" s="3" t="s">
        <v>84</v>
      </c>
      <c r="V1659" s="3" t="s">
        <v>72</v>
      </c>
      <c r="W1659" s="3">
        <v>0.28000000000000003</v>
      </c>
      <c r="X1659" s="3">
        <v>0.1</v>
      </c>
      <c r="Y1659" s="4"/>
      <c r="Z1659" s="4"/>
      <c r="AA1659" s="3">
        <v>15</v>
      </c>
      <c r="AB1659" s="3">
        <v>0.14000000000000001</v>
      </c>
      <c r="AC1659" s="3">
        <v>0.01</v>
      </c>
      <c r="AD1659" s="4"/>
      <c r="AE1659" s="3">
        <v>15</v>
      </c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3" t="s">
        <v>177</v>
      </c>
      <c r="AV1659" s="3" t="s">
        <v>178</v>
      </c>
      <c r="AW1659" s="3" t="s">
        <v>121</v>
      </c>
      <c r="AX1659" s="4"/>
      <c r="AY1659" s="3" t="s">
        <v>122</v>
      </c>
      <c r="AZ1659" s="3" t="s">
        <v>76</v>
      </c>
      <c r="BA1659" s="3" t="s">
        <v>77</v>
      </c>
      <c r="BB1659" s="3">
        <v>33.283333329999998</v>
      </c>
      <c r="BC1659" s="3">
        <v>120.75</v>
      </c>
      <c r="BD1659" s="3">
        <v>4</v>
      </c>
      <c r="BE1659" s="3" t="s">
        <v>558</v>
      </c>
    </row>
    <row r="1660" spans="1:57" ht="12.75">
      <c r="A1660" s="3" t="s">
        <v>315</v>
      </c>
      <c r="B1660" s="3" t="s">
        <v>57</v>
      </c>
      <c r="C1660" s="3" t="s">
        <v>784</v>
      </c>
      <c r="D1660" s="2" t="s">
        <v>785</v>
      </c>
      <c r="E1660" s="3" t="s">
        <v>775</v>
      </c>
      <c r="F1660" s="3">
        <v>2008</v>
      </c>
      <c r="G1660" s="2" t="s">
        <v>61</v>
      </c>
      <c r="H1660" s="3" t="s">
        <v>112</v>
      </c>
      <c r="I1660" s="3" t="s">
        <v>631</v>
      </c>
      <c r="J1660" s="3" t="s">
        <v>114</v>
      </c>
      <c r="K1660" s="3" t="s">
        <v>265</v>
      </c>
      <c r="L1660" s="3">
        <v>2002</v>
      </c>
      <c r="M1660" s="3" t="s">
        <v>804</v>
      </c>
      <c r="N1660" s="3" t="s">
        <v>206</v>
      </c>
      <c r="O1660" s="3"/>
      <c r="P1660" s="3" t="s">
        <v>86</v>
      </c>
      <c r="Q1660" s="3" t="s">
        <v>87</v>
      </c>
      <c r="R1660" s="4"/>
      <c r="S1660" s="3" t="s">
        <v>134</v>
      </c>
      <c r="T1660" s="3" t="s">
        <v>135</v>
      </c>
      <c r="U1660" s="3" t="s">
        <v>84</v>
      </c>
      <c r="V1660" s="3" t="s">
        <v>72</v>
      </c>
      <c r="W1660" s="3">
        <v>0.4</v>
      </c>
      <c r="X1660" s="3">
        <v>0.13</v>
      </c>
      <c r="Y1660" s="4"/>
      <c r="Z1660" s="4"/>
      <c r="AA1660" s="3">
        <v>15</v>
      </c>
      <c r="AB1660" s="3">
        <v>0.2</v>
      </c>
      <c r="AC1660" s="3">
        <v>0.02</v>
      </c>
      <c r="AD1660" s="4"/>
      <c r="AE1660" s="3">
        <v>15</v>
      </c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3" t="s">
        <v>177</v>
      </c>
      <c r="AV1660" s="3" t="s">
        <v>178</v>
      </c>
      <c r="AW1660" s="3" t="s">
        <v>102</v>
      </c>
      <c r="AX1660" s="4"/>
      <c r="AY1660" s="3" t="s">
        <v>122</v>
      </c>
      <c r="AZ1660" s="3" t="s">
        <v>76</v>
      </c>
      <c r="BA1660" s="3" t="s">
        <v>77</v>
      </c>
      <c r="BB1660" s="3">
        <v>33.283333329999998</v>
      </c>
      <c r="BC1660" s="3">
        <v>120.75</v>
      </c>
      <c r="BD1660" s="3">
        <v>4</v>
      </c>
      <c r="BE1660" s="3" t="s">
        <v>558</v>
      </c>
    </row>
    <row r="1661" spans="1:57" ht="12.75">
      <c r="A1661" s="3" t="s">
        <v>315</v>
      </c>
      <c r="B1661" s="3" t="s">
        <v>57</v>
      </c>
      <c r="C1661" s="3" t="s">
        <v>784</v>
      </c>
      <c r="D1661" s="2" t="s">
        <v>785</v>
      </c>
      <c r="E1661" s="3" t="s">
        <v>775</v>
      </c>
      <c r="F1661" s="3">
        <v>2008</v>
      </c>
      <c r="G1661" s="2" t="s">
        <v>61</v>
      </c>
      <c r="H1661" s="3" t="s">
        <v>112</v>
      </c>
      <c r="I1661" s="3" t="s">
        <v>631</v>
      </c>
      <c r="J1661" s="3" t="s">
        <v>64</v>
      </c>
      <c r="K1661" s="3" t="s">
        <v>65</v>
      </c>
      <c r="L1661" s="3">
        <v>2003</v>
      </c>
      <c r="M1661" s="3" t="s">
        <v>804</v>
      </c>
      <c r="N1661" s="3" t="s">
        <v>206</v>
      </c>
      <c r="O1661" s="3"/>
      <c r="P1661" s="3" t="s">
        <v>86</v>
      </c>
      <c r="Q1661" s="3" t="s">
        <v>87</v>
      </c>
      <c r="R1661" s="4"/>
      <c r="S1661" s="3" t="s">
        <v>134</v>
      </c>
      <c r="T1661" s="3" t="s">
        <v>135</v>
      </c>
      <c r="U1661" s="3" t="s">
        <v>84</v>
      </c>
      <c r="V1661" s="3" t="s">
        <v>72</v>
      </c>
      <c r="W1661" s="3">
        <v>0.28000000000000003</v>
      </c>
      <c r="X1661" s="3">
        <v>0.13</v>
      </c>
      <c r="Y1661" s="4"/>
      <c r="Z1661" s="4"/>
      <c r="AA1661" s="3">
        <v>15</v>
      </c>
      <c r="AB1661" s="3">
        <v>0.16</v>
      </c>
      <c r="AC1661" s="3">
        <v>0.02</v>
      </c>
      <c r="AD1661" s="4"/>
      <c r="AE1661" s="3">
        <v>15</v>
      </c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3" t="s">
        <v>177</v>
      </c>
      <c r="AV1661" s="3" t="s">
        <v>178</v>
      </c>
      <c r="AW1661" s="3" t="s">
        <v>121</v>
      </c>
      <c r="AX1661" s="4"/>
      <c r="AY1661" s="3" t="s">
        <v>122</v>
      </c>
      <c r="AZ1661" s="3" t="s">
        <v>76</v>
      </c>
      <c r="BA1661" s="3" t="s">
        <v>77</v>
      </c>
      <c r="BB1661" s="3">
        <v>33.283333329999998</v>
      </c>
      <c r="BC1661" s="3">
        <v>120.75</v>
      </c>
      <c r="BD1661" s="3">
        <v>4</v>
      </c>
      <c r="BE1661" s="3" t="s">
        <v>558</v>
      </c>
    </row>
    <row r="1662" spans="1:57" ht="12.75">
      <c r="A1662" s="3" t="s">
        <v>315</v>
      </c>
      <c r="B1662" s="3" t="s">
        <v>57</v>
      </c>
      <c r="C1662" s="3" t="s">
        <v>784</v>
      </c>
      <c r="D1662" s="2" t="s">
        <v>785</v>
      </c>
      <c r="E1662" s="3" t="s">
        <v>775</v>
      </c>
      <c r="F1662" s="3">
        <v>2008</v>
      </c>
      <c r="G1662" s="2" t="s">
        <v>61</v>
      </c>
      <c r="H1662" s="3" t="s">
        <v>112</v>
      </c>
      <c r="I1662" s="3" t="s">
        <v>631</v>
      </c>
      <c r="J1662" s="3" t="s">
        <v>114</v>
      </c>
      <c r="K1662" s="3" t="s">
        <v>265</v>
      </c>
      <c r="L1662" s="3">
        <v>2002</v>
      </c>
      <c r="M1662" s="3" t="s">
        <v>805</v>
      </c>
      <c r="N1662" s="3" t="s">
        <v>206</v>
      </c>
      <c r="O1662" s="3"/>
      <c r="P1662" s="3" t="s">
        <v>222</v>
      </c>
      <c r="Q1662" s="3" t="s">
        <v>309</v>
      </c>
      <c r="R1662" s="4"/>
      <c r="S1662" s="3" t="s">
        <v>134</v>
      </c>
      <c r="T1662" s="3" t="s">
        <v>135</v>
      </c>
      <c r="U1662" s="3" t="s">
        <v>84</v>
      </c>
      <c r="V1662" s="3" t="s">
        <v>72</v>
      </c>
      <c r="W1662" s="3">
        <v>1</v>
      </c>
      <c r="X1662" s="3">
        <v>0.04</v>
      </c>
      <c r="Y1662" s="4"/>
      <c r="Z1662" s="4"/>
      <c r="AA1662" s="3">
        <v>15</v>
      </c>
      <c r="AB1662" s="3">
        <v>0.94</v>
      </c>
      <c r="AC1662" s="3">
        <v>0.04</v>
      </c>
      <c r="AD1662" s="4"/>
      <c r="AE1662" s="3">
        <v>15</v>
      </c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3" t="s">
        <v>177</v>
      </c>
      <c r="AV1662" s="3" t="s">
        <v>178</v>
      </c>
      <c r="AW1662" s="3" t="s">
        <v>102</v>
      </c>
      <c r="AX1662" s="4"/>
      <c r="AY1662" s="3" t="s">
        <v>122</v>
      </c>
      <c r="AZ1662" s="3" t="s">
        <v>76</v>
      </c>
      <c r="BA1662" s="3" t="s">
        <v>77</v>
      </c>
      <c r="BB1662" s="3">
        <v>33.283333329999998</v>
      </c>
      <c r="BC1662" s="3">
        <v>120.75</v>
      </c>
      <c r="BD1662" s="3">
        <v>4</v>
      </c>
      <c r="BE1662" s="3" t="s">
        <v>558</v>
      </c>
    </row>
    <row r="1663" spans="1:57" ht="12.75">
      <c r="A1663" s="3" t="s">
        <v>315</v>
      </c>
      <c r="B1663" s="3" t="s">
        <v>57</v>
      </c>
      <c r="C1663" s="3" t="s">
        <v>784</v>
      </c>
      <c r="D1663" s="2" t="s">
        <v>785</v>
      </c>
      <c r="E1663" s="3" t="s">
        <v>775</v>
      </c>
      <c r="F1663" s="3">
        <v>2008</v>
      </c>
      <c r="G1663" s="2" t="s">
        <v>61</v>
      </c>
      <c r="H1663" s="3" t="s">
        <v>112</v>
      </c>
      <c r="I1663" s="3" t="s">
        <v>631</v>
      </c>
      <c r="J1663" s="3" t="s">
        <v>271</v>
      </c>
      <c r="K1663" s="3" t="s">
        <v>561</v>
      </c>
      <c r="L1663" s="3">
        <v>2002</v>
      </c>
      <c r="M1663" s="3" t="s">
        <v>805</v>
      </c>
      <c r="N1663" s="3" t="s">
        <v>206</v>
      </c>
      <c r="O1663" s="3"/>
      <c r="P1663" s="3" t="s">
        <v>222</v>
      </c>
      <c r="Q1663" s="3" t="s">
        <v>309</v>
      </c>
      <c r="R1663" s="4"/>
      <c r="S1663" s="3" t="s">
        <v>134</v>
      </c>
      <c r="T1663" s="3" t="s">
        <v>135</v>
      </c>
      <c r="U1663" s="3" t="s">
        <v>84</v>
      </c>
      <c r="V1663" s="3" t="s">
        <v>72</v>
      </c>
      <c r="W1663" s="3">
        <v>1.0900000000000001</v>
      </c>
      <c r="X1663" s="3">
        <v>0.06</v>
      </c>
      <c r="Y1663" s="4"/>
      <c r="Z1663" s="4"/>
      <c r="AA1663" s="3">
        <v>15</v>
      </c>
      <c r="AB1663" s="3">
        <v>1</v>
      </c>
      <c r="AC1663" s="3">
        <v>0.06</v>
      </c>
      <c r="AD1663" s="4"/>
      <c r="AE1663" s="3">
        <v>15</v>
      </c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3" t="s">
        <v>177</v>
      </c>
      <c r="AV1663" s="3" t="s">
        <v>178</v>
      </c>
      <c r="AW1663" s="3" t="s">
        <v>102</v>
      </c>
      <c r="AX1663" s="4"/>
      <c r="AY1663" s="3" t="s">
        <v>122</v>
      </c>
      <c r="AZ1663" s="3" t="s">
        <v>76</v>
      </c>
      <c r="BA1663" s="3" t="s">
        <v>77</v>
      </c>
      <c r="BB1663" s="3">
        <v>33.283333329999998</v>
      </c>
      <c r="BC1663" s="3">
        <v>120.75</v>
      </c>
      <c r="BD1663" s="3">
        <v>4</v>
      </c>
      <c r="BE1663" s="3" t="s">
        <v>558</v>
      </c>
    </row>
    <row r="1664" spans="1:57" ht="12.75">
      <c r="A1664" s="3" t="s">
        <v>315</v>
      </c>
      <c r="B1664" s="3" t="s">
        <v>57</v>
      </c>
      <c r="C1664" s="3" t="s">
        <v>784</v>
      </c>
      <c r="D1664" s="2" t="s">
        <v>785</v>
      </c>
      <c r="E1664" s="3" t="s">
        <v>775</v>
      </c>
      <c r="F1664" s="3">
        <v>2008</v>
      </c>
      <c r="G1664" s="2" t="s">
        <v>61</v>
      </c>
      <c r="H1664" s="3" t="s">
        <v>112</v>
      </c>
      <c r="I1664" s="3" t="s">
        <v>631</v>
      </c>
      <c r="J1664" s="3" t="s">
        <v>64</v>
      </c>
      <c r="K1664" s="3" t="s">
        <v>65</v>
      </c>
      <c r="L1664" s="3">
        <v>2003</v>
      </c>
      <c r="M1664" s="3" t="s">
        <v>805</v>
      </c>
      <c r="N1664" s="3" t="s">
        <v>206</v>
      </c>
      <c r="O1664" s="3"/>
      <c r="P1664" s="3" t="s">
        <v>222</v>
      </c>
      <c r="Q1664" s="3" t="s">
        <v>309</v>
      </c>
      <c r="R1664" s="4"/>
      <c r="S1664" s="3" t="s">
        <v>134</v>
      </c>
      <c r="T1664" s="3" t="s">
        <v>135</v>
      </c>
      <c r="U1664" s="3" t="s">
        <v>84</v>
      </c>
      <c r="V1664" s="3" t="s">
        <v>72</v>
      </c>
      <c r="W1664" s="3">
        <v>1.73</v>
      </c>
      <c r="X1664" s="3">
        <v>0.16</v>
      </c>
      <c r="Y1664" s="4"/>
      <c r="Z1664" s="4"/>
      <c r="AA1664" s="3">
        <v>15</v>
      </c>
      <c r="AB1664" s="3">
        <v>1.37</v>
      </c>
      <c r="AC1664" s="3">
        <v>0.09</v>
      </c>
      <c r="AD1664" s="4"/>
      <c r="AE1664" s="3">
        <v>15</v>
      </c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3" t="s">
        <v>177</v>
      </c>
      <c r="AV1664" s="3" t="s">
        <v>178</v>
      </c>
      <c r="AW1664" s="3" t="s">
        <v>121</v>
      </c>
      <c r="AX1664" s="4"/>
      <c r="AY1664" s="3" t="s">
        <v>122</v>
      </c>
      <c r="AZ1664" s="3" t="s">
        <v>76</v>
      </c>
      <c r="BA1664" s="3" t="s">
        <v>77</v>
      </c>
      <c r="BB1664" s="3">
        <v>33.283333329999998</v>
      </c>
      <c r="BC1664" s="3">
        <v>120.75</v>
      </c>
      <c r="BD1664" s="3">
        <v>4</v>
      </c>
      <c r="BE1664" s="3" t="s">
        <v>558</v>
      </c>
    </row>
    <row r="1665" spans="1:57" ht="12.75">
      <c r="A1665" s="3" t="s">
        <v>315</v>
      </c>
      <c r="B1665" s="3" t="s">
        <v>57</v>
      </c>
      <c r="C1665" s="3" t="s">
        <v>784</v>
      </c>
      <c r="D1665" s="2" t="s">
        <v>785</v>
      </c>
      <c r="E1665" s="3" t="s">
        <v>775</v>
      </c>
      <c r="F1665" s="3">
        <v>2008</v>
      </c>
      <c r="G1665" s="2" t="s">
        <v>61</v>
      </c>
      <c r="H1665" s="3" t="s">
        <v>112</v>
      </c>
      <c r="I1665" s="3" t="s">
        <v>631</v>
      </c>
      <c r="J1665" s="3" t="s">
        <v>96</v>
      </c>
      <c r="K1665" s="3" t="s">
        <v>273</v>
      </c>
      <c r="L1665" s="3">
        <v>2003</v>
      </c>
      <c r="M1665" s="3" t="s">
        <v>805</v>
      </c>
      <c r="N1665" s="3" t="s">
        <v>206</v>
      </c>
      <c r="O1665" s="3"/>
      <c r="P1665" s="3" t="s">
        <v>222</v>
      </c>
      <c r="Q1665" s="3" t="s">
        <v>309</v>
      </c>
      <c r="R1665" s="4"/>
      <c r="S1665" s="3" t="s">
        <v>134</v>
      </c>
      <c r="T1665" s="3" t="s">
        <v>135</v>
      </c>
      <c r="U1665" s="3" t="s">
        <v>84</v>
      </c>
      <c r="V1665" s="3" t="s">
        <v>72</v>
      </c>
      <c r="W1665" s="3">
        <v>1.42</v>
      </c>
      <c r="X1665" s="3">
        <v>0.04</v>
      </c>
      <c r="Y1665" s="4"/>
      <c r="Z1665" s="4"/>
      <c r="AA1665" s="3">
        <v>15</v>
      </c>
      <c r="AB1665" s="3">
        <v>0.92</v>
      </c>
      <c r="AC1665" s="3">
        <v>0.34</v>
      </c>
      <c r="AD1665" s="4"/>
      <c r="AE1665" s="3">
        <v>15</v>
      </c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3" t="s">
        <v>177</v>
      </c>
      <c r="AV1665" s="3" t="s">
        <v>178</v>
      </c>
      <c r="AW1665" s="3" t="s">
        <v>121</v>
      </c>
      <c r="AX1665" s="4"/>
      <c r="AY1665" s="3" t="s">
        <v>122</v>
      </c>
      <c r="AZ1665" s="3" t="s">
        <v>76</v>
      </c>
      <c r="BA1665" s="3" t="s">
        <v>77</v>
      </c>
      <c r="BB1665" s="3">
        <v>33.283333329999998</v>
      </c>
      <c r="BC1665" s="3">
        <v>120.75</v>
      </c>
      <c r="BD1665" s="3">
        <v>4</v>
      </c>
      <c r="BE1665" s="3" t="s">
        <v>558</v>
      </c>
    </row>
    <row r="1666" spans="1:57" ht="12.75">
      <c r="A1666" s="3" t="s">
        <v>315</v>
      </c>
      <c r="B1666" s="3" t="s">
        <v>57</v>
      </c>
      <c r="C1666" s="3" t="s">
        <v>784</v>
      </c>
      <c r="D1666" s="2" t="s">
        <v>785</v>
      </c>
      <c r="E1666" s="3" t="s">
        <v>775</v>
      </c>
      <c r="F1666" s="3">
        <v>2008</v>
      </c>
      <c r="G1666" s="2" t="s">
        <v>61</v>
      </c>
      <c r="H1666" s="3" t="s">
        <v>112</v>
      </c>
      <c r="I1666" s="3" t="s">
        <v>631</v>
      </c>
      <c r="J1666" s="3" t="s">
        <v>64</v>
      </c>
      <c r="K1666" s="3" t="s">
        <v>65</v>
      </c>
      <c r="L1666" s="3">
        <v>2003</v>
      </c>
      <c r="M1666" s="3" t="s">
        <v>806</v>
      </c>
      <c r="N1666" s="3" t="s">
        <v>206</v>
      </c>
      <c r="O1666" s="3"/>
      <c r="P1666" s="3" t="s">
        <v>132</v>
      </c>
      <c r="Q1666" s="3" t="s">
        <v>169</v>
      </c>
      <c r="R1666" s="4"/>
      <c r="S1666" s="3" t="s">
        <v>134</v>
      </c>
      <c r="T1666" s="3" t="s">
        <v>135</v>
      </c>
      <c r="U1666" s="2" t="s">
        <v>84</v>
      </c>
      <c r="V1666" s="3" t="s">
        <v>72</v>
      </c>
      <c r="W1666" s="3">
        <v>339.66</v>
      </c>
      <c r="X1666" s="3">
        <v>53.75</v>
      </c>
      <c r="Y1666" s="4"/>
      <c r="Z1666" s="4"/>
      <c r="AA1666" s="3">
        <v>15</v>
      </c>
      <c r="AB1666" s="3">
        <v>281.29000000000002</v>
      </c>
      <c r="AC1666" s="3">
        <v>17</v>
      </c>
      <c r="AD1666" s="4"/>
      <c r="AE1666" s="3">
        <v>15</v>
      </c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3" t="s">
        <v>177</v>
      </c>
      <c r="AV1666" s="3" t="s">
        <v>178</v>
      </c>
      <c r="AW1666" s="3" t="s">
        <v>121</v>
      </c>
      <c r="AX1666" s="4"/>
      <c r="AY1666" s="3" t="s">
        <v>122</v>
      </c>
      <c r="AZ1666" s="3" t="s">
        <v>76</v>
      </c>
      <c r="BA1666" s="3" t="s">
        <v>77</v>
      </c>
      <c r="BB1666" s="3">
        <v>33.283333329999998</v>
      </c>
      <c r="BC1666" s="3">
        <v>120.75</v>
      </c>
      <c r="BD1666" s="3">
        <v>4</v>
      </c>
      <c r="BE1666" s="3" t="s">
        <v>558</v>
      </c>
    </row>
    <row r="1667" spans="1:57" ht="12.75">
      <c r="A1667" s="3" t="s">
        <v>315</v>
      </c>
      <c r="B1667" s="3" t="s">
        <v>57</v>
      </c>
      <c r="C1667" s="3" t="s">
        <v>784</v>
      </c>
      <c r="D1667" s="2" t="s">
        <v>785</v>
      </c>
      <c r="E1667" s="3" t="s">
        <v>775</v>
      </c>
      <c r="F1667" s="3">
        <v>2008</v>
      </c>
      <c r="G1667" s="2" t="s">
        <v>61</v>
      </c>
      <c r="H1667" s="3" t="s">
        <v>112</v>
      </c>
      <c r="I1667" s="3" t="s">
        <v>631</v>
      </c>
      <c r="J1667" s="3" t="s">
        <v>114</v>
      </c>
      <c r="K1667" s="3" t="s">
        <v>265</v>
      </c>
      <c r="L1667" s="3">
        <v>2002</v>
      </c>
      <c r="M1667" s="3" t="s">
        <v>806</v>
      </c>
      <c r="N1667" s="3" t="s">
        <v>206</v>
      </c>
      <c r="O1667" s="3"/>
      <c r="P1667" s="3" t="s">
        <v>132</v>
      </c>
      <c r="Q1667" s="3" t="s">
        <v>169</v>
      </c>
      <c r="R1667" s="4"/>
      <c r="S1667" s="3" t="s">
        <v>134</v>
      </c>
      <c r="T1667" s="3" t="s">
        <v>135</v>
      </c>
      <c r="U1667" s="2" t="s">
        <v>84</v>
      </c>
      <c r="V1667" s="3" t="s">
        <v>72</v>
      </c>
      <c r="W1667" s="3">
        <v>359.74</v>
      </c>
      <c r="X1667" s="3">
        <v>70.400000000000006</v>
      </c>
      <c r="Y1667" s="4"/>
      <c r="Z1667" s="4"/>
      <c r="AA1667" s="3">
        <v>15</v>
      </c>
      <c r="AB1667" s="3">
        <v>306.83</v>
      </c>
      <c r="AC1667" s="3">
        <v>18.440000000000001</v>
      </c>
      <c r="AD1667" s="4"/>
      <c r="AE1667" s="3">
        <v>15</v>
      </c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3" t="s">
        <v>177</v>
      </c>
      <c r="AV1667" s="3" t="s">
        <v>178</v>
      </c>
      <c r="AW1667" s="3" t="s">
        <v>102</v>
      </c>
      <c r="AX1667" s="4"/>
      <c r="AY1667" s="3" t="s">
        <v>122</v>
      </c>
      <c r="AZ1667" s="3" t="s">
        <v>76</v>
      </c>
      <c r="BA1667" s="3" t="s">
        <v>77</v>
      </c>
      <c r="BB1667" s="3">
        <v>33.283333329999998</v>
      </c>
      <c r="BC1667" s="3">
        <v>120.75</v>
      </c>
      <c r="BD1667" s="3">
        <v>4</v>
      </c>
      <c r="BE1667" s="3" t="s">
        <v>558</v>
      </c>
    </row>
    <row r="1668" spans="1:57" ht="12.75">
      <c r="A1668" s="3" t="s">
        <v>315</v>
      </c>
      <c r="B1668" s="3" t="s">
        <v>57</v>
      </c>
      <c r="C1668" s="3" t="s">
        <v>784</v>
      </c>
      <c r="D1668" s="2" t="s">
        <v>785</v>
      </c>
      <c r="E1668" s="3" t="s">
        <v>775</v>
      </c>
      <c r="F1668" s="3">
        <v>2008</v>
      </c>
      <c r="G1668" s="2" t="s">
        <v>61</v>
      </c>
      <c r="H1668" s="3" t="s">
        <v>112</v>
      </c>
      <c r="I1668" s="3" t="s">
        <v>631</v>
      </c>
      <c r="J1668" s="3" t="s">
        <v>96</v>
      </c>
      <c r="K1668" s="3" t="s">
        <v>273</v>
      </c>
      <c r="L1668" s="3">
        <v>2003</v>
      </c>
      <c r="M1668" s="3" t="s">
        <v>806</v>
      </c>
      <c r="N1668" s="3" t="s">
        <v>206</v>
      </c>
      <c r="O1668" s="3"/>
      <c r="P1668" s="3" t="s">
        <v>132</v>
      </c>
      <c r="Q1668" s="3" t="s">
        <v>169</v>
      </c>
      <c r="R1668" s="4"/>
      <c r="S1668" s="3" t="s">
        <v>134</v>
      </c>
      <c r="T1668" s="3" t="s">
        <v>135</v>
      </c>
      <c r="U1668" s="2" t="s">
        <v>84</v>
      </c>
      <c r="V1668" s="3" t="s">
        <v>72</v>
      </c>
      <c r="W1668" s="3">
        <v>444.04</v>
      </c>
      <c r="X1668" s="3">
        <v>55.86</v>
      </c>
      <c r="Y1668" s="4"/>
      <c r="Z1668" s="4"/>
      <c r="AA1668" s="3">
        <v>15</v>
      </c>
      <c r="AB1668" s="3">
        <v>295.73</v>
      </c>
      <c r="AC1668" s="3">
        <v>28.95</v>
      </c>
      <c r="AD1668" s="4"/>
      <c r="AE1668" s="3">
        <v>15</v>
      </c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3" t="s">
        <v>177</v>
      </c>
      <c r="AV1668" s="3" t="s">
        <v>178</v>
      </c>
      <c r="AW1668" s="3" t="s">
        <v>121</v>
      </c>
      <c r="AX1668" s="4"/>
      <c r="AY1668" s="3" t="s">
        <v>122</v>
      </c>
      <c r="AZ1668" s="3" t="s">
        <v>76</v>
      </c>
      <c r="BA1668" s="3" t="s">
        <v>77</v>
      </c>
      <c r="BB1668" s="3">
        <v>33.283333329999998</v>
      </c>
      <c r="BC1668" s="3">
        <v>120.75</v>
      </c>
      <c r="BD1668" s="3">
        <v>4</v>
      </c>
      <c r="BE1668" s="3" t="s">
        <v>558</v>
      </c>
    </row>
    <row r="1669" spans="1:57" ht="12.75">
      <c r="A1669" s="3" t="s">
        <v>315</v>
      </c>
      <c r="B1669" s="3" t="s">
        <v>57</v>
      </c>
      <c r="C1669" s="3" t="s">
        <v>784</v>
      </c>
      <c r="D1669" s="2" t="s">
        <v>785</v>
      </c>
      <c r="E1669" s="3" t="s">
        <v>775</v>
      </c>
      <c r="F1669" s="3">
        <v>2008</v>
      </c>
      <c r="G1669" s="2" t="s">
        <v>61</v>
      </c>
      <c r="H1669" s="3" t="s">
        <v>112</v>
      </c>
      <c r="I1669" s="3" t="s">
        <v>631</v>
      </c>
      <c r="J1669" s="3" t="s">
        <v>271</v>
      </c>
      <c r="K1669" s="3" t="s">
        <v>561</v>
      </c>
      <c r="L1669" s="3">
        <v>2002</v>
      </c>
      <c r="M1669" s="3" t="s">
        <v>806</v>
      </c>
      <c r="N1669" s="3" t="s">
        <v>206</v>
      </c>
      <c r="O1669" s="3"/>
      <c r="P1669" s="3" t="s">
        <v>132</v>
      </c>
      <c r="Q1669" s="3" t="s">
        <v>169</v>
      </c>
      <c r="R1669" s="4"/>
      <c r="S1669" s="3" t="s">
        <v>134</v>
      </c>
      <c r="T1669" s="3" t="s">
        <v>135</v>
      </c>
      <c r="U1669" s="2" t="s">
        <v>84</v>
      </c>
      <c r="V1669" s="3" t="s">
        <v>72</v>
      </c>
      <c r="W1669" s="3">
        <v>395.83</v>
      </c>
      <c r="X1669" s="3">
        <v>52.84</v>
      </c>
      <c r="Y1669" s="4"/>
      <c r="Z1669" s="4"/>
      <c r="AA1669" s="3">
        <v>15</v>
      </c>
      <c r="AB1669" s="3">
        <v>306</v>
      </c>
      <c r="AC1669" s="3">
        <v>44.37</v>
      </c>
      <c r="AD1669" s="4"/>
      <c r="AE1669" s="3">
        <v>15</v>
      </c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3" t="s">
        <v>177</v>
      </c>
      <c r="AV1669" s="3" t="s">
        <v>178</v>
      </c>
      <c r="AW1669" s="3" t="s">
        <v>102</v>
      </c>
      <c r="AX1669" s="4"/>
      <c r="AY1669" s="3" t="s">
        <v>122</v>
      </c>
      <c r="AZ1669" s="3" t="s">
        <v>76</v>
      </c>
      <c r="BA1669" s="3" t="s">
        <v>77</v>
      </c>
      <c r="BB1669" s="3">
        <v>33.283333329999998</v>
      </c>
      <c r="BC1669" s="3">
        <v>120.75</v>
      </c>
      <c r="BD1669" s="3">
        <v>4</v>
      </c>
      <c r="BE1669" s="3" t="s">
        <v>558</v>
      </c>
    </row>
    <row r="1670" spans="1:57" ht="12.75">
      <c r="A1670" s="3" t="s">
        <v>315</v>
      </c>
      <c r="B1670" s="3" t="s">
        <v>57</v>
      </c>
      <c r="C1670" s="3" t="s">
        <v>784</v>
      </c>
      <c r="D1670" s="2" t="s">
        <v>785</v>
      </c>
      <c r="E1670" s="3" t="s">
        <v>775</v>
      </c>
      <c r="F1670" s="3">
        <v>2008</v>
      </c>
      <c r="G1670" s="2" t="s">
        <v>61</v>
      </c>
      <c r="H1670" s="3" t="s">
        <v>112</v>
      </c>
      <c r="I1670" s="3" t="s">
        <v>631</v>
      </c>
      <c r="J1670" s="3" t="s">
        <v>271</v>
      </c>
      <c r="K1670" s="3" t="s">
        <v>561</v>
      </c>
      <c r="L1670" s="3">
        <v>2002</v>
      </c>
      <c r="M1670" s="3" t="s">
        <v>807</v>
      </c>
      <c r="N1670" s="3" t="s">
        <v>310</v>
      </c>
      <c r="O1670" s="3"/>
      <c r="P1670" s="3" t="s">
        <v>222</v>
      </c>
      <c r="Q1670" s="3" t="s">
        <v>106</v>
      </c>
      <c r="R1670" s="4"/>
      <c r="S1670" s="3" t="s">
        <v>134</v>
      </c>
      <c r="T1670" s="3" t="s">
        <v>135</v>
      </c>
      <c r="U1670" s="3" t="s">
        <v>84</v>
      </c>
      <c r="V1670" s="3" t="s">
        <v>72</v>
      </c>
      <c r="W1670" s="3">
        <v>71.3</v>
      </c>
      <c r="X1670" s="3">
        <v>7</v>
      </c>
      <c r="Y1670" s="4"/>
      <c r="Z1670" s="4"/>
      <c r="AA1670" s="3">
        <v>15</v>
      </c>
      <c r="AB1670" s="3">
        <v>52.6</v>
      </c>
      <c r="AC1670" s="3">
        <v>8.3000000000000007</v>
      </c>
      <c r="AD1670" s="4"/>
      <c r="AE1670" s="3">
        <v>15</v>
      </c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3" t="s">
        <v>177</v>
      </c>
      <c r="AV1670" s="3" t="s">
        <v>178</v>
      </c>
      <c r="AW1670" s="3" t="s">
        <v>102</v>
      </c>
      <c r="AX1670" s="4"/>
      <c r="AY1670" s="3" t="s">
        <v>122</v>
      </c>
      <c r="AZ1670" s="3" t="s">
        <v>76</v>
      </c>
      <c r="BA1670" s="3" t="s">
        <v>77</v>
      </c>
      <c r="BB1670" s="3">
        <v>33.283333329999998</v>
      </c>
      <c r="BC1670" s="3">
        <v>120.75</v>
      </c>
      <c r="BD1670" s="3">
        <v>4</v>
      </c>
      <c r="BE1670" s="3" t="s">
        <v>788</v>
      </c>
    </row>
    <row r="1671" spans="1:57" ht="12.75">
      <c r="A1671" s="3" t="s">
        <v>315</v>
      </c>
      <c r="B1671" s="3" t="s">
        <v>57</v>
      </c>
      <c r="C1671" s="3" t="s">
        <v>784</v>
      </c>
      <c r="D1671" s="2" t="s">
        <v>785</v>
      </c>
      <c r="E1671" s="3" t="s">
        <v>775</v>
      </c>
      <c r="F1671" s="3">
        <v>2008</v>
      </c>
      <c r="G1671" s="2" t="s">
        <v>61</v>
      </c>
      <c r="H1671" s="3" t="s">
        <v>112</v>
      </c>
      <c r="I1671" s="3" t="s">
        <v>631</v>
      </c>
      <c r="J1671" s="3" t="s">
        <v>114</v>
      </c>
      <c r="K1671" s="3" t="s">
        <v>265</v>
      </c>
      <c r="L1671" s="3">
        <v>2002</v>
      </c>
      <c r="M1671" s="3" t="s">
        <v>807</v>
      </c>
      <c r="N1671" s="3" t="s">
        <v>310</v>
      </c>
      <c r="O1671" s="3"/>
      <c r="P1671" s="3" t="s">
        <v>222</v>
      </c>
      <c r="Q1671" s="3" t="s">
        <v>106</v>
      </c>
      <c r="R1671" s="4"/>
      <c r="S1671" s="3" t="s">
        <v>134</v>
      </c>
      <c r="T1671" s="3" t="s">
        <v>135</v>
      </c>
      <c r="U1671" s="3" t="s">
        <v>84</v>
      </c>
      <c r="V1671" s="3" t="s">
        <v>72</v>
      </c>
      <c r="W1671" s="3">
        <v>71.900000000000006</v>
      </c>
      <c r="X1671" s="3">
        <v>11.1</v>
      </c>
      <c r="Y1671" s="4"/>
      <c r="Z1671" s="4"/>
      <c r="AA1671" s="3">
        <v>15</v>
      </c>
      <c r="AB1671" s="3">
        <v>55.4</v>
      </c>
      <c r="AC1671" s="3">
        <v>15.8</v>
      </c>
      <c r="AD1671" s="4"/>
      <c r="AE1671" s="3">
        <v>15</v>
      </c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3" t="s">
        <v>177</v>
      </c>
      <c r="AV1671" s="3" t="s">
        <v>178</v>
      </c>
      <c r="AW1671" s="3" t="s">
        <v>102</v>
      </c>
      <c r="AX1671" s="4"/>
      <c r="AY1671" s="3" t="s">
        <v>122</v>
      </c>
      <c r="AZ1671" s="3" t="s">
        <v>76</v>
      </c>
      <c r="BA1671" s="3" t="s">
        <v>77</v>
      </c>
      <c r="BB1671" s="3">
        <v>33.283333329999998</v>
      </c>
      <c r="BC1671" s="3">
        <v>120.75</v>
      </c>
      <c r="BD1671" s="3">
        <v>4</v>
      </c>
      <c r="BE1671" s="3" t="s">
        <v>788</v>
      </c>
    </row>
    <row r="1672" spans="1:57" ht="12.75">
      <c r="A1672" s="3" t="s">
        <v>315</v>
      </c>
      <c r="B1672" s="3" t="s">
        <v>57</v>
      </c>
      <c r="C1672" s="3" t="s">
        <v>784</v>
      </c>
      <c r="D1672" s="2" t="s">
        <v>785</v>
      </c>
      <c r="E1672" s="3" t="s">
        <v>775</v>
      </c>
      <c r="F1672" s="3">
        <v>2008</v>
      </c>
      <c r="G1672" s="2" t="s">
        <v>61</v>
      </c>
      <c r="H1672" s="3" t="s">
        <v>112</v>
      </c>
      <c r="I1672" s="3" t="s">
        <v>631</v>
      </c>
      <c r="J1672" s="3" t="s">
        <v>64</v>
      </c>
      <c r="K1672" s="3" t="s">
        <v>65</v>
      </c>
      <c r="L1672" s="3">
        <v>2003</v>
      </c>
      <c r="M1672" s="3" t="s">
        <v>807</v>
      </c>
      <c r="N1672" s="3" t="s">
        <v>310</v>
      </c>
      <c r="O1672" s="3"/>
      <c r="P1672" s="3" t="s">
        <v>222</v>
      </c>
      <c r="Q1672" s="3" t="s">
        <v>106</v>
      </c>
      <c r="R1672" s="4"/>
      <c r="S1672" s="3" t="s">
        <v>134</v>
      </c>
      <c r="T1672" s="3" t="s">
        <v>135</v>
      </c>
      <c r="U1672" s="3" t="s">
        <v>84</v>
      </c>
      <c r="V1672" s="3" t="s">
        <v>72</v>
      </c>
      <c r="W1672" s="3">
        <v>63.9</v>
      </c>
      <c r="X1672" s="3">
        <v>13.1</v>
      </c>
      <c r="Y1672" s="4"/>
      <c r="Z1672" s="4"/>
      <c r="AA1672" s="3">
        <v>15</v>
      </c>
      <c r="AB1672" s="3">
        <v>67.2</v>
      </c>
      <c r="AC1672" s="3">
        <v>18.899999999999999</v>
      </c>
      <c r="AD1672" s="4"/>
      <c r="AE1672" s="3">
        <v>15</v>
      </c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3" t="s">
        <v>177</v>
      </c>
      <c r="AV1672" s="3" t="s">
        <v>178</v>
      </c>
      <c r="AW1672" s="3" t="s">
        <v>121</v>
      </c>
      <c r="AX1672" s="4"/>
      <c r="AY1672" s="3" t="s">
        <v>122</v>
      </c>
      <c r="AZ1672" s="3" t="s">
        <v>76</v>
      </c>
      <c r="BA1672" s="3" t="s">
        <v>77</v>
      </c>
      <c r="BB1672" s="3">
        <v>33.283333329999998</v>
      </c>
      <c r="BC1672" s="3">
        <v>120.75</v>
      </c>
      <c r="BD1672" s="3">
        <v>4</v>
      </c>
      <c r="BE1672" s="3" t="s">
        <v>788</v>
      </c>
    </row>
    <row r="1673" spans="1:57" ht="12.75">
      <c r="A1673" s="3" t="s">
        <v>315</v>
      </c>
      <c r="B1673" s="3" t="s">
        <v>57</v>
      </c>
      <c r="C1673" s="3" t="s">
        <v>784</v>
      </c>
      <c r="D1673" s="2" t="s">
        <v>785</v>
      </c>
      <c r="E1673" s="3" t="s">
        <v>775</v>
      </c>
      <c r="F1673" s="3">
        <v>2008</v>
      </c>
      <c r="G1673" s="2" t="s">
        <v>61</v>
      </c>
      <c r="H1673" s="3" t="s">
        <v>112</v>
      </c>
      <c r="I1673" s="3" t="s">
        <v>631</v>
      </c>
      <c r="J1673" s="3" t="s">
        <v>64</v>
      </c>
      <c r="K1673" s="3" t="s">
        <v>65</v>
      </c>
      <c r="L1673" s="3">
        <v>2003</v>
      </c>
      <c r="M1673" s="3" t="s">
        <v>808</v>
      </c>
      <c r="N1673" s="3" t="s">
        <v>310</v>
      </c>
      <c r="O1673" s="3"/>
      <c r="P1673" s="3" t="s">
        <v>222</v>
      </c>
      <c r="Q1673" s="3" t="s">
        <v>787</v>
      </c>
      <c r="R1673" s="4"/>
      <c r="S1673" s="3" t="s">
        <v>134</v>
      </c>
      <c r="T1673" s="3" t="s">
        <v>426</v>
      </c>
      <c r="U1673" s="3" t="s">
        <v>84</v>
      </c>
      <c r="V1673" s="3" t="s">
        <v>72</v>
      </c>
      <c r="W1673" s="3">
        <v>33898</v>
      </c>
      <c r="X1673" s="4"/>
      <c r="Y1673" s="4"/>
      <c r="Z1673" s="4"/>
      <c r="AA1673" s="3">
        <v>15</v>
      </c>
      <c r="AB1673" s="3">
        <v>50790</v>
      </c>
      <c r="AC1673" s="4"/>
      <c r="AD1673" s="4"/>
      <c r="AE1673" s="3">
        <v>15</v>
      </c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3" t="s">
        <v>177</v>
      </c>
      <c r="AV1673" s="3" t="s">
        <v>178</v>
      </c>
      <c r="AW1673" s="3" t="s">
        <v>121</v>
      </c>
      <c r="AX1673" s="4"/>
      <c r="AY1673" s="3" t="s">
        <v>122</v>
      </c>
      <c r="AZ1673" s="3" t="s">
        <v>76</v>
      </c>
      <c r="BA1673" s="3" t="s">
        <v>77</v>
      </c>
      <c r="BB1673" s="3">
        <v>33.283333329999998</v>
      </c>
      <c r="BC1673" s="3">
        <v>120.75</v>
      </c>
      <c r="BD1673" s="3">
        <v>4</v>
      </c>
      <c r="BE1673" s="3" t="s">
        <v>788</v>
      </c>
    </row>
    <row r="1674" spans="1:57" ht="12.75">
      <c r="A1674" s="3" t="s">
        <v>315</v>
      </c>
      <c r="B1674" s="3" t="s">
        <v>57</v>
      </c>
      <c r="C1674" s="3" t="s">
        <v>784</v>
      </c>
      <c r="D1674" s="2" t="s">
        <v>785</v>
      </c>
      <c r="E1674" s="3" t="s">
        <v>775</v>
      </c>
      <c r="F1674" s="3">
        <v>2008</v>
      </c>
      <c r="G1674" s="2" t="s">
        <v>61</v>
      </c>
      <c r="H1674" s="3" t="s">
        <v>112</v>
      </c>
      <c r="I1674" s="3" t="s">
        <v>631</v>
      </c>
      <c r="J1674" s="3" t="s">
        <v>64</v>
      </c>
      <c r="K1674" s="3" t="s">
        <v>65</v>
      </c>
      <c r="L1674" s="3">
        <v>2003</v>
      </c>
      <c r="M1674" s="3" t="s">
        <v>809</v>
      </c>
      <c r="N1674" s="3" t="s">
        <v>310</v>
      </c>
      <c r="O1674" s="3"/>
      <c r="P1674" s="3" t="s">
        <v>222</v>
      </c>
      <c r="Q1674" s="3" t="s">
        <v>791</v>
      </c>
      <c r="R1674" s="4"/>
      <c r="S1674" s="3" t="s">
        <v>134</v>
      </c>
      <c r="T1674" s="3" t="s">
        <v>135</v>
      </c>
      <c r="U1674" s="3" t="s">
        <v>84</v>
      </c>
      <c r="V1674" s="3" t="s">
        <v>72</v>
      </c>
      <c r="W1674" s="3">
        <v>2.5</v>
      </c>
      <c r="X1674" s="4"/>
      <c r="Y1674" s="4"/>
      <c r="Z1674" s="4"/>
      <c r="AA1674" s="3">
        <v>15</v>
      </c>
      <c r="AB1674" s="3">
        <v>2.2000000000000002</v>
      </c>
      <c r="AC1674" s="4"/>
      <c r="AD1674" s="4"/>
      <c r="AE1674" s="3">
        <v>15</v>
      </c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3" t="s">
        <v>177</v>
      </c>
      <c r="AV1674" s="3" t="s">
        <v>178</v>
      </c>
      <c r="AW1674" s="3" t="s">
        <v>121</v>
      </c>
      <c r="AX1674" s="4"/>
      <c r="AY1674" s="3" t="s">
        <v>122</v>
      </c>
      <c r="AZ1674" s="3" t="s">
        <v>76</v>
      </c>
      <c r="BA1674" s="3" t="s">
        <v>77</v>
      </c>
      <c r="BB1674" s="3">
        <v>33.283333329999998</v>
      </c>
      <c r="BC1674" s="3">
        <v>120.75</v>
      </c>
      <c r="BD1674" s="3">
        <v>4</v>
      </c>
      <c r="BE1674" s="3" t="s">
        <v>788</v>
      </c>
    </row>
    <row r="1675" spans="1:57" ht="12.75">
      <c r="A1675" s="3" t="s">
        <v>315</v>
      </c>
      <c r="B1675" s="3" t="s">
        <v>57</v>
      </c>
      <c r="C1675" s="3" t="s">
        <v>784</v>
      </c>
      <c r="D1675" s="2" t="s">
        <v>785</v>
      </c>
      <c r="E1675" s="3" t="s">
        <v>775</v>
      </c>
      <c r="F1675" s="3">
        <v>2008</v>
      </c>
      <c r="G1675" s="2" t="s">
        <v>61</v>
      </c>
      <c r="H1675" s="3" t="s">
        <v>112</v>
      </c>
      <c r="I1675" s="3" t="s">
        <v>631</v>
      </c>
      <c r="J1675" s="3" t="s">
        <v>64</v>
      </c>
      <c r="K1675" s="3" t="s">
        <v>65</v>
      </c>
      <c r="L1675" s="3">
        <v>2003</v>
      </c>
      <c r="M1675" s="3" t="s">
        <v>810</v>
      </c>
      <c r="N1675" s="3" t="s">
        <v>310</v>
      </c>
      <c r="O1675" s="3"/>
      <c r="P1675" s="3" t="s">
        <v>222</v>
      </c>
      <c r="Q1675" s="3" t="s">
        <v>98</v>
      </c>
      <c r="R1675" s="4"/>
      <c r="S1675" s="3" t="s">
        <v>134</v>
      </c>
      <c r="T1675" s="3" t="s">
        <v>426</v>
      </c>
      <c r="U1675" s="3" t="s">
        <v>84</v>
      </c>
      <c r="V1675" s="3" t="s">
        <v>72</v>
      </c>
      <c r="W1675" s="3">
        <v>327</v>
      </c>
      <c r="X1675" s="4"/>
      <c r="Y1675" s="4"/>
      <c r="Z1675" s="4"/>
      <c r="AA1675" s="3">
        <v>15</v>
      </c>
      <c r="AB1675" s="3">
        <v>638</v>
      </c>
      <c r="AC1675" s="4"/>
      <c r="AD1675" s="4"/>
      <c r="AE1675" s="3">
        <v>15</v>
      </c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3" t="s">
        <v>177</v>
      </c>
      <c r="AV1675" s="3" t="s">
        <v>178</v>
      </c>
      <c r="AW1675" s="3" t="s">
        <v>121</v>
      </c>
      <c r="AX1675" s="4"/>
      <c r="AY1675" s="3" t="s">
        <v>122</v>
      </c>
      <c r="AZ1675" s="3" t="s">
        <v>76</v>
      </c>
      <c r="BA1675" s="3" t="s">
        <v>77</v>
      </c>
      <c r="BB1675" s="3">
        <v>33.283333329999998</v>
      </c>
      <c r="BC1675" s="3">
        <v>120.75</v>
      </c>
      <c r="BD1675" s="3">
        <v>4</v>
      </c>
      <c r="BE1675" s="3" t="s">
        <v>788</v>
      </c>
    </row>
    <row r="1676" spans="1:57" ht="12.75">
      <c r="A1676" s="3" t="s">
        <v>315</v>
      </c>
      <c r="B1676" s="3" t="s">
        <v>57</v>
      </c>
      <c r="C1676" s="3" t="s">
        <v>784</v>
      </c>
      <c r="D1676" s="2" t="s">
        <v>785</v>
      </c>
      <c r="E1676" s="3" t="s">
        <v>775</v>
      </c>
      <c r="F1676" s="3">
        <v>2008</v>
      </c>
      <c r="G1676" s="2" t="s">
        <v>61</v>
      </c>
      <c r="H1676" s="3" t="s">
        <v>112</v>
      </c>
      <c r="I1676" s="3" t="s">
        <v>631</v>
      </c>
      <c r="J1676" s="3" t="s">
        <v>64</v>
      </c>
      <c r="K1676" s="3" t="s">
        <v>65</v>
      </c>
      <c r="L1676" s="3">
        <v>2003</v>
      </c>
      <c r="M1676" s="3" t="s">
        <v>811</v>
      </c>
      <c r="N1676" s="3" t="s">
        <v>310</v>
      </c>
      <c r="O1676" s="3"/>
      <c r="P1676" s="3" t="s">
        <v>222</v>
      </c>
      <c r="Q1676" s="3" t="s">
        <v>764</v>
      </c>
      <c r="R1676" s="4"/>
      <c r="S1676" s="3" t="s">
        <v>134</v>
      </c>
      <c r="T1676" s="3" t="s">
        <v>426</v>
      </c>
      <c r="U1676" s="3" t="s">
        <v>84</v>
      </c>
      <c r="V1676" s="3" t="s">
        <v>72</v>
      </c>
      <c r="W1676" s="3">
        <v>20613</v>
      </c>
      <c r="X1676" s="4"/>
      <c r="Y1676" s="4"/>
      <c r="Z1676" s="4"/>
      <c r="AA1676" s="3">
        <v>15</v>
      </c>
      <c r="AB1676" s="3">
        <v>43592</v>
      </c>
      <c r="AC1676" s="4"/>
      <c r="AD1676" s="4"/>
      <c r="AE1676" s="3">
        <v>15</v>
      </c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3" t="s">
        <v>177</v>
      </c>
      <c r="AV1676" s="3" t="s">
        <v>178</v>
      </c>
      <c r="AW1676" s="3" t="s">
        <v>121</v>
      </c>
      <c r="AX1676" s="4"/>
      <c r="AY1676" s="3" t="s">
        <v>122</v>
      </c>
      <c r="AZ1676" s="3" t="s">
        <v>76</v>
      </c>
      <c r="BA1676" s="3" t="s">
        <v>77</v>
      </c>
      <c r="BB1676" s="3">
        <v>33.283333329999998</v>
      </c>
      <c r="BC1676" s="3">
        <v>120.75</v>
      </c>
      <c r="BD1676" s="3">
        <v>4</v>
      </c>
      <c r="BE1676" s="3" t="s">
        <v>788</v>
      </c>
    </row>
    <row r="1677" spans="1:57" ht="12.75">
      <c r="A1677" s="3" t="s">
        <v>315</v>
      </c>
      <c r="B1677" s="3" t="s">
        <v>57</v>
      </c>
      <c r="C1677" s="3" t="s">
        <v>784</v>
      </c>
      <c r="D1677" s="2" t="s">
        <v>785</v>
      </c>
      <c r="E1677" s="3" t="s">
        <v>775</v>
      </c>
      <c r="F1677" s="3">
        <v>2008</v>
      </c>
      <c r="G1677" s="2" t="s">
        <v>61</v>
      </c>
      <c r="H1677" s="3" t="s">
        <v>112</v>
      </c>
      <c r="I1677" s="3" t="s">
        <v>631</v>
      </c>
      <c r="J1677" s="3" t="s">
        <v>64</v>
      </c>
      <c r="K1677" s="3" t="s">
        <v>65</v>
      </c>
      <c r="L1677" s="3">
        <v>2003</v>
      </c>
      <c r="M1677" s="3" t="s">
        <v>812</v>
      </c>
      <c r="N1677" s="3" t="s">
        <v>310</v>
      </c>
      <c r="O1677" s="3"/>
      <c r="P1677" s="3" t="s">
        <v>222</v>
      </c>
      <c r="Q1677" s="3" t="s">
        <v>797</v>
      </c>
      <c r="R1677" s="4"/>
      <c r="S1677" s="3" t="s">
        <v>134</v>
      </c>
      <c r="T1677" s="3" t="s">
        <v>426</v>
      </c>
      <c r="U1677" s="3" t="s">
        <v>84</v>
      </c>
      <c r="V1677" s="3" t="s">
        <v>72</v>
      </c>
      <c r="W1677" s="3">
        <v>13</v>
      </c>
      <c r="X1677" s="4"/>
      <c r="Y1677" s="4"/>
      <c r="Z1677" s="4"/>
      <c r="AA1677" s="3">
        <v>15</v>
      </c>
      <c r="AB1677" s="3">
        <v>9.9</v>
      </c>
      <c r="AC1677" s="4"/>
      <c r="AD1677" s="4"/>
      <c r="AE1677" s="3">
        <v>15</v>
      </c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3" t="s">
        <v>177</v>
      </c>
      <c r="AV1677" s="3" t="s">
        <v>178</v>
      </c>
      <c r="AW1677" s="3" t="s">
        <v>121</v>
      </c>
      <c r="AX1677" s="4"/>
      <c r="AY1677" s="3" t="s">
        <v>122</v>
      </c>
      <c r="AZ1677" s="3" t="s">
        <v>76</v>
      </c>
      <c r="BA1677" s="3" t="s">
        <v>77</v>
      </c>
      <c r="BB1677" s="3">
        <v>33.283333329999998</v>
      </c>
      <c r="BC1677" s="3">
        <v>120.75</v>
      </c>
      <c r="BD1677" s="3">
        <v>4</v>
      </c>
      <c r="BE1677" s="3" t="s">
        <v>788</v>
      </c>
    </row>
    <row r="1678" spans="1:57" ht="12.75">
      <c r="A1678" s="3" t="s">
        <v>315</v>
      </c>
      <c r="B1678" s="3" t="s">
        <v>57</v>
      </c>
      <c r="C1678" s="3" t="s">
        <v>784</v>
      </c>
      <c r="D1678" s="2" t="s">
        <v>785</v>
      </c>
      <c r="E1678" s="3" t="s">
        <v>775</v>
      </c>
      <c r="F1678" s="3">
        <v>2008</v>
      </c>
      <c r="G1678" s="2" t="s">
        <v>61</v>
      </c>
      <c r="H1678" s="3" t="s">
        <v>112</v>
      </c>
      <c r="I1678" s="3" t="s">
        <v>631</v>
      </c>
      <c r="J1678" s="3" t="s">
        <v>64</v>
      </c>
      <c r="K1678" s="3" t="s">
        <v>65</v>
      </c>
      <c r="L1678" s="3">
        <v>2003</v>
      </c>
      <c r="M1678" s="3" t="s">
        <v>813</v>
      </c>
      <c r="N1678" s="3" t="s">
        <v>310</v>
      </c>
      <c r="O1678" s="3"/>
      <c r="P1678" s="3" t="s">
        <v>222</v>
      </c>
      <c r="Q1678" s="3" t="s">
        <v>105</v>
      </c>
      <c r="R1678" s="4"/>
      <c r="S1678" s="3" t="s">
        <v>134</v>
      </c>
      <c r="T1678" s="3" t="s">
        <v>426</v>
      </c>
      <c r="U1678" s="3" t="s">
        <v>84</v>
      </c>
      <c r="V1678" s="3" t="s">
        <v>72</v>
      </c>
      <c r="W1678" s="3">
        <v>241</v>
      </c>
      <c r="X1678" s="4"/>
      <c r="Y1678" s="4"/>
      <c r="Z1678" s="4"/>
      <c r="AA1678" s="3">
        <v>15</v>
      </c>
      <c r="AB1678" s="3">
        <v>96.8</v>
      </c>
      <c r="AC1678" s="4"/>
      <c r="AD1678" s="4"/>
      <c r="AE1678" s="3">
        <v>15</v>
      </c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3" t="s">
        <v>177</v>
      </c>
      <c r="AV1678" s="3" t="s">
        <v>178</v>
      </c>
      <c r="AW1678" s="3" t="s">
        <v>121</v>
      </c>
      <c r="AX1678" s="4"/>
      <c r="AY1678" s="3" t="s">
        <v>122</v>
      </c>
      <c r="AZ1678" s="3" t="s">
        <v>76</v>
      </c>
      <c r="BA1678" s="3" t="s">
        <v>77</v>
      </c>
      <c r="BB1678" s="3">
        <v>33.283333329999998</v>
      </c>
      <c r="BC1678" s="3">
        <v>120.75</v>
      </c>
      <c r="BD1678" s="3">
        <v>4</v>
      </c>
      <c r="BE1678" s="3" t="s">
        <v>788</v>
      </c>
    </row>
    <row r="1679" spans="1:57" ht="12.75">
      <c r="A1679" s="3" t="s">
        <v>315</v>
      </c>
      <c r="B1679" s="3" t="s">
        <v>57</v>
      </c>
      <c r="C1679" s="3" t="s">
        <v>784</v>
      </c>
      <c r="D1679" s="2" t="s">
        <v>785</v>
      </c>
      <c r="E1679" s="3" t="s">
        <v>775</v>
      </c>
      <c r="F1679" s="3">
        <v>2008</v>
      </c>
      <c r="G1679" s="2" t="s">
        <v>61</v>
      </c>
      <c r="H1679" s="3" t="s">
        <v>112</v>
      </c>
      <c r="I1679" s="3" t="s">
        <v>631</v>
      </c>
      <c r="J1679" s="3" t="s">
        <v>64</v>
      </c>
      <c r="K1679" s="3" t="s">
        <v>65</v>
      </c>
      <c r="L1679" s="3">
        <v>2003</v>
      </c>
      <c r="M1679" s="3" t="s">
        <v>814</v>
      </c>
      <c r="N1679" s="3" t="s">
        <v>310</v>
      </c>
      <c r="O1679" s="3"/>
      <c r="P1679" s="3" t="s">
        <v>222</v>
      </c>
      <c r="Q1679" s="3" t="s">
        <v>803</v>
      </c>
      <c r="R1679" s="4"/>
      <c r="S1679" s="3" t="s">
        <v>134</v>
      </c>
      <c r="T1679" s="3" t="s">
        <v>426</v>
      </c>
      <c r="U1679" s="3" t="s">
        <v>84</v>
      </c>
      <c r="V1679" s="3" t="s">
        <v>72</v>
      </c>
      <c r="W1679" s="3">
        <v>14.7</v>
      </c>
      <c r="X1679" s="4"/>
      <c r="Y1679" s="4"/>
      <c r="Z1679" s="4"/>
      <c r="AA1679" s="3">
        <v>15</v>
      </c>
      <c r="AB1679" s="3">
        <v>19.7</v>
      </c>
      <c r="AC1679" s="4"/>
      <c r="AD1679" s="4"/>
      <c r="AE1679" s="3">
        <v>15</v>
      </c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3" t="s">
        <v>177</v>
      </c>
      <c r="AV1679" s="3" t="s">
        <v>178</v>
      </c>
      <c r="AW1679" s="3" t="s">
        <v>121</v>
      </c>
      <c r="AX1679" s="4"/>
      <c r="AY1679" s="3" t="s">
        <v>122</v>
      </c>
      <c r="AZ1679" s="3" t="s">
        <v>76</v>
      </c>
      <c r="BA1679" s="3" t="s">
        <v>77</v>
      </c>
      <c r="BB1679" s="3">
        <v>33.283333329999998</v>
      </c>
      <c r="BC1679" s="3">
        <v>120.75</v>
      </c>
      <c r="BD1679" s="3">
        <v>4</v>
      </c>
      <c r="BE1679" s="3" t="s">
        <v>788</v>
      </c>
    </row>
    <row r="1680" spans="1:57" ht="12.75">
      <c r="A1680" s="3" t="s">
        <v>315</v>
      </c>
      <c r="B1680" s="3" t="s">
        <v>57</v>
      </c>
      <c r="C1680" s="3" t="s">
        <v>784</v>
      </c>
      <c r="D1680" s="2" t="s">
        <v>785</v>
      </c>
      <c r="E1680" s="3" t="s">
        <v>775</v>
      </c>
      <c r="F1680" s="3">
        <v>2008</v>
      </c>
      <c r="G1680" s="2" t="s">
        <v>61</v>
      </c>
      <c r="H1680" s="3" t="s">
        <v>112</v>
      </c>
      <c r="I1680" s="3" t="s">
        <v>631</v>
      </c>
      <c r="J1680" s="3" t="s">
        <v>64</v>
      </c>
      <c r="K1680" s="3" t="s">
        <v>65</v>
      </c>
      <c r="L1680" s="3">
        <v>2003</v>
      </c>
      <c r="M1680" s="3" t="s">
        <v>815</v>
      </c>
      <c r="N1680" s="3" t="s">
        <v>310</v>
      </c>
      <c r="O1680" s="3"/>
      <c r="P1680" s="3" t="s">
        <v>222</v>
      </c>
      <c r="Q1680" s="3" t="s">
        <v>106</v>
      </c>
      <c r="R1680" s="4"/>
      <c r="S1680" s="3" t="s">
        <v>134</v>
      </c>
      <c r="T1680" s="3" t="s">
        <v>426</v>
      </c>
      <c r="U1680" s="3" t="s">
        <v>84</v>
      </c>
      <c r="V1680" s="3" t="s">
        <v>72</v>
      </c>
      <c r="W1680" s="3">
        <v>1232</v>
      </c>
      <c r="X1680" s="4"/>
      <c r="Y1680" s="4"/>
      <c r="Z1680" s="4"/>
      <c r="AA1680" s="3">
        <v>15</v>
      </c>
      <c r="AB1680" s="3">
        <v>657</v>
      </c>
      <c r="AC1680" s="4"/>
      <c r="AD1680" s="4"/>
      <c r="AE1680" s="3">
        <v>15</v>
      </c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3" t="s">
        <v>177</v>
      </c>
      <c r="AV1680" s="3" t="s">
        <v>178</v>
      </c>
      <c r="AW1680" s="3" t="s">
        <v>121</v>
      </c>
      <c r="AX1680" s="4"/>
      <c r="AY1680" s="3" t="s">
        <v>122</v>
      </c>
      <c r="AZ1680" s="3" t="s">
        <v>76</v>
      </c>
      <c r="BA1680" s="3" t="s">
        <v>77</v>
      </c>
      <c r="BB1680" s="3">
        <v>33.283333329999998</v>
      </c>
      <c r="BC1680" s="3">
        <v>120.75</v>
      </c>
      <c r="BD1680" s="3">
        <v>4</v>
      </c>
      <c r="BE1680" s="3" t="s">
        <v>788</v>
      </c>
    </row>
    <row r="1681" spans="1:57" ht="12.75">
      <c r="A1681" s="3" t="s">
        <v>315</v>
      </c>
      <c r="B1681" s="3" t="s">
        <v>57</v>
      </c>
      <c r="C1681" s="3" t="s">
        <v>784</v>
      </c>
      <c r="D1681" s="2" t="s">
        <v>785</v>
      </c>
      <c r="E1681" s="3" t="s">
        <v>775</v>
      </c>
      <c r="F1681" s="3">
        <v>2008</v>
      </c>
      <c r="G1681" s="2" t="s">
        <v>61</v>
      </c>
      <c r="H1681" s="3" t="s">
        <v>112</v>
      </c>
      <c r="I1681" s="3" t="s">
        <v>631</v>
      </c>
      <c r="J1681" s="3" t="s">
        <v>64</v>
      </c>
      <c r="K1681" s="3" t="s">
        <v>65</v>
      </c>
      <c r="L1681" s="3">
        <v>2002</v>
      </c>
      <c r="M1681" s="3" t="s">
        <v>816</v>
      </c>
      <c r="N1681" s="3" t="s">
        <v>310</v>
      </c>
      <c r="O1681" s="3"/>
      <c r="P1681" s="3" t="s">
        <v>222</v>
      </c>
      <c r="Q1681" s="3" t="s">
        <v>787</v>
      </c>
      <c r="R1681" s="4"/>
      <c r="S1681" s="3" t="s">
        <v>134</v>
      </c>
      <c r="T1681" s="3" t="s">
        <v>426</v>
      </c>
      <c r="U1681" s="3" t="s">
        <v>84</v>
      </c>
      <c r="V1681" s="3" t="s">
        <v>72</v>
      </c>
      <c r="W1681" s="3">
        <v>1.7</v>
      </c>
      <c r="X1681" s="3">
        <v>0.3</v>
      </c>
      <c r="Y1681" s="4"/>
      <c r="Z1681" s="4"/>
      <c r="AA1681" s="3">
        <v>15</v>
      </c>
      <c r="AB1681" s="3">
        <v>1.2</v>
      </c>
      <c r="AC1681" s="3">
        <v>0.5</v>
      </c>
      <c r="AD1681" s="4"/>
      <c r="AE1681" s="3">
        <v>15</v>
      </c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3" t="s">
        <v>177</v>
      </c>
      <c r="AV1681" s="3" t="s">
        <v>178</v>
      </c>
      <c r="AW1681" s="3" t="s">
        <v>102</v>
      </c>
      <c r="AX1681" s="4"/>
      <c r="AY1681" s="3" t="s">
        <v>122</v>
      </c>
      <c r="AZ1681" s="3" t="s">
        <v>76</v>
      </c>
      <c r="BA1681" s="3" t="s">
        <v>77</v>
      </c>
      <c r="BB1681" s="3">
        <v>33.283333329999998</v>
      </c>
      <c r="BC1681" s="3">
        <v>120.75</v>
      </c>
      <c r="BD1681" s="3">
        <v>4</v>
      </c>
      <c r="BE1681" s="3" t="s">
        <v>788</v>
      </c>
    </row>
    <row r="1682" spans="1:57" ht="12.75">
      <c r="A1682" s="3" t="s">
        <v>315</v>
      </c>
      <c r="B1682" s="3" t="s">
        <v>57</v>
      </c>
      <c r="C1682" s="3" t="s">
        <v>784</v>
      </c>
      <c r="D1682" s="2" t="s">
        <v>785</v>
      </c>
      <c r="E1682" s="3" t="s">
        <v>775</v>
      </c>
      <c r="F1682" s="3">
        <v>2008</v>
      </c>
      <c r="G1682" s="2" t="s">
        <v>61</v>
      </c>
      <c r="H1682" s="3" t="s">
        <v>112</v>
      </c>
      <c r="I1682" s="3" t="s">
        <v>631</v>
      </c>
      <c r="J1682" s="3" t="s">
        <v>64</v>
      </c>
      <c r="K1682" s="3" t="s">
        <v>65</v>
      </c>
      <c r="L1682" s="3">
        <v>2002</v>
      </c>
      <c r="M1682" s="3" t="s">
        <v>817</v>
      </c>
      <c r="N1682" s="3" t="s">
        <v>310</v>
      </c>
      <c r="O1682" s="3"/>
      <c r="P1682" s="3" t="s">
        <v>222</v>
      </c>
      <c r="Q1682" s="3" t="s">
        <v>791</v>
      </c>
      <c r="R1682" s="4"/>
      <c r="S1682" s="3" t="s">
        <v>134</v>
      </c>
      <c r="T1682" s="3" t="s">
        <v>135</v>
      </c>
      <c r="U1682" s="3" t="s">
        <v>84</v>
      </c>
      <c r="V1682" s="3" t="s">
        <v>72</v>
      </c>
      <c r="W1682" s="3">
        <v>3.1</v>
      </c>
      <c r="X1682" s="3">
        <v>0.1</v>
      </c>
      <c r="Y1682" s="4"/>
      <c r="Z1682" s="4"/>
      <c r="AA1682" s="3">
        <v>15</v>
      </c>
      <c r="AB1682" s="3">
        <v>2.1</v>
      </c>
      <c r="AC1682" s="3">
        <v>0.8</v>
      </c>
      <c r="AD1682" s="4"/>
      <c r="AE1682" s="3">
        <v>15</v>
      </c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3" t="s">
        <v>177</v>
      </c>
      <c r="AV1682" s="3" t="s">
        <v>178</v>
      </c>
      <c r="AW1682" s="3" t="s">
        <v>102</v>
      </c>
      <c r="AX1682" s="4"/>
      <c r="AY1682" s="3" t="s">
        <v>122</v>
      </c>
      <c r="AZ1682" s="3" t="s">
        <v>76</v>
      </c>
      <c r="BA1682" s="3" t="s">
        <v>77</v>
      </c>
      <c r="BB1682" s="3">
        <v>33.283333329999998</v>
      </c>
      <c r="BC1682" s="3">
        <v>120.75</v>
      </c>
      <c r="BD1682" s="3">
        <v>4</v>
      </c>
      <c r="BE1682" s="3" t="s">
        <v>788</v>
      </c>
    </row>
    <row r="1683" spans="1:57" ht="12.75">
      <c r="A1683" s="3" t="s">
        <v>315</v>
      </c>
      <c r="B1683" s="3" t="s">
        <v>57</v>
      </c>
      <c r="C1683" s="3" t="s">
        <v>784</v>
      </c>
      <c r="D1683" s="2" t="s">
        <v>785</v>
      </c>
      <c r="E1683" s="3" t="s">
        <v>775</v>
      </c>
      <c r="F1683" s="3">
        <v>2008</v>
      </c>
      <c r="G1683" s="2" t="s">
        <v>61</v>
      </c>
      <c r="H1683" s="3" t="s">
        <v>112</v>
      </c>
      <c r="I1683" s="3" t="s">
        <v>631</v>
      </c>
      <c r="J1683" s="3" t="s">
        <v>64</v>
      </c>
      <c r="K1683" s="3" t="s">
        <v>65</v>
      </c>
      <c r="L1683" s="3">
        <v>2002</v>
      </c>
      <c r="M1683" s="3" t="s">
        <v>818</v>
      </c>
      <c r="N1683" s="3" t="s">
        <v>310</v>
      </c>
      <c r="O1683" s="3"/>
      <c r="P1683" s="3" t="s">
        <v>222</v>
      </c>
      <c r="Q1683" s="3" t="s">
        <v>98</v>
      </c>
      <c r="R1683" s="4"/>
      <c r="S1683" s="3" t="s">
        <v>134</v>
      </c>
      <c r="T1683" s="3" t="s">
        <v>426</v>
      </c>
      <c r="U1683" s="3" t="s">
        <v>84</v>
      </c>
      <c r="V1683" s="3" t="s">
        <v>72</v>
      </c>
      <c r="W1683" s="3">
        <v>0.2</v>
      </c>
      <c r="X1683" s="3">
        <v>0.02</v>
      </c>
      <c r="Y1683" s="4"/>
      <c r="Z1683" s="4"/>
      <c r="AA1683" s="3">
        <v>15</v>
      </c>
      <c r="AB1683" s="3">
        <v>0.1</v>
      </c>
      <c r="AC1683" s="3">
        <v>0.1</v>
      </c>
      <c r="AD1683" s="4"/>
      <c r="AE1683" s="3">
        <v>15</v>
      </c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3" t="s">
        <v>177</v>
      </c>
      <c r="AV1683" s="3" t="s">
        <v>178</v>
      </c>
      <c r="AW1683" s="3" t="s">
        <v>102</v>
      </c>
      <c r="AX1683" s="4"/>
      <c r="AY1683" s="3" t="s">
        <v>122</v>
      </c>
      <c r="AZ1683" s="3" t="s">
        <v>76</v>
      </c>
      <c r="BA1683" s="3" t="s">
        <v>77</v>
      </c>
      <c r="BB1683" s="3">
        <v>33.283333329999998</v>
      </c>
      <c r="BC1683" s="3">
        <v>120.75</v>
      </c>
      <c r="BD1683" s="3">
        <v>4</v>
      </c>
      <c r="BE1683" s="3" t="s">
        <v>788</v>
      </c>
    </row>
    <row r="1684" spans="1:57" ht="12.75">
      <c r="A1684" s="3" t="s">
        <v>315</v>
      </c>
      <c r="B1684" s="3" t="s">
        <v>57</v>
      </c>
      <c r="C1684" s="3" t="s">
        <v>784</v>
      </c>
      <c r="D1684" s="2" t="s">
        <v>785</v>
      </c>
      <c r="E1684" s="3" t="s">
        <v>775</v>
      </c>
      <c r="F1684" s="3">
        <v>2008</v>
      </c>
      <c r="G1684" s="2" t="s">
        <v>61</v>
      </c>
      <c r="H1684" s="3" t="s">
        <v>112</v>
      </c>
      <c r="I1684" s="3" t="s">
        <v>631</v>
      </c>
      <c r="J1684" s="3" t="s">
        <v>64</v>
      </c>
      <c r="K1684" s="3" t="s">
        <v>65</v>
      </c>
      <c r="L1684" s="3">
        <v>2002</v>
      </c>
      <c r="M1684" s="3" t="s">
        <v>819</v>
      </c>
      <c r="N1684" s="3" t="s">
        <v>310</v>
      </c>
      <c r="O1684" s="3"/>
      <c r="P1684" s="3" t="s">
        <v>222</v>
      </c>
      <c r="Q1684" s="3" t="s">
        <v>764</v>
      </c>
      <c r="R1684" s="4"/>
      <c r="S1684" s="3" t="s">
        <v>134</v>
      </c>
      <c r="T1684" s="3" t="s">
        <v>426</v>
      </c>
      <c r="U1684" s="3" t="s">
        <v>84</v>
      </c>
      <c r="V1684" s="3" t="s">
        <v>72</v>
      </c>
      <c r="W1684" s="3">
        <v>1.3</v>
      </c>
      <c r="X1684" s="3">
        <v>0.4</v>
      </c>
      <c r="Y1684" s="4"/>
      <c r="Z1684" s="4"/>
      <c r="AA1684" s="3">
        <v>15</v>
      </c>
      <c r="AB1684" s="3">
        <v>0.6</v>
      </c>
      <c r="AC1684" s="3">
        <v>0.2</v>
      </c>
      <c r="AD1684" s="4"/>
      <c r="AE1684" s="3">
        <v>15</v>
      </c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3" t="s">
        <v>177</v>
      </c>
      <c r="AV1684" s="3" t="s">
        <v>178</v>
      </c>
      <c r="AW1684" s="3" t="s">
        <v>102</v>
      </c>
      <c r="AX1684" s="4"/>
      <c r="AY1684" s="3" t="s">
        <v>122</v>
      </c>
      <c r="AZ1684" s="3" t="s">
        <v>76</v>
      </c>
      <c r="BA1684" s="3" t="s">
        <v>77</v>
      </c>
      <c r="BB1684" s="3">
        <v>33.283333329999998</v>
      </c>
      <c r="BC1684" s="3">
        <v>120.75</v>
      </c>
      <c r="BD1684" s="3">
        <v>4</v>
      </c>
      <c r="BE1684" s="3" t="s">
        <v>788</v>
      </c>
    </row>
    <row r="1685" spans="1:57" ht="12.75">
      <c r="A1685" s="3" t="s">
        <v>315</v>
      </c>
      <c r="B1685" s="3" t="s">
        <v>57</v>
      </c>
      <c r="C1685" s="3" t="s">
        <v>784</v>
      </c>
      <c r="D1685" s="2" t="s">
        <v>785</v>
      </c>
      <c r="E1685" s="3" t="s">
        <v>775</v>
      </c>
      <c r="F1685" s="3">
        <v>2008</v>
      </c>
      <c r="G1685" s="2" t="s">
        <v>61</v>
      </c>
      <c r="H1685" s="3" t="s">
        <v>112</v>
      </c>
      <c r="I1685" s="3" t="s">
        <v>631</v>
      </c>
      <c r="J1685" s="3" t="s">
        <v>64</v>
      </c>
      <c r="K1685" s="3" t="s">
        <v>65</v>
      </c>
      <c r="L1685" s="3">
        <v>2002</v>
      </c>
      <c r="M1685" s="3" t="s">
        <v>820</v>
      </c>
      <c r="N1685" s="3" t="s">
        <v>310</v>
      </c>
      <c r="O1685" s="3"/>
      <c r="P1685" s="3" t="s">
        <v>222</v>
      </c>
      <c r="Q1685" s="3" t="s">
        <v>797</v>
      </c>
      <c r="R1685" s="4"/>
      <c r="S1685" s="3" t="s">
        <v>134</v>
      </c>
      <c r="T1685" s="3" t="s">
        <v>426</v>
      </c>
      <c r="U1685" s="3" t="s">
        <v>84</v>
      </c>
      <c r="V1685" s="3" t="s">
        <v>72</v>
      </c>
      <c r="W1685" s="3">
        <v>945</v>
      </c>
      <c r="X1685" s="3">
        <v>46</v>
      </c>
      <c r="Y1685" s="4"/>
      <c r="Z1685" s="4"/>
      <c r="AA1685" s="3">
        <v>15</v>
      </c>
      <c r="AB1685" s="3">
        <v>693</v>
      </c>
      <c r="AC1685" s="3">
        <v>305</v>
      </c>
      <c r="AD1685" s="4"/>
      <c r="AE1685" s="3">
        <v>15</v>
      </c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3" t="s">
        <v>177</v>
      </c>
      <c r="AV1685" s="3" t="s">
        <v>178</v>
      </c>
      <c r="AW1685" s="3" t="s">
        <v>102</v>
      </c>
      <c r="AX1685" s="4"/>
      <c r="AY1685" s="3" t="s">
        <v>122</v>
      </c>
      <c r="AZ1685" s="3" t="s">
        <v>76</v>
      </c>
      <c r="BA1685" s="3" t="s">
        <v>77</v>
      </c>
      <c r="BB1685" s="3">
        <v>33.283333329999998</v>
      </c>
      <c r="BC1685" s="3">
        <v>120.75</v>
      </c>
      <c r="BD1685" s="3">
        <v>4</v>
      </c>
      <c r="BE1685" s="3" t="s">
        <v>788</v>
      </c>
    </row>
    <row r="1686" spans="1:57" ht="12.75">
      <c r="A1686" s="3" t="s">
        <v>315</v>
      </c>
      <c r="B1686" s="3" t="s">
        <v>57</v>
      </c>
      <c r="C1686" s="3" t="s">
        <v>784</v>
      </c>
      <c r="D1686" s="2" t="s">
        <v>785</v>
      </c>
      <c r="E1686" s="3" t="s">
        <v>775</v>
      </c>
      <c r="F1686" s="3">
        <v>2008</v>
      </c>
      <c r="G1686" s="2" t="s">
        <v>61</v>
      </c>
      <c r="H1686" s="3" t="s">
        <v>112</v>
      </c>
      <c r="I1686" s="3" t="s">
        <v>631</v>
      </c>
      <c r="J1686" s="3" t="s">
        <v>64</v>
      </c>
      <c r="K1686" s="3" t="s">
        <v>65</v>
      </c>
      <c r="L1686" s="3">
        <v>2002</v>
      </c>
      <c r="M1686" s="3" t="s">
        <v>821</v>
      </c>
      <c r="N1686" s="3" t="s">
        <v>310</v>
      </c>
      <c r="O1686" s="3"/>
      <c r="P1686" s="3" t="s">
        <v>222</v>
      </c>
      <c r="Q1686" s="3" t="s">
        <v>105</v>
      </c>
      <c r="R1686" s="4"/>
      <c r="S1686" s="3" t="s">
        <v>134</v>
      </c>
      <c r="T1686" s="3" t="s">
        <v>426</v>
      </c>
      <c r="U1686" s="3" t="s">
        <v>84</v>
      </c>
      <c r="V1686" s="3" t="s">
        <v>72</v>
      </c>
      <c r="W1686" s="3">
        <v>0.1</v>
      </c>
      <c r="X1686" s="3">
        <v>0.03</v>
      </c>
      <c r="Y1686" s="4"/>
      <c r="Z1686" s="4"/>
      <c r="AA1686" s="3">
        <v>15</v>
      </c>
      <c r="AB1686" s="3">
        <v>0.4</v>
      </c>
      <c r="AC1686" s="3">
        <v>0.1</v>
      </c>
      <c r="AD1686" s="4"/>
      <c r="AE1686" s="3">
        <v>15</v>
      </c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3" t="s">
        <v>177</v>
      </c>
      <c r="AV1686" s="3" t="s">
        <v>178</v>
      </c>
      <c r="AW1686" s="3" t="s">
        <v>102</v>
      </c>
      <c r="AX1686" s="4"/>
      <c r="AY1686" s="3" t="s">
        <v>122</v>
      </c>
      <c r="AZ1686" s="3" t="s">
        <v>76</v>
      </c>
      <c r="BA1686" s="3" t="s">
        <v>77</v>
      </c>
      <c r="BB1686" s="3">
        <v>33.283333329999998</v>
      </c>
      <c r="BC1686" s="3">
        <v>120.75</v>
      </c>
      <c r="BD1686" s="3">
        <v>4</v>
      </c>
      <c r="BE1686" s="3" t="s">
        <v>788</v>
      </c>
    </row>
    <row r="1687" spans="1:57" ht="12.75">
      <c r="A1687" s="3" t="s">
        <v>315</v>
      </c>
      <c r="B1687" s="3" t="s">
        <v>57</v>
      </c>
      <c r="C1687" s="3" t="s">
        <v>784</v>
      </c>
      <c r="D1687" s="2" t="s">
        <v>785</v>
      </c>
      <c r="E1687" s="3" t="s">
        <v>775</v>
      </c>
      <c r="F1687" s="3">
        <v>2008</v>
      </c>
      <c r="G1687" s="2" t="s">
        <v>61</v>
      </c>
      <c r="H1687" s="3" t="s">
        <v>112</v>
      </c>
      <c r="I1687" s="3" t="s">
        <v>631</v>
      </c>
      <c r="J1687" s="3" t="s">
        <v>64</v>
      </c>
      <c r="K1687" s="3" t="s">
        <v>65</v>
      </c>
      <c r="L1687" s="3">
        <v>2002</v>
      </c>
      <c r="M1687" s="3" t="s">
        <v>822</v>
      </c>
      <c r="N1687" s="3" t="s">
        <v>310</v>
      </c>
      <c r="O1687" s="3"/>
      <c r="P1687" s="3" t="s">
        <v>222</v>
      </c>
      <c r="Q1687" s="3" t="s">
        <v>803</v>
      </c>
      <c r="R1687" s="4"/>
      <c r="S1687" s="3" t="s">
        <v>134</v>
      </c>
      <c r="T1687" s="3" t="s">
        <v>426</v>
      </c>
      <c r="U1687" s="3" t="s">
        <v>84</v>
      </c>
      <c r="V1687" s="3" t="s">
        <v>72</v>
      </c>
      <c r="W1687" s="3">
        <v>3.2</v>
      </c>
      <c r="X1687" s="3">
        <v>0.4</v>
      </c>
      <c r="Y1687" s="4"/>
      <c r="Z1687" s="4"/>
      <c r="AA1687" s="3">
        <v>15</v>
      </c>
      <c r="AB1687" s="3">
        <v>2.5</v>
      </c>
      <c r="AC1687" s="3">
        <v>0.9</v>
      </c>
      <c r="AD1687" s="4"/>
      <c r="AE1687" s="3">
        <v>15</v>
      </c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3" t="s">
        <v>177</v>
      </c>
      <c r="AV1687" s="3" t="s">
        <v>178</v>
      </c>
      <c r="AW1687" s="3" t="s">
        <v>102</v>
      </c>
      <c r="AX1687" s="4"/>
      <c r="AY1687" s="3" t="s">
        <v>122</v>
      </c>
      <c r="AZ1687" s="3" t="s">
        <v>76</v>
      </c>
      <c r="BA1687" s="3" t="s">
        <v>77</v>
      </c>
      <c r="BB1687" s="3">
        <v>33.283333329999998</v>
      </c>
      <c r="BC1687" s="3">
        <v>120.75</v>
      </c>
      <c r="BD1687" s="3">
        <v>4</v>
      </c>
      <c r="BE1687" s="3" t="s">
        <v>788</v>
      </c>
    </row>
    <row r="1688" spans="1:57" ht="12.75">
      <c r="A1688" s="3" t="s">
        <v>315</v>
      </c>
      <c r="B1688" s="3" t="s">
        <v>57</v>
      </c>
      <c r="C1688" s="3" t="s">
        <v>784</v>
      </c>
      <c r="D1688" s="2" t="s">
        <v>785</v>
      </c>
      <c r="E1688" s="3" t="s">
        <v>775</v>
      </c>
      <c r="F1688" s="3">
        <v>2008</v>
      </c>
      <c r="G1688" s="2" t="s">
        <v>61</v>
      </c>
      <c r="H1688" s="3" t="s">
        <v>112</v>
      </c>
      <c r="I1688" s="3" t="s">
        <v>631</v>
      </c>
      <c r="J1688" s="3" t="s">
        <v>64</v>
      </c>
      <c r="K1688" s="3" t="s">
        <v>65</v>
      </c>
      <c r="L1688" s="3">
        <v>2002</v>
      </c>
      <c r="M1688" s="3" t="s">
        <v>823</v>
      </c>
      <c r="N1688" s="3" t="s">
        <v>310</v>
      </c>
      <c r="O1688" s="3"/>
      <c r="P1688" s="3" t="s">
        <v>222</v>
      </c>
      <c r="Q1688" s="3" t="s">
        <v>106</v>
      </c>
      <c r="R1688" s="4"/>
      <c r="S1688" s="3" t="s">
        <v>134</v>
      </c>
      <c r="T1688" s="3" t="s">
        <v>426</v>
      </c>
      <c r="U1688" s="3" t="s">
        <v>84</v>
      </c>
      <c r="V1688" s="3" t="s">
        <v>72</v>
      </c>
      <c r="W1688" s="3">
        <v>0.05</v>
      </c>
      <c r="X1688" s="3">
        <v>0.01</v>
      </c>
      <c r="Y1688" s="4"/>
      <c r="Z1688" s="4"/>
      <c r="AA1688" s="3">
        <v>15</v>
      </c>
      <c r="AB1688" s="3">
        <v>0.1</v>
      </c>
      <c r="AC1688" s="3">
        <v>0.04</v>
      </c>
      <c r="AD1688" s="4"/>
      <c r="AE1688" s="3">
        <v>15</v>
      </c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3" t="s">
        <v>177</v>
      </c>
      <c r="AV1688" s="3" t="s">
        <v>178</v>
      </c>
      <c r="AW1688" s="3" t="s">
        <v>102</v>
      </c>
      <c r="AX1688" s="4"/>
      <c r="AY1688" s="3" t="s">
        <v>122</v>
      </c>
      <c r="AZ1688" s="3" t="s">
        <v>76</v>
      </c>
      <c r="BA1688" s="3" t="s">
        <v>77</v>
      </c>
      <c r="BB1688" s="3">
        <v>33.283333329999998</v>
      </c>
      <c r="BC1688" s="3">
        <v>120.75</v>
      </c>
      <c r="BD1688" s="3">
        <v>4</v>
      </c>
      <c r="BE1688" s="3" t="s">
        <v>788</v>
      </c>
    </row>
  </sheetData>
  <customSheetViews>
    <customSheetView guid="{264D030A-EEB2-4B0D-8871-CFA5B8F9E7D3}" filter="1" showAutoFilter="1">
      <pageMargins left="0.7" right="0.7" top="0.75" bottom="0.75" header="0.3" footer="0.3"/>
      <autoFilter ref="A1:BE1688" xr:uid="{00000000-0000-0000-0000-000000000000}"/>
    </customSheetView>
    <customSheetView guid="{D187D2C5-9251-4836-8303-50B705FB06E2}" filter="1" showAutoFilter="1">
      <pageMargins left="0.7" right="0.7" top="0.75" bottom="0.75" header="0.3" footer="0.3"/>
      <autoFilter ref="A1:BE1674" xr:uid="{00000000-0000-0000-0000-000000000000}"/>
    </customSheetView>
    <customSheetView guid="{6E916FDD-6145-4990-A612-B4344CFDCE69}" filter="1" showAutoFilter="1">
      <pageMargins left="0.7" right="0.7" top="0.75" bottom="0.75" header="0.3" footer="0.3"/>
      <autoFilter ref="A1:BE1674" xr:uid="{00000000-0000-0000-0000-000000000000}">
        <filterColumn colId="0">
          <filters>
            <filter val="John"/>
          </filters>
        </filterColumn>
      </autoFilter>
    </customSheetView>
  </customSheetViews>
  <mergeCells count="20">
    <mergeCell ref="AW1043:AX1043"/>
    <mergeCell ref="AW1044:AX1044"/>
    <mergeCell ref="AW1020:AX1020"/>
    <mergeCell ref="AW1021:AX1021"/>
    <mergeCell ref="AW1022:AX1022"/>
    <mergeCell ref="AW1023:AX1023"/>
    <mergeCell ref="AW1024:AX1024"/>
    <mergeCell ref="AW1025:AX1025"/>
    <mergeCell ref="AW1026:AX1026"/>
    <mergeCell ref="Q1037:R1037"/>
    <mergeCell ref="AW1037:AX1037"/>
    <mergeCell ref="Q1038:R1038"/>
    <mergeCell ref="AW1038:AX1038"/>
    <mergeCell ref="Q1015:R1015"/>
    <mergeCell ref="AW1015:AX1015"/>
    <mergeCell ref="Q1016:R1016"/>
    <mergeCell ref="AW1016:AX1016"/>
    <mergeCell ref="Q1019:R1019"/>
    <mergeCell ref="AW1019:AX1019"/>
    <mergeCell ref="Q1020:R1020"/>
  </mergeCells>
  <hyperlinks>
    <hyperlink ref="D2" r:id="rId1" xr:uid="{00000000-0004-0000-0000-000000000000}"/>
    <hyperlink ref="D3" r:id="rId2" xr:uid="{00000000-0004-0000-0000-000001000000}"/>
    <hyperlink ref="D4" r:id="rId3" xr:uid="{00000000-0004-0000-0000-000002000000}"/>
    <hyperlink ref="D5" r:id="rId4" xr:uid="{00000000-0004-0000-0000-000003000000}"/>
    <hyperlink ref="D6" r:id="rId5" xr:uid="{00000000-0004-0000-0000-000004000000}"/>
    <hyperlink ref="D7" r:id="rId6" xr:uid="{00000000-0004-0000-0000-000005000000}"/>
    <hyperlink ref="D8" r:id="rId7" xr:uid="{00000000-0004-0000-0000-000006000000}"/>
    <hyperlink ref="D9" r:id="rId8" xr:uid="{00000000-0004-0000-0000-000007000000}"/>
    <hyperlink ref="D30" r:id="rId9" xr:uid="{00000000-0004-0000-0000-000008000000}"/>
    <hyperlink ref="D33" r:id="rId10" xr:uid="{00000000-0004-0000-0000-000009000000}"/>
    <hyperlink ref="D40" r:id="rId11" xr:uid="{00000000-0004-0000-0000-00000A000000}"/>
    <hyperlink ref="D42" r:id="rId12" xr:uid="{00000000-0004-0000-0000-00000B000000}"/>
    <hyperlink ref="D160" r:id="rId13" xr:uid="{00000000-0004-0000-0000-00000C000000}"/>
    <hyperlink ref="D169" r:id="rId14" xr:uid="{00000000-0004-0000-0000-00000D000000}"/>
    <hyperlink ref="D231" r:id="rId15" xr:uid="{00000000-0004-0000-0000-00000E000000}"/>
    <hyperlink ref="D232" r:id="rId16" xr:uid="{00000000-0004-0000-0000-00000F000000}"/>
    <hyperlink ref="D279" r:id="rId17" xr:uid="{00000000-0004-0000-0000-000010000000}"/>
    <hyperlink ref="D280" r:id="rId18" xr:uid="{00000000-0004-0000-0000-000011000000}"/>
    <hyperlink ref="D281" r:id="rId19" xr:uid="{00000000-0004-0000-0000-000012000000}"/>
    <hyperlink ref="D282" r:id="rId20" xr:uid="{00000000-0004-0000-0000-000013000000}"/>
    <hyperlink ref="D283" r:id="rId21" xr:uid="{00000000-0004-0000-0000-000014000000}"/>
    <hyperlink ref="D284" r:id="rId22" xr:uid="{00000000-0004-0000-0000-000015000000}"/>
    <hyperlink ref="D285" r:id="rId23" xr:uid="{00000000-0004-0000-0000-000016000000}"/>
    <hyperlink ref="D286" r:id="rId24" xr:uid="{00000000-0004-0000-0000-000017000000}"/>
    <hyperlink ref="D287" r:id="rId25" xr:uid="{00000000-0004-0000-0000-000018000000}"/>
    <hyperlink ref="D288" r:id="rId26" xr:uid="{00000000-0004-0000-0000-000019000000}"/>
    <hyperlink ref="D289" r:id="rId27" xr:uid="{00000000-0004-0000-0000-00001A000000}"/>
    <hyperlink ref="D290" r:id="rId28" xr:uid="{00000000-0004-0000-0000-00001B000000}"/>
    <hyperlink ref="D291" r:id="rId29" xr:uid="{00000000-0004-0000-0000-00001C000000}"/>
    <hyperlink ref="D292" r:id="rId30" xr:uid="{00000000-0004-0000-0000-00001D000000}"/>
    <hyperlink ref="D293" r:id="rId31" xr:uid="{00000000-0004-0000-0000-00001E000000}"/>
    <hyperlink ref="D294" r:id="rId32" xr:uid="{00000000-0004-0000-0000-00001F000000}"/>
    <hyperlink ref="D295" r:id="rId33" xr:uid="{00000000-0004-0000-0000-000020000000}"/>
    <hyperlink ref="D314" r:id="rId34" xr:uid="{00000000-0004-0000-0000-000021000000}"/>
    <hyperlink ref="D340" r:id="rId35" xr:uid="{00000000-0004-0000-0000-000022000000}"/>
    <hyperlink ref="D356" r:id="rId36" xr:uid="{00000000-0004-0000-0000-000023000000}"/>
    <hyperlink ref="D357" r:id="rId37" xr:uid="{00000000-0004-0000-0000-000024000000}"/>
    <hyperlink ref="D366" r:id="rId38" xr:uid="{00000000-0004-0000-0000-000025000000}"/>
    <hyperlink ref="D367" r:id="rId39" xr:uid="{00000000-0004-0000-0000-000026000000}"/>
    <hyperlink ref="D487" r:id="rId40" xr:uid="{00000000-0004-0000-0000-000027000000}"/>
    <hyperlink ref="D488" r:id="rId41" xr:uid="{00000000-0004-0000-0000-000028000000}"/>
    <hyperlink ref="D526" r:id="rId42" xr:uid="{00000000-0004-0000-0000-000029000000}"/>
    <hyperlink ref="D527" r:id="rId43" xr:uid="{00000000-0004-0000-0000-00002A000000}"/>
    <hyperlink ref="D531" r:id="rId44" xr:uid="{00000000-0004-0000-0000-00002B000000}"/>
    <hyperlink ref="D532" r:id="rId45" xr:uid="{00000000-0004-0000-0000-00002C000000}"/>
    <hyperlink ref="D533" r:id="rId46" xr:uid="{00000000-0004-0000-0000-00002D000000}"/>
    <hyperlink ref="D534" r:id="rId47" xr:uid="{00000000-0004-0000-0000-00002E000000}"/>
    <hyperlink ref="D535" r:id="rId48" xr:uid="{00000000-0004-0000-0000-00002F000000}"/>
    <hyperlink ref="D536" r:id="rId49" xr:uid="{00000000-0004-0000-0000-000030000000}"/>
    <hyperlink ref="D537" r:id="rId50" xr:uid="{00000000-0004-0000-0000-000031000000}"/>
    <hyperlink ref="D538" r:id="rId51" xr:uid="{00000000-0004-0000-0000-000032000000}"/>
    <hyperlink ref="D539" r:id="rId52" xr:uid="{00000000-0004-0000-0000-000033000000}"/>
    <hyperlink ref="D540" r:id="rId53" xr:uid="{00000000-0004-0000-0000-000034000000}"/>
    <hyperlink ref="D554" r:id="rId54" xr:uid="{00000000-0004-0000-0000-000035000000}"/>
    <hyperlink ref="D555" r:id="rId55" xr:uid="{00000000-0004-0000-0000-000036000000}"/>
    <hyperlink ref="D556" r:id="rId56" xr:uid="{00000000-0004-0000-0000-000037000000}"/>
    <hyperlink ref="D557" r:id="rId57" xr:uid="{00000000-0004-0000-0000-000038000000}"/>
    <hyperlink ref="D558" r:id="rId58" xr:uid="{00000000-0004-0000-0000-000039000000}"/>
    <hyperlink ref="D559" r:id="rId59" xr:uid="{00000000-0004-0000-0000-00003A000000}"/>
    <hyperlink ref="D560" r:id="rId60" xr:uid="{00000000-0004-0000-0000-00003B000000}"/>
    <hyperlink ref="D561" r:id="rId61" xr:uid="{00000000-0004-0000-0000-00003C000000}"/>
    <hyperlink ref="D562" r:id="rId62" xr:uid="{00000000-0004-0000-0000-00003D000000}"/>
    <hyperlink ref="D563" r:id="rId63" xr:uid="{00000000-0004-0000-0000-00003E000000}"/>
    <hyperlink ref="D564" r:id="rId64" xr:uid="{00000000-0004-0000-0000-00003F000000}"/>
    <hyperlink ref="D565" r:id="rId65" xr:uid="{00000000-0004-0000-0000-000040000000}"/>
    <hyperlink ref="D566" r:id="rId66" xr:uid="{00000000-0004-0000-0000-000041000000}"/>
    <hyperlink ref="D567" r:id="rId67" xr:uid="{00000000-0004-0000-0000-000042000000}"/>
    <hyperlink ref="D568" r:id="rId68" xr:uid="{00000000-0004-0000-0000-000043000000}"/>
    <hyperlink ref="D569" r:id="rId69" xr:uid="{00000000-0004-0000-0000-000044000000}"/>
    <hyperlink ref="D570" r:id="rId70" xr:uid="{00000000-0004-0000-0000-000045000000}"/>
    <hyperlink ref="D571" r:id="rId71" xr:uid="{00000000-0004-0000-0000-000046000000}"/>
    <hyperlink ref="D572" r:id="rId72" xr:uid="{00000000-0004-0000-0000-000047000000}"/>
    <hyperlink ref="D573" r:id="rId73" xr:uid="{00000000-0004-0000-0000-000048000000}"/>
    <hyperlink ref="D589" r:id="rId74" xr:uid="{00000000-0004-0000-0000-000049000000}"/>
    <hyperlink ref="D590" r:id="rId75" xr:uid="{00000000-0004-0000-0000-00004A000000}"/>
    <hyperlink ref="D591" r:id="rId76" xr:uid="{00000000-0004-0000-0000-00004B000000}"/>
    <hyperlink ref="D599" r:id="rId77" xr:uid="{00000000-0004-0000-0000-00004C000000}"/>
    <hyperlink ref="D600" r:id="rId78" xr:uid="{00000000-0004-0000-0000-00004D000000}"/>
    <hyperlink ref="D601" r:id="rId79" xr:uid="{00000000-0004-0000-0000-00004E000000}"/>
    <hyperlink ref="D602" r:id="rId80" xr:uid="{00000000-0004-0000-0000-00004F000000}"/>
    <hyperlink ref="D603" r:id="rId81" xr:uid="{00000000-0004-0000-0000-000050000000}"/>
    <hyperlink ref="D604" r:id="rId82" xr:uid="{00000000-0004-0000-0000-000051000000}"/>
    <hyperlink ref="D605" r:id="rId83" xr:uid="{00000000-0004-0000-0000-000052000000}"/>
    <hyperlink ref="D606" r:id="rId84" xr:uid="{00000000-0004-0000-0000-000053000000}"/>
    <hyperlink ref="D607" r:id="rId85" xr:uid="{00000000-0004-0000-0000-000054000000}"/>
    <hyperlink ref="D608" r:id="rId86" xr:uid="{00000000-0004-0000-0000-000055000000}"/>
    <hyperlink ref="D609" r:id="rId87" xr:uid="{00000000-0004-0000-0000-000056000000}"/>
    <hyperlink ref="D610" r:id="rId88" xr:uid="{00000000-0004-0000-0000-000057000000}"/>
    <hyperlink ref="D611" r:id="rId89" xr:uid="{00000000-0004-0000-0000-000058000000}"/>
    <hyperlink ref="D612" r:id="rId90" xr:uid="{00000000-0004-0000-0000-000059000000}"/>
    <hyperlink ref="D616" r:id="rId91" xr:uid="{00000000-0004-0000-0000-00005A000000}"/>
    <hyperlink ref="D620" r:id="rId92" xr:uid="{00000000-0004-0000-0000-00005B000000}"/>
    <hyperlink ref="D621" r:id="rId93" xr:uid="{00000000-0004-0000-0000-00005C000000}"/>
    <hyperlink ref="D622" r:id="rId94" xr:uid="{00000000-0004-0000-0000-00005D000000}"/>
    <hyperlink ref="D637" r:id="rId95" xr:uid="{00000000-0004-0000-0000-00005E000000}"/>
    <hyperlink ref="D638" r:id="rId96" xr:uid="{00000000-0004-0000-0000-00005F000000}"/>
    <hyperlink ref="D639" r:id="rId97" xr:uid="{00000000-0004-0000-0000-000060000000}"/>
    <hyperlink ref="D647" r:id="rId98" xr:uid="{00000000-0004-0000-0000-000061000000}"/>
    <hyperlink ref="D648" r:id="rId99" xr:uid="{00000000-0004-0000-0000-000062000000}"/>
    <hyperlink ref="D649" r:id="rId100" xr:uid="{00000000-0004-0000-0000-000063000000}"/>
    <hyperlink ref="D650" r:id="rId101" xr:uid="{00000000-0004-0000-0000-000064000000}"/>
    <hyperlink ref="D651" r:id="rId102" xr:uid="{00000000-0004-0000-0000-000065000000}"/>
    <hyperlink ref="D652" r:id="rId103" xr:uid="{00000000-0004-0000-0000-000066000000}"/>
    <hyperlink ref="D653" r:id="rId104" xr:uid="{00000000-0004-0000-0000-000067000000}"/>
    <hyperlink ref="D654" r:id="rId105" xr:uid="{00000000-0004-0000-0000-000068000000}"/>
    <hyperlink ref="D658" r:id="rId106" xr:uid="{00000000-0004-0000-0000-000069000000}"/>
    <hyperlink ref="D659" r:id="rId107" xr:uid="{00000000-0004-0000-0000-00006A000000}"/>
    <hyperlink ref="D690" r:id="rId108" xr:uid="{00000000-0004-0000-0000-00006B000000}"/>
    <hyperlink ref="D710" r:id="rId109" xr:uid="{00000000-0004-0000-0000-00006C000000}"/>
    <hyperlink ref="D728" r:id="rId110" xr:uid="{00000000-0004-0000-0000-00006D000000}"/>
    <hyperlink ref="D730" r:id="rId111" xr:uid="{00000000-0004-0000-0000-00006E000000}"/>
    <hyperlink ref="D745" r:id="rId112" xr:uid="{00000000-0004-0000-0000-00006F000000}"/>
    <hyperlink ref="D748" r:id="rId113" xr:uid="{00000000-0004-0000-0000-000070000000}"/>
    <hyperlink ref="D848" r:id="rId114" xr:uid="{00000000-0004-0000-0000-000071000000}"/>
    <hyperlink ref="D850" r:id="rId115" xr:uid="{00000000-0004-0000-0000-000072000000}"/>
    <hyperlink ref="D857" r:id="rId116" xr:uid="{00000000-0004-0000-0000-000073000000}"/>
    <hyperlink ref="D858" r:id="rId117" xr:uid="{00000000-0004-0000-0000-000074000000}"/>
    <hyperlink ref="D859" r:id="rId118" xr:uid="{00000000-0004-0000-0000-000075000000}"/>
    <hyperlink ref="D860" r:id="rId119" xr:uid="{00000000-0004-0000-0000-000076000000}"/>
    <hyperlink ref="D862" r:id="rId120" xr:uid="{00000000-0004-0000-0000-000077000000}"/>
    <hyperlink ref="D873" r:id="rId121" xr:uid="{00000000-0004-0000-0000-000078000000}"/>
    <hyperlink ref="D874" r:id="rId122" xr:uid="{00000000-0004-0000-0000-000079000000}"/>
    <hyperlink ref="D937" r:id="rId123" xr:uid="{00000000-0004-0000-0000-00007A000000}"/>
    <hyperlink ref="D938" r:id="rId124" xr:uid="{00000000-0004-0000-0000-00007B000000}"/>
    <hyperlink ref="D1015" r:id="rId125" xr:uid="{00000000-0004-0000-0000-00007C000000}"/>
    <hyperlink ref="D1016" r:id="rId126" xr:uid="{00000000-0004-0000-0000-00007D000000}"/>
    <hyperlink ref="D1018" r:id="rId127" xr:uid="{00000000-0004-0000-0000-00007E000000}"/>
    <hyperlink ref="D1019" r:id="rId128" xr:uid="{00000000-0004-0000-0000-00007F000000}"/>
    <hyperlink ref="D1020" r:id="rId129" xr:uid="{00000000-0004-0000-0000-000080000000}"/>
    <hyperlink ref="D1021" r:id="rId130" xr:uid="{00000000-0004-0000-0000-000081000000}"/>
    <hyperlink ref="D1022" r:id="rId131" xr:uid="{00000000-0004-0000-0000-000082000000}"/>
    <hyperlink ref="D1023" r:id="rId132" xr:uid="{00000000-0004-0000-0000-000083000000}"/>
    <hyperlink ref="D1024" r:id="rId133" xr:uid="{00000000-0004-0000-0000-000084000000}"/>
    <hyperlink ref="D1025" r:id="rId134" xr:uid="{00000000-0004-0000-0000-000085000000}"/>
    <hyperlink ref="D1026" r:id="rId135" xr:uid="{00000000-0004-0000-0000-000086000000}"/>
    <hyperlink ref="D1035" r:id="rId136" xr:uid="{00000000-0004-0000-0000-000087000000}"/>
    <hyperlink ref="D1037" r:id="rId137" xr:uid="{00000000-0004-0000-0000-000088000000}"/>
    <hyperlink ref="D1038" r:id="rId138" xr:uid="{00000000-0004-0000-0000-000089000000}"/>
    <hyperlink ref="D1043" r:id="rId139" xr:uid="{00000000-0004-0000-0000-00008A000000}"/>
    <hyperlink ref="D1044" r:id="rId140" xr:uid="{00000000-0004-0000-0000-00008B000000}"/>
    <hyperlink ref="D1048" r:id="rId141" xr:uid="{00000000-0004-0000-0000-00008C000000}"/>
    <hyperlink ref="D1049" r:id="rId142" xr:uid="{00000000-0004-0000-0000-00008D000000}"/>
    <hyperlink ref="D1055" r:id="rId143" xr:uid="{00000000-0004-0000-0000-00008E000000}"/>
    <hyperlink ref="D1056" r:id="rId144" xr:uid="{00000000-0004-0000-0000-00008F000000}"/>
    <hyperlink ref="D1057" r:id="rId145" xr:uid="{00000000-0004-0000-0000-000090000000}"/>
    <hyperlink ref="D1122" r:id="rId146" xr:uid="{00000000-0004-0000-0000-000091000000}"/>
    <hyperlink ref="D1127" r:id="rId147" xr:uid="{00000000-0004-0000-0000-000092000000}"/>
    <hyperlink ref="D1132" r:id="rId148" xr:uid="{00000000-0004-0000-0000-000093000000}"/>
    <hyperlink ref="D1137" r:id="rId149" xr:uid="{00000000-0004-0000-0000-000094000000}"/>
    <hyperlink ref="D1142" r:id="rId150" xr:uid="{00000000-0004-0000-0000-000095000000}"/>
    <hyperlink ref="D1147" r:id="rId151" xr:uid="{00000000-0004-0000-0000-000096000000}"/>
    <hyperlink ref="D1148" r:id="rId152" xr:uid="{00000000-0004-0000-0000-000097000000}"/>
    <hyperlink ref="D1167" r:id="rId153" xr:uid="{00000000-0004-0000-0000-000098000000}"/>
    <hyperlink ref="D1168" r:id="rId154" xr:uid="{00000000-0004-0000-0000-000099000000}"/>
    <hyperlink ref="D1173" r:id="rId155" xr:uid="{00000000-0004-0000-0000-00009A000000}"/>
    <hyperlink ref="D1178" r:id="rId156" xr:uid="{00000000-0004-0000-0000-00009B000000}"/>
    <hyperlink ref="D1187" r:id="rId157" xr:uid="{00000000-0004-0000-0000-00009C000000}"/>
    <hyperlink ref="D1188" r:id="rId158" xr:uid="{00000000-0004-0000-0000-00009D000000}"/>
    <hyperlink ref="D1193" r:id="rId159" xr:uid="{00000000-0004-0000-0000-00009E000000}"/>
    <hyperlink ref="D1194" r:id="rId160" xr:uid="{00000000-0004-0000-0000-00009F000000}"/>
    <hyperlink ref="D1203" r:id="rId161" xr:uid="{00000000-0004-0000-0000-0000A0000000}"/>
    <hyperlink ref="D1208" r:id="rId162" xr:uid="{00000000-0004-0000-0000-0000A1000000}"/>
    <hyperlink ref="D1233" r:id="rId163" xr:uid="{00000000-0004-0000-0000-0000A2000000}"/>
    <hyperlink ref="D1234" r:id="rId164" xr:uid="{00000000-0004-0000-0000-0000A3000000}"/>
    <hyperlink ref="D1235" r:id="rId165" xr:uid="{00000000-0004-0000-0000-0000A4000000}"/>
    <hyperlink ref="D1252" r:id="rId166" xr:uid="{00000000-0004-0000-0000-0000A5000000}"/>
    <hyperlink ref="D1257" r:id="rId167" xr:uid="{00000000-0004-0000-0000-0000A6000000}"/>
    <hyperlink ref="D1258" r:id="rId168" xr:uid="{00000000-0004-0000-0000-0000A7000000}"/>
    <hyperlink ref="D1261" r:id="rId169" xr:uid="{00000000-0004-0000-0000-0000A8000000}"/>
    <hyperlink ref="D1282" r:id="rId170" xr:uid="{00000000-0004-0000-0000-0000A9000000}"/>
    <hyperlink ref="D1283" r:id="rId171" xr:uid="{00000000-0004-0000-0000-0000AA000000}"/>
    <hyperlink ref="D1288" r:id="rId172" xr:uid="{00000000-0004-0000-0000-0000AB000000}"/>
    <hyperlink ref="D1301" r:id="rId173" xr:uid="{00000000-0004-0000-0000-0000AC000000}"/>
    <hyperlink ref="D1306" r:id="rId174" xr:uid="{00000000-0004-0000-0000-0000AD000000}"/>
    <hyperlink ref="D1340" r:id="rId175" xr:uid="{00000000-0004-0000-0000-0000AE000000}"/>
    <hyperlink ref="D1341" r:id="rId176" xr:uid="{00000000-0004-0000-0000-0000AF000000}"/>
    <hyperlink ref="D1383" r:id="rId177" xr:uid="{00000000-0004-0000-0000-0000B0000000}"/>
    <hyperlink ref="D1384" r:id="rId178" xr:uid="{00000000-0004-0000-0000-0000B1000000}"/>
    <hyperlink ref="D1425" r:id="rId179" xr:uid="{00000000-0004-0000-0000-0000B2000000}"/>
    <hyperlink ref="D1426" r:id="rId180" xr:uid="{00000000-0004-0000-0000-0000B3000000}"/>
    <hyperlink ref="D1464" r:id="rId181" xr:uid="{00000000-0004-0000-0000-0000B4000000}"/>
    <hyperlink ref="D1465" r:id="rId182" xr:uid="{00000000-0004-0000-0000-0000B5000000}"/>
    <hyperlink ref="D1565" r:id="rId183" xr:uid="{00000000-0004-0000-0000-0000B6000000}"/>
    <hyperlink ref="D1575" r:id="rId184" xr:uid="{00000000-0004-0000-0000-0000B7000000}"/>
    <hyperlink ref="D1585" r:id="rId185" xr:uid="{00000000-0004-0000-0000-0000B8000000}"/>
    <hyperlink ref="D1592" r:id="rId186" xr:uid="{00000000-0004-0000-0000-0000B9000000}"/>
    <hyperlink ref="D1640" r:id="rId187" xr:uid="{00000000-0004-0000-0000-0000BA000000}"/>
    <hyperlink ref="D1642" r:id="rId188" xr:uid="{00000000-0004-0000-0000-0000B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3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32.7109375" customWidth="1"/>
  </cols>
  <sheetData>
    <row r="1" spans="1:2" ht="15.75" customHeight="1">
      <c r="A1" s="15" t="s">
        <v>824</v>
      </c>
      <c r="B1" s="15" t="s">
        <v>744</v>
      </c>
    </row>
    <row r="2" spans="1:2" ht="15.75" customHeight="1">
      <c r="A2" s="15" t="s">
        <v>825</v>
      </c>
      <c r="B2" s="17">
        <v>12</v>
      </c>
    </row>
    <row r="3" spans="1:2" ht="15.75" customHeight="1">
      <c r="A3" s="15" t="s">
        <v>826</v>
      </c>
      <c r="B3" s="17">
        <v>98</v>
      </c>
    </row>
    <row r="4" spans="1:2" ht="15.75" customHeight="1">
      <c r="A4" s="15" t="s">
        <v>827</v>
      </c>
      <c r="B4" s="17">
        <v>72</v>
      </c>
    </row>
    <row r="5" spans="1:2" ht="15.75" customHeight="1">
      <c r="A5" s="15" t="s">
        <v>828</v>
      </c>
      <c r="B5" s="17">
        <v>9</v>
      </c>
    </row>
    <row r="6" spans="1:2" ht="15.75" customHeight="1">
      <c r="A6" s="15" t="s">
        <v>829</v>
      </c>
      <c r="B6" s="17">
        <v>12</v>
      </c>
    </row>
    <row r="7" spans="1:2" ht="15.75" customHeight="1">
      <c r="A7" s="15" t="s">
        <v>830</v>
      </c>
      <c r="B7" s="17">
        <v>22</v>
      </c>
    </row>
    <row r="8" spans="1:2" ht="15.75" customHeight="1">
      <c r="A8" s="15" t="s">
        <v>831</v>
      </c>
      <c r="B8" s="17">
        <v>117</v>
      </c>
    </row>
    <row r="9" spans="1:2" ht="15.75" customHeight="1">
      <c r="A9" s="15" t="s">
        <v>832</v>
      </c>
      <c r="B9" s="17">
        <v>2</v>
      </c>
    </row>
    <row r="10" spans="1:2" ht="15.75" customHeight="1">
      <c r="A10" s="15" t="s">
        <v>833</v>
      </c>
      <c r="B10" s="17">
        <v>12</v>
      </c>
    </row>
    <row r="11" spans="1:2" ht="15.75" customHeight="1">
      <c r="A11" s="15" t="s">
        <v>834</v>
      </c>
      <c r="B11" s="17">
        <v>42</v>
      </c>
    </row>
    <row r="12" spans="1:2" ht="15.75" customHeight="1">
      <c r="A12" s="15" t="s">
        <v>835</v>
      </c>
      <c r="B12" s="17">
        <v>70</v>
      </c>
    </row>
    <row r="13" spans="1:2" ht="15.75" customHeight="1">
      <c r="A13" s="15" t="s">
        <v>836</v>
      </c>
      <c r="B13" s="17">
        <v>3</v>
      </c>
    </row>
    <row r="14" spans="1:2" ht="15.75" customHeight="1">
      <c r="A14" s="15" t="s">
        <v>837</v>
      </c>
      <c r="B14" s="17">
        <v>43</v>
      </c>
    </row>
    <row r="15" spans="1:2" ht="15.75" customHeight="1">
      <c r="A15" s="15" t="s">
        <v>838</v>
      </c>
      <c r="B15" s="17">
        <v>34</v>
      </c>
    </row>
    <row r="16" spans="1:2" ht="15.75" customHeight="1">
      <c r="A16" s="15" t="s">
        <v>839</v>
      </c>
      <c r="B16" s="17">
        <v>50</v>
      </c>
    </row>
    <row r="17" spans="1:2" ht="15.75" customHeight="1">
      <c r="A17" s="15" t="s">
        <v>840</v>
      </c>
      <c r="B17" s="17">
        <v>14</v>
      </c>
    </row>
    <row r="18" spans="1:2" ht="15.75" customHeight="1">
      <c r="A18" s="15" t="s">
        <v>841</v>
      </c>
      <c r="B18" s="17">
        <v>65</v>
      </c>
    </row>
    <row r="19" spans="1:2" ht="15.75" customHeight="1">
      <c r="A19" s="15" t="s">
        <v>842</v>
      </c>
      <c r="B19" s="17">
        <v>65</v>
      </c>
    </row>
    <row r="20" spans="1:2" ht="15.75" customHeight="1">
      <c r="A20" s="15" t="s">
        <v>843</v>
      </c>
      <c r="B20" s="17">
        <v>15</v>
      </c>
    </row>
    <row r="21" spans="1:2" ht="15.75" customHeight="1">
      <c r="A21" s="15" t="s">
        <v>844</v>
      </c>
      <c r="B21" s="17">
        <v>14</v>
      </c>
    </row>
    <row r="22" spans="1:2" ht="15.75" customHeight="1">
      <c r="A22" s="15" t="s">
        <v>845</v>
      </c>
      <c r="B22" s="17">
        <v>60</v>
      </c>
    </row>
    <row r="23" spans="1:2" ht="15.75" customHeight="1">
      <c r="A23" s="15" t="s">
        <v>846</v>
      </c>
      <c r="B23" s="17">
        <v>157</v>
      </c>
    </row>
    <row r="24" spans="1:2" ht="15.75" customHeight="1">
      <c r="A24" s="15" t="s">
        <v>847</v>
      </c>
      <c r="B24" s="17">
        <v>64</v>
      </c>
    </row>
    <row r="25" spans="1:2" ht="15.75" customHeight="1">
      <c r="A25" s="15" t="s">
        <v>848</v>
      </c>
      <c r="B25" s="17">
        <v>28</v>
      </c>
    </row>
    <row r="26" spans="1:2" ht="15.75" customHeight="1">
      <c r="A26" s="15" t="s">
        <v>849</v>
      </c>
      <c r="B26" s="17">
        <v>85</v>
      </c>
    </row>
    <row r="27" spans="1:2" ht="15.75" customHeight="1">
      <c r="A27" s="15" t="s">
        <v>850</v>
      </c>
      <c r="B27" s="17">
        <v>42</v>
      </c>
    </row>
    <row r="28" spans="1:2" ht="15.75" customHeight="1">
      <c r="A28" s="15" t="s">
        <v>851</v>
      </c>
      <c r="B28" s="17">
        <v>21</v>
      </c>
    </row>
    <row r="29" spans="1:2" ht="15.75" customHeight="1">
      <c r="A29" s="15" t="s">
        <v>852</v>
      </c>
      <c r="B29" s="17">
        <v>68</v>
      </c>
    </row>
    <row r="30" spans="1:2" ht="15.75" customHeight="1">
      <c r="A30" s="15" t="s">
        <v>853</v>
      </c>
      <c r="B30" s="17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020"/>
  <sheetViews>
    <sheetView workbookViewId="0">
      <pane ySplit="1" topLeftCell="A2" activePane="bottomLeft" state="frozen"/>
      <selection pane="bottomLeft" activeCell="B26" sqref="B26"/>
    </sheetView>
  </sheetViews>
  <sheetFormatPr defaultColWidth="14.42578125" defaultRowHeight="15.75" customHeight="1"/>
  <cols>
    <col min="2" max="2" width="48.42578125" customWidth="1"/>
    <col min="3" max="3" width="44.28515625" customWidth="1"/>
    <col min="4" max="4" width="20.42578125" customWidth="1"/>
    <col min="5" max="5" width="19.7109375" customWidth="1"/>
    <col min="6" max="6" width="23.7109375" customWidth="1"/>
  </cols>
  <sheetData>
    <row r="1" spans="1:27" ht="15.75" customHeight="1">
      <c r="A1" s="25" t="s">
        <v>857</v>
      </c>
      <c r="B1" s="26" t="s">
        <v>2</v>
      </c>
      <c r="C1" s="25" t="s">
        <v>856</v>
      </c>
      <c r="D1" s="26" t="s">
        <v>4</v>
      </c>
      <c r="E1" s="26" t="s">
        <v>5</v>
      </c>
      <c r="F1" s="26" t="s">
        <v>858</v>
      </c>
      <c r="H1" s="26" t="s">
        <v>859</v>
      </c>
      <c r="I1" s="25" t="s">
        <v>860</v>
      </c>
      <c r="J1" s="26" t="s">
        <v>861</v>
      </c>
      <c r="K1" s="2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15.75" customHeight="1">
      <c r="A2" s="15" t="s">
        <v>107</v>
      </c>
      <c r="B2" s="29" t="s">
        <v>862</v>
      </c>
      <c r="C2" s="30" t="s">
        <v>863</v>
      </c>
      <c r="D2" s="15" t="s">
        <v>864</v>
      </c>
      <c r="E2" s="15">
        <v>2013</v>
      </c>
      <c r="F2" s="31" t="s">
        <v>865</v>
      </c>
    </row>
    <row r="3" spans="1:27" ht="15.75" customHeight="1">
      <c r="A3" s="15" t="s">
        <v>107</v>
      </c>
      <c r="B3" s="31" t="s">
        <v>866</v>
      </c>
      <c r="C3" s="30" t="s">
        <v>867</v>
      </c>
      <c r="D3" s="15" t="s">
        <v>868</v>
      </c>
      <c r="E3" s="15">
        <v>2011</v>
      </c>
      <c r="F3" s="31" t="s">
        <v>869</v>
      </c>
    </row>
    <row r="4" spans="1:27" ht="15.75" customHeight="1">
      <c r="A4" s="15" t="s">
        <v>107</v>
      </c>
      <c r="B4" s="31" t="s">
        <v>870</v>
      </c>
      <c r="C4" s="30" t="s">
        <v>871</v>
      </c>
      <c r="D4" s="15" t="s">
        <v>872</v>
      </c>
      <c r="E4" s="15">
        <v>2012</v>
      </c>
      <c r="F4" s="31" t="s">
        <v>873</v>
      </c>
    </row>
    <row r="5" spans="1:27" ht="15.75" customHeight="1">
      <c r="A5" s="15" t="s">
        <v>107</v>
      </c>
      <c r="B5" s="32" t="s">
        <v>874</v>
      </c>
      <c r="C5" s="33" t="s">
        <v>875</v>
      </c>
      <c r="D5" s="15" t="s">
        <v>876</v>
      </c>
      <c r="E5" s="15">
        <v>2013</v>
      </c>
      <c r="F5" s="31" t="s">
        <v>877</v>
      </c>
    </row>
    <row r="6" spans="1:27" ht="15.75" customHeight="1">
      <c r="A6" s="15" t="s">
        <v>107</v>
      </c>
      <c r="B6" s="31" t="s">
        <v>878</v>
      </c>
      <c r="C6" s="30" t="s">
        <v>879</v>
      </c>
      <c r="D6" s="15" t="s">
        <v>880</v>
      </c>
      <c r="E6" s="15">
        <v>2013</v>
      </c>
      <c r="F6" s="31" t="s">
        <v>877</v>
      </c>
    </row>
    <row r="7" spans="1:27" ht="15.75" customHeight="1">
      <c r="A7" s="15" t="s">
        <v>107</v>
      </c>
      <c r="B7" s="34" t="s">
        <v>881</v>
      </c>
      <c r="C7" s="33" t="s">
        <v>882</v>
      </c>
      <c r="D7" s="15" t="s">
        <v>883</v>
      </c>
      <c r="E7" s="15">
        <v>2013</v>
      </c>
      <c r="F7" s="35" t="s">
        <v>884</v>
      </c>
    </row>
    <row r="8" spans="1:27" ht="15.75" customHeight="1">
      <c r="A8" s="15" t="s">
        <v>107</v>
      </c>
      <c r="B8" s="31" t="s">
        <v>885</v>
      </c>
      <c r="C8" s="30" t="s">
        <v>886</v>
      </c>
      <c r="D8" s="15" t="s">
        <v>887</v>
      </c>
      <c r="E8" s="15">
        <v>2012</v>
      </c>
      <c r="F8" s="31" t="s">
        <v>884</v>
      </c>
    </row>
    <row r="9" spans="1:27" ht="15.75" customHeight="1">
      <c r="A9" s="15" t="s">
        <v>107</v>
      </c>
      <c r="B9" s="31" t="s">
        <v>888</v>
      </c>
      <c r="C9" s="30" t="s">
        <v>889</v>
      </c>
      <c r="D9" s="15" t="s">
        <v>890</v>
      </c>
      <c r="E9" s="15">
        <v>2012</v>
      </c>
      <c r="F9" s="31" t="s">
        <v>891</v>
      </c>
    </row>
    <row r="10" spans="1:27" ht="15.75" customHeight="1">
      <c r="A10" s="15" t="s">
        <v>107</v>
      </c>
      <c r="B10" s="31" t="s">
        <v>892</v>
      </c>
      <c r="C10" s="30" t="s">
        <v>893</v>
      </c>
      <c r="D10" s="15" t="s">
        <v>894</v>
      </c>
      <c r="E10" s="15">
        <v>2012</v>
      </c>
      <c r="F10" s="31" t="s">
        <v>895</v>
      </c>
    </row>
    <row r="11" spans="1:27" ht="15.75" customHeight="1">
      <c r="A11" s="15" t="s">
        <v>107</v>
      </c>
      <c r="B11" s="31" t="s">
        <v>896</v>
      </c>
      <c r="C11" s="30" t="s">
        <v>897</v>
      </c>
      <c r="D11" s="15" t="s">
        <v>898</v>
      </c>
      <c r="E11" s="15">
        <v>2012</v>
      </c>
      <c r="F11" s="31" t="s">
        <v>899</v>
      </c>
    </row>
    <row r="12" spans="1:27" ht="15.75" customHeight="1">
      <c r="A12" s="15" t="s">
        <v>107</v>
      </c>
      <c r="B12" s="31" t="s">
        <v>900</v>
      </c>
      <c r="C12" s="30" t="s">
        <v>901</v>
      </c>
      <c r="D12" s="15" t="s">
        <v>902</v>
      </c>
      <c r="E12" s="15">
        <v>2012</v>
      </c>
      <c r="F12" s="31" t="s">
        <v>903</v>
      </c>
    </row>
    <row r="13" spans="1:27" ht="15.75" customHeight="1">
      <c r="A13" s="15" t="s">
        <v>107</v>
      </c>
      <c r="B13" s="31" t="s">
        <v>904</v>
      </c>
      <c r="C13" s="30" t="s">
        <v>905</v>
      </c>
      <c r="D13" s="15" t="s">
        <v>906</v>
      </c>
      <c r="E13" s="15">
        <v>2011</v>
      </c>
      <c r="F13" s="31" t="s">
        <v>907</v>
      </c>
    </row>
    <row r="14" spans="1:27" ht="15.75" customHeight="1">
      <c r="A14" s="15" t="s">
        <v>107</v>
      </c>
      <c r="B14" s="31" t="s">
        <v>908</v>
      </c>
      <c r="C14" s="30" t="s">
        <v>909</v>
      </c>
      <c r="D14" s="15" t="s">
        <v>910</v>
      </c>
      <c r="E14" s="15">
        <v>2012</v>
      </c>
      <c r="F14" s="31" t="s">
        <v>911</v>
      </c>
    </row>
    <row r="15" spans="1:27" ht="15.75" customHeight="1">
      <c r="A15" s="15" t="s">
        <v>107</v>
      </c>
      <c r="B15" s="15" t="s">
        <v>912</v>
      </c>
      <c r="C15" s="33" t="s">
        <v>913</v>
      </c>
      <c r="D15" s="15" t="s">
        <v>210</v>
      </c>
      <c r="E15" s="15">
        <v>2014</v>
      </c>
      <c r="F15" s="31" t="s">
        <v>94</v>
      </c>
    </row>
    <row r="16" spans="1:27" ht="15.75" customHeight="1">
      <c r="A16" s="15" t="s">
        <v>107</v>
      </c>
      <c r="B16" s="15" t="s">
        <v>914</v>
      </c>
      <c r="C16" s="30" t="s">
        <v>915</v>
      </c>
      <c r="D16" s="15" t="s">
        <v>916</v>
      </c>
      <c r="E16" s="15">
        <v>2014</v>
      </c>
      <c r="F16" s="31" t="s">
        <v>94</v>
      </c>
    </row>
    <row r="17" spans="1:10" ht="15.75" customHeight="1">
      <c r="A17" s="15" t="s">
        <v>107</v>
      </c>
      <c r="B17" s="31" t="s">
        <v>917</v>
      </c>
      <c r="C17" s="30" t="s">
        <v>918</v>
      </c>
      <c r="D17" s="15" t="s">
        <v>919</v>
      </c>
      <c r="E17" s="15">
        <v>2013</v>
      </c>
      <c r="F17" s="31" t="s">
        <v>94</v>
      </c>
    </row>
    <row r="18" spans="1:10" ht="15.75" customHeight="1">
      <c r="A18" s="15" t="s">
        <v>107</v>
      </c>
      <c r="B18" s="31" t="s">
        <v>920</v>
      </c>
      <c r="C18" s="30" t="s">
        <v>921</v>
      </c>
      <c r="D18" s="15" t="s">
        <v>922</v>
      </c>
      <c r="E18" s="15">
        <v>2012</v>
      </c>
      <c r="F18" s="31" t="s">
        <v>94</v>
      </c>
    </row>
    <row r="19" spans="1:10" ht="15.75" customHeight="1">
      <c r="A19" s="15" t="s">
        <v>107</v>
      </c>
      <c r="B19" s="31" t="s">
        <v>923</v>
      </c>
      <c r="C19" s="30" t="s">
        <v>924</v>
      </c>
      <c r="D19" s="15" t="s">
        <v>925</v>
      </c>
      <c r="E19" s="15">
        <v>2011</v>
      </c>
      <c r="F19" s="31" t="s">
        <v>94</v>
      </c>
    </row>
    <row r="20" spans="1:10" ht="15.75" customHeight="1">
      <c r="A20" s="15" t="s">
        <v>107</v>
      </c>
      <c r="B20" s="36" t="s">
        <v>926</v>
      </c>
      <c r="C20" s="33" t="s">
        <v>927</v>
      </c>
      <c r="D20" s="15" t="s">
        <v>928</v>
      </c>
      <c r="E20" s="15">
        <v>2013</v>
      </c>
      <c r="F20" s="31" t="s">
        <v>929</v>
      </c>
    </row>
    <row r="21" spans="1:10" ht="15.75" customHeight="1">
      <c r="A21" s="15" t="s">
        <v>107</v>
      </c>
      <c r="B21" s="31" t="s">
        <v>930</v>
      </c>
      <c r="C21" s="30" t="s">
        <v>931</v>
      </c>
      <c r="D21" s="15" t="s">
        <v>932</v>
      </c>
      <c r="E21" s="15">
        <v>2013</v>
      </c>
      <c r="F21" s="31" t="s">
        <v>933</v>
      </c>
    </row>
    <row r="22" spans="1:10" ht="15.75" customHeight="1">
      <c r="A22" s="15" t="s">
        <v>107</v>
      </c>
      <c r="B22" s="31" t="s">
        <v>934</v>
      </c>
      <c r="C22" s="30" t="s">
        <v>935</v>
      </c>
      <c r="D22" s="15" t="s">
        <v>936</v>
      </c>
      <c r="E22" s="15">
        <v>2013</v>
      </c>
      <c r="F22" s="31" t="s">
        <v>937</v>
      </c>
    </row>
    <row r="23" spans="1:10" ht="15.75" customHeight="1">
      <c r="A23" s="15" t="s">
        <v>107</v>
      </c>
      <c r="B23" s="37" t="s">
        <v>938</v>
      </c>
      <c r="C23" s="33" t="s">
        <v>939</v>
      </c>
      <c r="D23" s="15" t="s">
        <v>342</v>
      </c>
      <c r="E23" s="15">
        <v>2013</v>
      </c>
      <c r="F23" s="31" t="s">
        <v>112</v>
      </c>
    </row>
    <row r="24" spans="1:10" ht="15.75" customHeight="1">
      <c r="A24" s="15" t="s">
        <v>107</v>
      </c>
      <c r="B24" s="15" t="s">
        <v>940</v>
      </c>
      <c r="C24" s="33" t="s">
        <v>941</v>
      </c>
      <c r="D24" s="15"/>
      <c r="E24" s="15">
        <v>2014</v>
      </c>
      <c r="F24" s="31" t="s">
        <v>112</v>
      </c>
    </row>
    <row r="25" spans="1:10" ht="15.75" customHeight="1">
      <c r="A25" s="15" t="s">
        <v>107</v>
      </c>
      <c r="B25" s="31" t="s">
        <v>171</v>
      </c>
      <c r="C25" s="30" t="s">
        <v>942</v>
      </c>
      <c r="D25" s="15" t="s">
        <v>173</v>
      </c>
      <c r="E25" s="15">
        <v>2012</v>
      </c>
      <c r="F25" s="31" t="s">
        <v>174</v>
      </c>
    </row>
    <row r="26" spans="1:10" ht="15.75" customHeight="1">
      <c r="A26" s="15" t="s">
        <v>57</v>
      </c>
      <c r="B26" s="15" t="s">
        <v>943</v>
      </c>
      <c r="C26" s="15" t="s">
        <v>944</v>
      </c>
      <c r="F26" s="31" t="s">
        <v>945</v>
      </c>
    </row>
    <row r="27" spans="1:10" ht="15.75" customHeight="1">
      <c r="A27" s="15" t="s">
        <v>57</v>
      </c>
      <c r="B27" s="15" t="s">
        <v>946</v>
      </c>
      <c r="C27" s="15" t="s">
        <v>947</v>
      </c>
      <c r="F27" s="31" t="s">
        <v>948</v>
      </c>
    </row>
    <row r="28" spans="1:10" ht="15.75" customHeight="1">
      <c r="A28" s="15" t="s">
        <v>57</v>
      </c>
      <c r="B28" s="15" t="s">
        <v>949</v>
      </c>
      <c r="C28" s="15" t="s">
        <v>950</v>
      </c>
      <c r="F28" s="31" t="s">
        <v>951</v>
      </c>
      <c r="J28" s="15" t="s">
        <v>164</v>
      </c>
    </row>
    <row r="29" spans="1:10" ht="15.75" customHeight="1">
      <c r="A29" s="15" t="s">
        <v>57</v>
      </c>
      <c r="B29" s="15" t="s">
        <v>952</v>
      </c>
      <c r="C29" s="15" t="s">
        <v>953</v>
      </c>
      <c r="F29" s="31" t="s">
        <v>903</v>
      </c>
      <c r="J29" s="15" t="s">
        <v>954</v>
      </c>
    </row>
    <row r="30" spans="1:10" ht="15.75" customHeight="1">
      <c r="A30" s="15" t="s">
        <v>57</v>
      </c>
      <c r="B30" s="15" t="s">
        <v>955</v>
      </c>
      <c r="C30" s="15" t="s">
        <v>956</v>
      </c>
      <c r="F30" s="31" t="s">
        <v>957</v>
      </c>
    </row>
    <row r="31" spans="1:10" ht="15.75" customHeight="1">
      <c r="A31" s="15" t="s">
        <v>57</v>
      </c>
      <c r="B31" s="15" t="s">
        <v>601</v>
      </c>
      <c r="C31" s="15" t="s">
        <v>958</v>
      </c>
      <c r="F31" s="31" t="s">
        <v>112</v>
      </c>
      <c r="J31" s="15" t="s">
        <v>959</v>
      </c>
    </row>
    <row r="32" spans="1:10" ht="15.75" customHeight="1">
      <c r="A32" s="15" t="s">
        <v>57</v>
      </c>
      <c r="B32" s="15" t="s">
        <v>960</v>
      </c>
      <c r="C32" s="15" t="s">
        <v>961</v>
      </c>
      <c r="F32" s="31" t="s">
        <v>962</v>
      </c>
    </row>
    <row r="33" spans="1:27" ht="15.75" customHeight="1">
      <c r="A33" s="37" t="s">
        <v>89</v>
      </c>
      <c r="B33" s="34" t="s">
        <v>963</v>
      </c>
      <c r="C33" s="33"/>
      <c r="D33" s="37" t="s">
        <v>964</v>
      </c>
      <c r="E33" s="37">
        <v>2003</v>
      </c>
      <c r="F33" s="38" t="s">
        <v>965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spans="1:27" ht="15.75" customHeight="1">
      <c r="A34" s="15" t="s">
        <v>89</v>
      </c>
      <c r="B34" s="34" t="s">
        <v>966</v>
      </c>
      <c r="C34" s="31"/>
      <c r="D34" s="15" t="s">
        <v>967</v>
      </c>
      <c r="E34" s="15">
        <v>2003</v>
      </c>
      <c r="F34" s="40" t="s">
        <v>968</v>
      </c>
    </row>
    <row r="35" spans="1:27" ht="15.75" customHeight="1">
      <c r="A35" s="37" t="s">
        <v>89</v>
      </c>
      <c r="B35" s="41" t="s">
        <v>969</v>
      </c>
      <c r="C35" s="33"/>
      <c r="D35" s="37" t="s">
        <v>970</v>
      </c>
      <c r="E35" s="37">
        <v>2003</v>
      </c>
      <c r="F35" s="33" t="s">
        <v>971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ht="15.75" customHeight="1">
      <c r="A36" s="37" t="s">
        <v>89</v>
      </c>
      <c r="B36" s="34" t="s">
        <v>972</v>
      </c>
      <c r="C36" s="33"/>
      <c r="D36" s="37" t="s">
        <v>973</v>
      </c>
      <c r="E36" s="37">
        <v>2001</v>
      </c>
      <c r="F36" s="33" t="s">
        <v>877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ht="15.75" customHeight="1">
      <c r="A37" s="37" t="s">
        <v>89</v>
      </c>
      <c r="B37" s="34" t="s">
        <v>974</v>
      </c>
      <c r="C37" s="33"/>
      <c r="D37" s="37" t="s">
        <v>975</v>
      </c>
      <c r="E37" s="37">
        <v>2001</v>
      </c>
      <c r="F37" s="33" t="s">
        <v>877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spans="1:27" ht="15.75" customHeight="1">
      <c r="A38" s="37" t="s">
        <v>89</v>
      </c>
      <c r="B38" s="34" t="s">
        <v>976</v>
      </c>
      <c r="C38" s="33"/>
      <c r="D38" s="37" t="s">
        <v>977</v>
      </c>
      <c r="E38" s="37">
        <v>2003</v>
      </c>
      <c r="F38" s="33" t="s">
        <v>978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5.75" customHeight="1">
      <c r="A39" s="37" t="s">
        <v>89</v>
      </c>
      <c r="B39" s="42" t="s">
        <v>979</v>
      </c>
      <c r="C39" s="31"/>
      <c r="D39" s="15" t="s">
        <v>980</v>
      </c>
      <c r="E39" s="15">
        <v>2001</v>
      </c>
      <c r="F39" s="31" t="s">
        <v>978</v>
      </c>
    </row>
    <row r="40" spans="1:27" ht="25.5">
      <c r="A40" s="37" t="s">
        <v>89</v>
      </c>
      <c r="B40" s="34" t="s">
        <v>981</v>
      </c>
      <c r="C40" s="33"/>
      <c r="D40" s="37" t="s">
        <v>982</v>
      </c>
      <c r="E40" s="37">
        <v>2003</v>
      </c>
      <c r="F40" s="38" t="s">
        <v>983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27" ht="12.75">
      <c r="A41" s="37" t="s">
        <v>89</v>
      </c>
      <c r="B41" s="34" t="s">
        <v>984</v>
      </c>
      <c r="C41" s="33"/>
      <c r="D41" s="37" t="s">
        <v>985</v>
      </c>
      <c r="E41" s="37">
        <v>2002</v>
      </c>
      <c r="F41" s="33" t="s">
        <v>884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2.75">
      <c r="A42" s="37" t="s">
        <v>89</v>
      </c>
      <c r="B42" s="34" t="s">
        <v>986</v>
      </c>
      <c r="C42" s="33"/>
      <c r="D42" s="37" t="s">
        <v>987</v>
      </c>
      <c r="E42" s="37">
        <v>2002</v>
      </c>
      <c r="F42" s="38" t="s">
        <v>957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spans="1:27" ht="12.75">
      <c r="A43" s="37" t="s">
        <v>89</v>
      </c>
      <c r="B43" s="34" t="s">
        <v>988</v>
      </c>
      <c r="C43" s="33"/>
      <c r="D43" s="37" t="s">
        <v>989</v>
      </c>
      <c r="E43" s="37">
        <v>2003</v>
      </c>
      <c r="F43" s="38" t="s">
        <v>94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1:27" ht="12.75">
      <c r="A44" s="37" t="s">
        <v>89</v>
      </c>
      <c r="B44" s="34" t="s">
        <v>990</v>
      </c>
      <c r="C44" s="33"/>
      <c r="D44" s="37" t="s">
        <v>991</v>
      </c>
      <c r="E44" s="37">
        <v>2003</v>
      </c>
      <c r="F44" s="33" t="s">
        <v>94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1:27" ht="12.75">
      <c r="A45" s="37" t="s">
        <v>89</v>
      </c>
      <c r="B45" s="34" t="s">
        <v>992</v>
      </c>
      <c r="C45" s="33"/>
      <c r="D45" s="37" t="s">
        <v>993</v>
      </c>
      <c r="E45" s="37">
        <v>2002</v>
      </c>
      <c r="F45" s="33" t="s">
        <v>94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1:27" ht="12.75">
      <c r="A46" s="37" t="s">
        <v>89</v>
      </c>
      <c r="B46" s="34" t="s">
        <v>994</v>
      </c>
      <c r="C46" s="43"/>
      <c r="D46" s="37" t="s">
        <v>995</v>
      </c>
      <c r="E46" s="37">
        <v>2001</v>
      </c>
      <c r="F46" s="33" t="s">
        <v>996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1:27" ht="12.75">
      <c r="A47" s="37" t="s">
        <v>89</v>
      </c>
      <c r="B47" s="34" t="s">
        <v>997</v>
      </c>
      <c r="C47" s="43"/>
      <c r="D47" s="37" t="s">
        <v>998</v>
      </c>
      <c r="E47" s="37">
        <v>2001</v>
      </c>
      <c r="F47" s="33" t="s">
        <v>978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spans="1:27" ht="12.75">
      <c r="A48" s="37" t="s">
        <v>89</v>
      </c>
      <c r="B48" s="34" t="s">
        <v>999</v>
      </c>
      <c r="C48" s="43"/>
      <c r="D48" s="37" t="s">
        <v>1000</v>
      </c>
      <c r="E48" s="37">
        <v>2001</v>
      </c>
      <c r="F48" s="33" t="s">
        <v>978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spans="1:27" ht="12.75">
      <c r="A49" s="37" t="s">
        <v>89</v>
      </c>
      <c r="B49" s="34" t="s">
        <v>1001</v>
      </c>
      <c r="C49" s="43"/>
      <c r="D49" s="37" t="s">
        <v>92</v>
      </c>
      <c r="E49" s="37">
        <v>2000</v>
      </c>
      <c r="F49" s="33" t="s">
        <v>94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spans="1:27" ht="12.75">
      <c r="A50" s="37" t="s">
        <v>89</v>
      </c>
      <c r="B50" s="34" t="s">
        <v>1002</v>
      </c>
      <c r="C50" s="43"/>
      <c r="D50" s="37" t="s">
        <v>1003</v>
      </c>
      <c r="E50" s="37">
        <v>2000</v>
      </c>
      <c r="F50" s="33" t="s">
        <v>884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spans="1:27" ht="12.75">
      <c r="A51" s="15" t="s">
        <v>89</v>
      </c>
      <c r="B51" s="34" t="s">
        <v>1004</v>
      </c>
      <c r="C51" s="44"/>
      <c r="D51" s="15" t="s">
        <v>1005</v>
      </c>
      <c r="E51" s="15">
        <v>1999</v>
      </c>
      <c r="F51" s="34" t="s">
        <v>1006</v>
      </c>
    </row>
    <row r="52" spans="1:27" ht="12.75">
      <c r="A52" s="37" t="s">
        <v>89</v>
      </c>
      <c r="B52" s="34" t="s">
        <v>1007</v>
      </c>
      <c r="C52" s="43"/>
      <c r="D52" s="37" t="s">
        <v>1008</v>
      </c>
      <c r="E52" s="37">
        <v>1999</v>
      </c>
      <c r="F52" s="33" t="s">
        <v>94</v>
      </c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spans="1:27" ht="12.75">
      <c r="A53" s="37" t="s">
        <v>89</v>
      </c>
      <c r="B53" s="34" t="s">
        <v>1009</v>
      </c>
      <c r="C53" s="44"/>
      <c r="D53" s="15" t="s">
        <v>1010</v>
      </c>
      <c r="E53" s="15">
        <v>1998</v>
      </c>
      <c r="F53" s="31" t="s">
        <v>978</v>
      </c>
    </row>
    <row r="54" spans="1:27" ht="12.75">
      <c r="A54" s="15" t="s">
        <v>89</v>
      </c>
      <c r="B54" s="34" t="s">
        <v>1011</v>
      </c>
      <c r="C54" s="44"/>
      <c r="D54" s="15" t="s">
        <v>1012</v>
      </c>
      <c r="E54" s="15">
        <v>1992</v>
      </c>
      <c r="F54" s="31" t="s">
        <v>978</v>
      </c>
    </row>
    <row r="55" spans="1:27" ht="12.75">
      <c r="A55" s="15" t="s">
        <v>89</v>
      </c>
      <c r="B55" s="34" t="s">
        <v>1013</v>
      </c>
      <c r="C55" s="44"/>
      <c r="D55" s="15" t="s">
        <v>1014</v>
      </c>
      <c r="E55" s="15">
        <v>1992</v>
      </c>
      <c r="F55" s="31" t="s">
        <v>978</v>
      </c>
    </row>
    <row r="56" spans="1:27" ht="25.5">
      <c r="A56" s="15" t="s">
        <v>230</v>
      </c>
      <c r="B56" s="31" t="s">
        <v>1015</v>
      </c>
      <c r="C56" s="44"/>
      <c r="D56" s="15" t="s">
        <v>1016</v>
      </c>
      <c r="E56" s="15">
        <v>2015</v>
      </c>
      <c r="F56" s="31" t="s">
        <v>865</v>
      </c>
    </row>
    <row r="57" spans="1:27" ht="25.5">
      <c r="A57" s="15" t="s">
        <v>230</v>
      </c>
      <c r="B57" s="31" t="s">
        <v>1017</v>
      </c>
      <c r="C57" s="44"/>
      <c r="D57" s="15" t="s">
        <v>1018</v>
      </c>
      <c r="E57" s="15">
        <v>2015</v>
      </c>
      <c r="F57" s="31" t="s">
        <v>1019</v>
      </c>
    </row>
    <row r="58" spans="1:27" ht="25.5">
      <c r="A58" s="15" t="s">
        <v>230</v>
      </c>
      <c r="B58" s="31" t="s">
        <v>1020</v>
      </c>
      <c r="C58" s="44"/>
      <c r="D58" s="15" t="s">
        <v>775</v>
      </c>
      <c r="E58" s="15">
        <v>2015</v>
      </c>
      <c r="F58" s="31" t="s">
        <v>1019</v>
      </c>
    </row>
    <row r="59" spans="1:27" ht="38.25">
      <c r="A59" s="15" t="s">
        <v>230</v>
      </c>
      <c r="B59" s="31" t="s">
        <v>1021</v>
      </c>
      <c r="C59" s="44"/>
      <c r="D59" s="15" t="s">
        <v>1022</v>
      </c>
      <c r="E59" s="15">
        <v>2015</v>
      </c>
      <c r="F59" s="31" t="s">
        <v>1023</v>
      </c>
    </row>
    <row r="60" spans="1:27" ht="25.5">
      <c r="A60" s="15" t="s">
        <v>230</v>
      </c>
      <c r="B60" s="31" t="s">
        <v>1024</v>
      </c>
      <c r="C60" s="44"/>
      <c r="D60" s="15" t="s">
        <v>1025</v>
      </c>
      <c r="E60" s="15">
        <v>2015</v>
      </c>
      <c r="F60" s="31" t="s">
        <v>877</v>
      </c>
    </row>
    <row r="61" spans="1:27" ht="38.25">
      <c r="A61" s="15" t="s">
        <v>230</v>
      </c>
      <c r="B61" s="31" t="s">
        <v>1026</v>
      </c>
      <c r="C61" s="44"/>
      <c r="D61" s="15" t="s">
        <v>1027</v>
      </c>
      <c r="E61" s="15">
        <v>2015</v>
      </c>
      <c r="F61" s="31" t="s">
        <v>877</v>
      </c>
    </row>
    <row r="62" spans="1:27" ht="25.5">
      <c r="A62" s="15" t="s">
        <v>230</v>
      </c>
      <c r="B62" s="31" t="s">
        <v>1028</v>
      </c>
      <c r="C62" s="44"/>
      <c r="D62" s="15" t="s">
        <v>1029</v>
      </c>
      <c r="E62" s="15">
        <v>2015</v>
      </c>
      <c r="F62" s="31" t="s">
        <v>877</v>
      </c>
    </row>
    <row r="63" spans="1:27" ht="25.5">
      <c r="A63" s="15" t="s">
        <v>230</v>
      </c>
      <c r="B63" s="31" t="s">
        <v>1030</v>
      </c>
      <c r="C63" s="44"/>
      <c r="D63" s="15" t="s">
        <v>1031</v>
      </c>
      <c r="E63" s="15">
        <v>2014</v>
      </c>
      <c r="F63" s="31" t="s">
        <v>877</v>
      </c>
    </row>
    <row r="64" spans="1:27" ht="38.25">
      <c r="A64" s="15" t="s">
        <v>230</v>
      </c>
      <c r="B64" s="31" t="s">
        <v>1032</v>
      </c>
      <c r="C64" s="31"/>
      <c r="D64" s="15" t="s">
        <v>1033</v>
      </c>
      <c r="E64" s="15">
        <v>2015</v>
      </c>
      <c r="F64" s="31" t="s">
        <v>978</v>
      </c>
    </row>
    <row r="65" spans="1:6" ht="38.25">
      <c r="A65" s="15" t="s">
        <v>230</v>
      </c>
      <c r="B65" s="31" t="s">
        <v>1034</v>
      </c>
      <c r="C65" s="44"/>
      <c r="D65" s="15" t="s">
        <v>864</v>
      </c>
      <c r="E65" s="15">
        <v>2015</v>
      </c>
      <c r="F65" s="31" t="s">
        <v>978</v>
      </c>
    </row>
    <row r="66" spans="1:6" ht="25.5">
      <c r="A66" s="15" t="s">
        <v>230</v>
      </c>
      <c r="B66" s="31" t="s">
        <v>1035</v>
      </c>
      <c r="C66" s="44"/>
      <c r="D66" s="15" t="s">
        <v>1036</v>
      </c>
      <c r="E66" s="15">
        <v>2015</v>
      </c>
      <c r="F66" s="31" t="s">
        <v>978</v>
      </c>
    </row>
    <row r="67" spans="1:6" ht="38.25">
      <c r="A67" s="15" t="s">
        <v>230</v>
      </c>
      <c r="B67" s="31" t="s">
        <v>1037</v>
      </c>
      <c r="C67" s="44"/>
      <c r="D67" s="15" t="s">
        <v>1038</v>
      </c>
      <c r="E67" s="15">
        <v>2015</v>
      </c>
      <c r="F67" s="31" t="s">
        <v>1039</v>
      </c>
    </row>
    <row r="68" spans="1:6" ht="25.5">
      <c r="A68" s="15" t="s">
        <v>230</v>
      </c>
      <c r="B68" s="31" t="s">
        <v>1040</v>
      </c>
      <c r="C68" s="44"/>
      <c r="D68" s="15" t="s">
        <v>1041</v>
      </c>
      <c r="E68" s="15">
        <v>2014</v>
      </c>
      <c r="F68" s="31" t="s">
        <v>899</v>
      </c>
    </row>
    <row r="69" spans="1:6" ht="25.5">
      <c r="A69" s="15" t="s">
        <v>230</v>
      </c>
      <c r="B69" s="31" t="s">
        <v>1042</v>
      </c>
      <c r="C69" s="44"/>
      <c r="D69" s="15" t="s">
        <v>1043</v>
      </c>
      <c r="E69" s="15">
        <v>2015</v>
      </c>
      <c r="F69" s="31" t="s">
        <v>903</v>
      </c>
    </row>
    <row r="70" spans="1:6" ht="25.5">
      <c r="A70" s="15" t="s">
        <v>230</v>
      </c>
      <c r="B70" s="31" t="s">
        <v>1044</v>
      </c>
      <c r="C70" s="44"/>
      <c r="D70" s="15" t="s">
        <v>1045</v>
      </c>
      <c r="E70" s="15">
        <v>2015</v>
      </c>
      <c r="F70" s="31" t="s">
        <v>903</v>
      </c>
    </row>
    <row r="71" spans="1:6" ht="38.25">
      <c r="A71" s="15" t="s">
        <v>230</v>
      </c>
      <c r="B71" s="31" t="s">
        <v>1046</v>
      </c>
      <c r="C71" s="44"/>
      <c r="D71" s="15" t="s">
        <v>1047</v>
      </c>
      <c r="E71" s="15">
        <v>2014</v>
      </c>
      <c r="F71" s="31" t="s">
        <v>903</v>
      </c>
    </row>
    <row r="72" spans="1:6" ht="25.5">
      <c r="A72" s="15" t="s">
        <v>230</v>
      </c>
      <c r="B72" s="31" t="s">
        <v>1048</v>
      </c>
      <c r="C72" s="44"/>
      <c r="D72" s="15" t="s">
        <v>1049</v>
      </c>
      <c r="E72" s="15">
        <v>2014</v>
      </c>
      <c r="F72" s="31" t="s">
        <v>1050</v>
      </c>
    </row>
    <row r="73" spans="1:6" ht="25.5">
      <c r="A73" s="15" t="s">
        <v>230</v>
      </c>
      <c r="B73" s="31" t="s">
        <v>1051</v>
      </c>
      <c r="C73" s="44"/>
      <c r="D73" s="15" t="s">
        <v>1052</v>
      </c>
      <c r="E73" s="15">
        <v>2015</v>
      </c>
      <c r="F73" s="31" t="s">
        <v>1053</v>
      </c>
    </row>
    <row r="74" spans="1:6" ht="25.5">
      <c r="A74" s="15" t="s">
        <v>230</v>
      </c>
      <c r="B74" s="31" t="s">
        <v>1054</v>
      </c>
      <c r="C74" s="44"/>
      <c r="D74" s="15" t="s">
        <v>1055</v>
      </c>
      <c r="E74" s="15">
        <v>2015</v>
      </c>
      <c r="F74" s="31" t="s">
        <v>1056</v>
      </c>
    </row>
    <row r="75" spans="1:6" ht="38.25">
      <c r="A75" s="15" t="s">
        <v>230</v>
      </c>
      <c r="B75" s="31" t="s">
        <v>1057</v>
      </c>
      <c r="C75" s="44"/>
      <c r="D75" s="15" t="s">
        <v>1058</v>
      </c>
      <c r="E75" s="15">
        <v>2015</v>
      </c>
      <c r="F75" s="31" t="s">
        <v>94</v>
      </c>
    </row>
    <row r="76" spans="1:6" ht="25.5">
      <c r="A76" s="15" t="s">
        <v>230</v>
      </c>
      <c r="B76" s="31" t="s">
        <v>521</v>
      </c>
      <c r="C76" s="44"/>
      <c r="D76" s="15" t="s">
        <v>523</v>
      </c>
      <c r="E76" s="15">
        <v>2015</v>
      </c>
      <c r="F76" s="31" t="s">
        <v>94</v>
      </c>
    </row>
    <row r="77" spans="1:6" ht="25.5">
      <c r="A77" s="15" t="s">
        <v>230</v>
      </c>
      <c r="B77" s="31" t="s">
        <v>231</v>
      </c>
      <c r="C77" s="44"/>
      <c r="D77" s="15" t="s">
        <v>233</v>
      </c>
      <c r="E77" s="15">
        <v>2015</v>
      </c>
      <c r="F77" s="31" t="s">
        <v>94</v>
      </c>
    </row>
    <row r="78" spans="1:6" ht="38.25">
      <c r="A78" s="15" t="s">
        <v>230</v>
      </c>
      <c r="B78" s="31" t="s">
        <v>1059</v>
      </c>
      <c r="C78" s="44"/>
      <c r="D78" s="15" t="s">
        <v>1060</v>
      </c>
      <c r="E78" s="15">
        <v>2014</v>
      </c>
      <c r="F78" s="31" t="s">
        <v>1061</v>
      </c>
    </row>
    <row r="79" spans="1:6" ht="38.25">
      <c r="A79" s="15" t="s">
        <v>230</v>
      </c>
      <c r="B79" s="31" t="s">
        <v>618</v>
      </c>
      <c r="C79" s="44"/>
      <c r="D79" s="15" t="s">
        <v>620</v>
      </c>
      <c r="E79" s="15">
        <v>2015</v>
      </c>
      <c r="F79" s="31" t="s">
        <v>112</v>
      </c>
    </row>
    <row r="80" spans="1:6" ht="38.25">
      <c r="A80" s="15" t="s">
        <v>230</v>
      </c>
      <c r="B80" s="31" t="s">
        <v>1062</v>
      </c>
      <c r="C80" s="44"/>
      <c r="D80" s="15" t="s">
        <v>1063</v>
      </c>
      <c r="E80" s="15">
        <v>2015</v>
      </c>
      <c r="F80" s="31" t="s">
        <v>112</v>
      </c>
    </row>
    <row r="81" spans="1:10" ht="38.25">
      <c r="A81" s="15" t="s">
        <v>230</v>
      </c>
      <c r="B81" s="31" t="s">
        <v>1064</v>
      </c>
      <c r="C81" s="44"/>
      <c r="D81" s="15" t="s">
        <v>690</v>
      </c>
      <c r="E81" s="15">
        <v>2015</v>
      </c>
      <c r="F81" s="31" t="s">
        <v>112</v>
      </c>
    </row>
    <row r="82" spans="1:10" ht="38.25">
      <c r="A82" s="15" t="s">
        <v>230</v>
      </c>
      <c r="B82" s="31" t="s">
        <v>1065</v>
      </c>
      <c r="C82" s="44"/>
      <c r="D82" s="15" t="s">
        <v>1066</v>
      </c>
      <c r="E82" s="15">
        <v>2015</v>
      </c>
      <c r="F82" s="31" t="s">
        <v>112</v>
      </c>
    </row>
    <row r="83" spans="1:10" ht="25.5">
      <c r="A83" s="15" t="s">
        <v>230</v>
      </c>
      <c r="B83" s="31" t="s">
        <v>1067</v>
      </c>
      <c r="C83" s="44"/>
      <c r="D83" s="15" t="s">
        <v>1068</v>
      </c>
      <c r="E83" s="15">
        <v>2015</v>
      </c>
      <c r="F83" s="31" t="s">
        <v>112</v>
      </c>
    </row>
    <row r="84" spans="1:10" ht="38.25">
      <c r="A84" s="15" t="s">
        <v>230</v>
      </c>
      <c r="B84" s="31" t="s">
        <v>1069</v>
      </c>
      <c r="C84" s="44"/>
      <c r="D84" s="15" t="s">
        <v>1070</v>
      </c>
      <c r="E84" s="15">
        <v>2015</v>
      </c>
      <c r="F84" s="31" t="s">
        <v>112</v>
      </c>
    </row>
    <row r="85" spans="1:10" ht="38.25">
      <c r="A85" s="15" t="s">
        <v>230</v>
      </c>
      <c r="B85" s="31" t="s">
        <v>281</v>
      </c>
      <c r="C85" s="44"/>
      <c r="D85" s="15" t="s">
        <v>283</v>
      </c>
      <c r="E85" s="15">
        <v>2014</v>
      </c>
      <c r="F85" s="31" t="s">
        <v>112</v>
      </c>
    </row>
    <row r="86" spans="1:10" ht="25.5">
      <c r="A86" s="15" t="s">
        <v>230</v>
      </c>
      <c r="B86" s="31" t="s">
        <v>586</v>
      </c>
      <c r="C86" s="44"/>
      <c r="D86" s="15" t="s">
        <v>573</v>
      </c>
      <c r="E86" s="15">
        <v>2014</v>
      </c>
      <c r="F86" s="31" t="s">
        <v>112</v>
      </c>
    </row>
    <row r="87" spans="1:10" ht="25.5">
      <c r="A87" s="15" t="s">
        <v>230</v>
      </c>
      <c r="B87" s="31" t="s">
        <v>1071</v>
      </c>
      <c r="C87" s="44"/>
      <c r="D87" s="15" t="s">
        <v>508</v>
      </c>
      <c r="E87" s="15">
        <v>2014</v>
      </c>
      <c r="F87" s="31" t="s">
        <v>174</v>
      </c>
    </row>
    <row r="88" spans="1:10" ht="38.25">
      <c r="A88" s="15" t="s">
        <v>230</v>
      </c>
      <c r="B88" s="31" t="s">
        <v>1072</v>
      </c>
      <c r="C88" s="44"/>
      <c r="D88" s="15" t="s">
        <v>1073</v>
      </c>
      <c r="E88" s="15">
        <v>2015</v>
      </c>
      <c r="F88" s="31" t="s">
        <v>1074</v>
      </c>
    </row>
    <row r="89" spans="1:10" ht="30">
      <c r="A89" s="31" t="s">
        <v>108</v>
      </c>
      <c r="B89" s="45" t="s">
        <v>1075</v>
      </c>
      <c r="C89" s="30" t="s">
        <v>1076</v>
      </c>
      <c r="D89" s="31" t="s">
        <v>1077</v>
      </c>
      <c r="E89" s="31">
        <v>2011</v>
      </c>
      <c r="F89" s="46" t="s">
        <v>1078</v>
      </c>
      <c r="H89" s="31" t="s">
        <v>1079</v>
      </c>
      <c r="I89" s="31" t="s">
        <v>1080</v>
      </c>
      <c r="J89" s="31" t="s">
        <v>1081</v>
      </c>
    </row>
    <row r="90" spans="1:10" ht="45">
      <c r="A90" s="31" t="s">
        <v>108</v>
      </c>
      <c r="B90" s="45" t="s">
        <v>1082</v>
      </c>
      <c r="C90" s="30" t="s">
        <v>1083</v>
      </c>
      <c r="D90" s="15" t="s">
        <v>1084</v>
      </c>
      <c r="E90" s="15">
        <v>2009</v>
      </c>
      <c r="F90" s="31" t="s">
        <v>1085</v>
      </c>
    </row>
    <row r="91" spans="1:10" ht="45">
      <c r="A91" s="31" t="s">
        <v>108</v>
      </c>
      <c r="B91" s="45" t="s">
        <v>1086</v>
      </c>
      <c r="C91" s="30" t="s">
        <v>1087</v>
      </c>
      <c r="D91" s="15" t="s">
        <v>1088</v>
      </c>
      <c r="E91" s="15">
        <v>2009</v>
      </c>
      <c r="F91" s="47" t="s">
        <v>1089</v>
      </c>
    </row>
    <row r="92" spans="1:10" ht="64.5">
      <c r="A92" s="31" t="s">
        <v>108</v>
      </c>
      <c r="B92" s="45" t="s">
        <v>1090</v>
      </c>
      <c r="C92" s="30" t="s">
        <v>1091</v>
      </c>
      <c r="D92" s="31" t="s">
        <v>1092</v>
      </c>
      <c r="E92" s="31">
        <v>2011</v>
      </c>
      <c r="F92" s="46" t="s">
        <v>877</v>
      </c>
      <c r="H92" s="31" t="s">
        <v>1093</v>
      </c>
      <c r="I92" s="31" t="s">
        <v>1094</v>
      </c>
      <c r="J92" s="31" t="s">
        <v>1095</v>
      </c>
    </row>
    <row r="93" spans="1:10" ht="45">
      <c r="A93" s="31" t="s">
        <v>108</v>
      </c>
      <c r="B93" s="45" t="s">
        <v>1096</v>
      </c>
      <c r="C93" s="30" t="s">
        <v>1097</v>
      </c>
      <c r="D93" s="15" t="s">
        <v>1098</v>
      </c>
      <c r="E93" s="15">
        <v>2009</v>
      </c>
      <c r="F93" s="31" t="s">
        <v>877</v>
      </c>
    </row>
    <row r="94" spans="1:10" ht="51.75">
      <c r="A94" s="31" t="s">
        <v>108</v>
      </c>
      <c r="B94" s="48" t="s">
        <v>1099</v>
      </c>
      <c r="C94" s="30" t="s">
        <v>1100</v>
      </c>
      <c r="D94" s="31" t="s">
        <v>1101</v>
      </c>
      <c r="E94" s="31">
        <v>2010</v>
      </c>
      <c r="F94" s="49" t="s">
        <v>1102</v>
      </c>
      <c r="H94" s="31" t="s">
        <v>1103</v>
      </c>
      <c r="I94" s="31" t="s">
        <v>1104</v>
      </c>
      <c r="J94" s="31" t="s">
        <v>1105</v>
      </c>
    </row>
    <row r="95" spans="1:10" ht="51.75">
      <c r="A95" s="31" t="s">
        <v>108</v>
      </c>
      <c r="B95" s="45" t="s">
        <v>1106</v>
      </c>
      <c r="C95" s="30" t="s">
        <v>1107</v>
      </c>
      <c r="D95" s="31" t="s">
        <v>1108</v>
      </c>
      <c r="E95" s="31">
        <v>2010</v>
      </c>
      <c r="F95" s="49" t="s">
        <v>1109</v>
      </c>
      <c r="H95" s="31" t="s">
        <v>1103</v>
      </c>
      <c r="I95" s="31" t="s">
        <v>1104</v>
      </c>
      <c r="J95" s="31" t="s">
        <v>1110</v>
      </c>
    </row>
    <row r="96" spans="1:10" ht="51.75">
      <c r="A96" s="31" t="s">
        <v>108</v>
      </c>
      <c r="B96" s="48" t="s">
        <v>1111</v>
      </c>
      <c r="C96" s="30" t="s">
        <v>1112</v>
      </c>
      <c r="D96" s="31" t="s">
        <v>1113</v>
      </c>
      <c r="E96" s="31">
        <v>2010</v>
      </c>
      <c r="F96" s="46" t="s">
        <v>1114</v>
      </c>
      <c r="H96" s="31" t="s">
        <v>1103</v>
      </c>
      <c r="I96" s="31" t="s">
        <v>1104</v>
      </c>
      <c r="J96" s="31" t="s">
        <v>1115</v>
      </c>
    </row>
    <row r="97" spans="1:10" ht="45">
      <c r="A97" s="31" t="s">
        <v>108</v>
      </c>
      <c r="B97" s="45" t="s">
        <v>1116</v>
      </c>
      <c r="C97" s="30" t="s">
        <v>1117</v>
      </c>
      <c r="D97" s="15" t="s">
        <v>1118</v>
      </c>
      <c r="E97" s="15">
        <v>2009</v>
      </c>
      <c r="F97" s="31" t="s">
        <v>884</v>
      </c>
    </row>
    <row r="98" spans="1:10" ht="45">
      <c r="A98" s="31" t="s">
        <v>108</v>
      </c>
      <c r="B98" s="45" t="s">
        <v>1119</v>
      </c>
      <c r="C98" s="30" t="s">
        <v>1120</v>
      </c>
      <c r="D98" s="15" t="s">
        <v>1121</v>
      </c>
      <c r="E98" s="15">
        <v>2009</v>
      </c>
      <c r="F98" s="31" t="s">
        <v>884</v>
      </c>
    </row>
    <row r="99" spans="1:10" ht="30">
      <c r="A99" s="31" t="s">
        <v>108</v>
      </c>
      <c r="B99" s="45" t="s">
        <v>1122</v>
      </c>
      <c r="C99" s="30" t="s">
        <v>1123</v>
      </c>
      <c r="D99" s="31" t="s">
        <v>1124</v>
      </c>
      <c r="E99" s="31">
        <v>2011</v>
      </c>
      <c r="F99" s="47" t="s">
        <v>903</v>
      </c>
      <c r="H99" s="31" t="s">
        <v>1093</v>
      </c>
      <c r="I99" s="31" t="s">
        <v>1104</v>
      </c>
      <c r="J99" s="31" t="s">
        <v>1125</v>
      </c>
    </row>
    <row r="100" spans="1:10" ht="64.5">
      <c r="A100" s="31" t="s">
        <v>108</v>
      </c>
      <c r="B100" s="48" t="s">
        <v>1126</v>
      </c>
      <c r="C100" s="30" t="s">
        <v>1127</v>
      </c>
      <c r="D100" s="31" t="s">
        <v>1128</v>
      </c>
      <c r="E100" s="31">
        <v>2011</v>
      </c>
      <c r="F100" s="47" t="s">
        <v>903</v>
      </c>
      <c r="H100" s="31" t="s">
        <v>1079</v>
      </c>
      <c r="I100" s="31" t="s">
        <v>1104</v>
      </c>
      <c r="J100" s="31" t="s">
        <v>1129</v>
      </c>
    </row>
    <row r="101" spans="1:10" ht="115.5">
      <c r="A101" s="31" t="s">
        <v>108</v>
      </c>
      <c r="B101" s="45" t="s">
        <v>1130</v>
      </c>
      <c r="C101" s="30" t="s">
        <v>1131</v>
      </c>
      <c r="D101" s="31" t="s">
        <v>1132</v>
      </c>
      <c r="E101" s="31">
        <v>2010</v>
      </c>
      <c r="F101" s="46" t="s">
        <v>903</v>
      </c>
      <c r="H101" s="31" t="s">
        <v>1093</v>
      </c>
      <c r="I101" s="31" t="s">
        <v>1104</v>
      </c>
      <c r="J101" s="31" t="s">
        <v>1133</v>
      </c>
    </row>
    <row r="102" spans="1:10" ht="77.25">
      <c r="A102" s="31" t="s">
        <v>108</v>
      </c>
      <c r="B102" s="45" t="s">
        <v>1134</v>
      </c>
      <c r="C102" s="30" t="s">
        <v>1135</v>
      </c>
      <c r="D102" s="31" t="s">
        <v>1124</v>
      </c>
      <c r="E102" s="31">
        <v>2010</v>
      </c>
      <c r="F102" s="46" t="s">
        <v>903</v>
      </c>
      <c r="H102" s="31" t="s">
        <v>1079</v>
      </c>
      <c r="I102" s="31" t="s">
        <v>1104</v>
      </c>
      <c r="J102" s="31" t="s">
        <v>1136</v>
      </c>
    </row>
    <row r="103" spans="1:10" ht="30">
      <c r="A103" s="31" t="s">
        <v>108</v>
      </c>
      <c r="B103" s="45" t="s">
        <v>1137</v>
      </c>
      <c r="C103" s="50" t="s">
        <v>1138</v>
      </c>
      <c r="D103" s="15" t="s">
        <v>1139</v>
      </c>
      <c r="E103" s="15">
        <v>2009</v>
      </c>
      <c r="F103" s="31" t="s">
        <v>903</v>
      </c>
    </row>
    <row r="104" spans="1:10" ht="51.75">
      <c r="A104" s="31" t="s">
        <v>108</v>
      </c>
      <c r="B104" s="45" t="s">
        <v>1140</v>
      </c>
      <c r="C104" s="30" t="s">
        <v>1141</v>
      </c>
      <c r="D104" s="31" t="s">
        <v>1142</v>
      </c>
      <c r="E104" s="31">
        <v>2010</v>
      </c>
      <c r="F104" s="46" t="s">
        <v>1143</v>
      </c>
      <c r="H104" s="31" t="s">
        <v>1079</v>
      </c>
      <c r="I104" s="31" t="s">
        <v>1104</v>
      </c>
      <c r="J104" s="31" t="s">
        <v>1144</v>
      </c>
    </row>
    <row r="105" spans="1:10" ht="30">
      <c r="A105" s="31" t="s">
        <v>108</v>
      </c>
      <c r="B105" s="45" t="s">
        <v>1145</v>
      </c>
      <c r="C105" s="30" t="s">
        <v>1146</v>
      </c>
      <c r="D105" s="15" t="s">
        <v>1147</v>
      </c>
      <c r="E105" s="15">
        <v>2009</v>
      </c>
      <c r="F105" s="31" t="s">
        <v>1143</v>
      </c>
    </row>
    <row r="106" spans="1:10" ht="30">
      <c r="A106" s="31" t="s">
        <v>108</v>
      </c>
      <c r="B106" s="45" t="s">
        <v>1148</v>
      </c>
      <c r="C106" s="30" t="s">
        <v>1149</v>
      </c>
      <c r="D106" s="15" t="s">
        <v>1142</v>
      </c>
      <c r="E106" s="15">
        <v>2009</v>
      </c>
      <c r="F106" s="31" t="s">
        <v>1143</v>
      </c>
    </row>
    <row r="107" spans="1:10" ht="45">
      <c r="A107" s="31" t="s">
        <v>108</v>
      </c>
      <c r="B107" s="45" t="s">
        <v>1150</v>
      </c>
      <c r="C107" s="30" t="s">
        <v>1151</v>
      </c>
      <c r="D107" s="15" t="s">
        <v>1142</v>
      </c>
      <c r="E107" s="15">
        <v>2009</v>
      </c>
      <c r="F107" s="31" t="s">
        <v>1143</v>
      </c>
    </row>
    <row r="108" spans="1:10" ht="26.25">
      <c r="A108" s="31" t="s">
        <v>108</v>
      </c>
      <c r="B108" s="48" t="s">
        <v>1152</v>
      </c>
      <c r="C108" s="30" t="s">
        <v>1153</v>
      </c>
      <c r="D108" s="31" t="s">
        <v>1154</v>
      </c>
      <c r="E108" s="31">
        <v>2010</v>
      </c>
      <c r="F108" s="46" t="s">
        <v>94</v>
      </c>
      <c r="H108" s="31"/>
      <c r="J108" s="31" t="s">
        <v>1155</v>
      </c>
    </row>
    <row r="109" spans="1:10" ht="30">
      <c r="A109" s="31" t="s">
        <v>108</v>
      </c>
      <c r="B109" s="45" t="s">
        <v>1156</v>
      </c>
      <c r="C109" s="30" t="s">
        <v>1157</v>
      </c>
      <c r="D109" s="31" t="s">
        <v>1158</v>
      </c>
      <c r="E109" s="31">
        <v>2009</v>
      </c>
      <c r="F109" s="46" t="s">
        <v>94</v>
      </c>
      <c r="H109" s="44"/>
      <c r="I109" s="44"/>
      <c r="J109" s="44"/>
    </row>
    <row r="110" spans="1:10" ht="64.5">
      <c r="A110" s="31" t="s">
        <v>108</v>
      </c>
      <c r="B110" s="45" t="s">
        <v>431</v>
      </c>
      <c r="C110" s="30" t="s">
        <v>1159</v>
      </c>
      <c r="D110" s="31" t="s">
        <v>433</v>
      </c>
      <c r="E110" s="31">
        <v>2011</v>
      </c>
      <c r="F110" s="46" t="s">
        <v>112</v>
      </c>
      <c r="H110" s="31" t="s">
        <v>1093</v>
      </c>
      <c r="I110" s="31" t="s">
        <v>1104</v>
      </c>
      <c r="J110" s="31" t="s">
        <v>1160</v>
      </c>
    </row>
    <row r="111" spans="1:10" ht="26.25">
      <c r="A111" s="31" t="s">
        <v>108</v>
      </c>
      <c r="B111" s="48" t="s">
        <v>1161</v>
      </c>
      <c r="C111" s="30" t="s">
        <v>1162</v>
      </c>
      <c r="D111" s="31" t="s">
        <v>700</v>
      </c>
      <c r="E111" s="31">
        <v>2010</v>
      </c>
      <c r="F111" s="46" t="s">
        <v>112</v>
      </c>
      <c r="H111" s="31" t="s">
        <v>1093</v>
      </c>
      <c r="I111" s="44"/>
      <c r="J111" s="31" t="s">
        <v>1163</v>
      </c>
    </row>
    <row r="112" spans="1:10" ht="45">
      <c r="A112" s="31" t="s">
        <v>108</v>
      </c>
      <c r="B112" s="45" t="s">
        <v>1164</v>
      </c>
      <c r="C112" s="30" t="s">
        <v>1165</v>
      </c>
      <c r="D112" s="31" t="s">
        <v>573</v>
      </c>
      <c r="E112" s="31">
        <v>2010</v>
      </c>
      <c r="F112" s="46" t="s">
        <v>112</v>
      </c>
      <c r="H112" s="44"/>
      <c r="I112" s="44"/>
      <c r="J112" s="31" t="s">
        <v>1166</v>
      </c>
    </row>
    <row r="113" spans="1:10" ht="45">
      <c r="A113" s="31" t="s">
        <v>108</v>
      </c>
      <c r="B113" s="45" t="s">
        <v>1167</v>
      </c>
      <c r="C113" s="30" t="s">
        <v>1168</v>
      </c>
      <c r="D113" s="15" t="s">
        <v>1169</v>
      </c>
      <c r="E113" s="15">
        <v>2009</v>
      </c>
      <c r="F113" s="31" t="s">
        <v>112</v>
      </c>
    </row>
    <row r="114" spans="1:10" ht="45">
      <c r="A114" s="31" t="s">
        <v>108</v>
      </c>
      <c r="B114" s="45" t="s">
        <v>109</v>
      </c>
      <c r="C114" s="30" t="s">
        <v>1170</v>
      </c>
      <c r="D114" s="15" t="s">
        <v>111</v>
      </c>
      <c r="E114" s="15">
        <v>2009</v>
      </c>
      <c r="F114" s="31" t="s">
        <v>112</v>
      </c>
    </row>
    <row r="115" spans="1:10" ht="45">
      <c r="A115" s="31" t="s">
        <v>108</v>
      </c>
      <c r="B115" s="45" t="s">
        <v>1171</v>
      </c>
      <c r="C115" s="30" t="s">
        <v>1172</v>
      </c>
      <c r="D115" s="15" t="s">
        <v>342</v>
      </c>
      <c r="E115" s="15">
        <v>2009</v>
      </c>
      <c r="F115" s="31" t="s">
        <v>112</v>
      </c>
    </row>
    <row r="116" spans="1:10" ht="45">
      <c r="A116" s="31" t="s">
        <v>108</v>
      </c>
      <c r="B116" s="45" t="s">
        <v>773</v>
      </c>
      <c r="C116" s="30" t="s">
        <v>1173</v>
      </c>
      <c r="D116" s="15" t="s">
        <v>775</v>
      </c>
      <c r="E116" s="15">
        <v>2009</v>
      </c>
      <c r="F116" s="31" t="s">
        <v>112</v>
      </c>
    </row>
    <row r="117" spans="1:10" ht="45">
      <c r="A117" s="44"/>
      <c r="B117" s="46" t="s">
        <v>1174</v>
      </c>
      <c r="C117" s="51" t="s">
        <v>1175</v>
      </c>
      <c r="D117" s="31" t="s">
        <v>1176</v>
      </c>
      <c r="E117" s="31">
        <v>2016</v>
      </c>
      <c r="F117" s="46" t="s">
        <v>877</v>
      </c>
      <c r="H117" s="44"/>
      <c r="I117" s="44"/>
      <c r="J117" s="44"/>
    </row>
    <row r="118" spans="1:10" ht="45">
      <c r="A118" s="44"/>
      <c r="B118" s="46" t="s">
        <v>1177</v>
      </c>
      <c r="C118" s="51" t="s">
        <v>1178</v>
      </c>
      <c r="D118" s="31" t="s">
        <v>1179</v>
      </c>
      <c r="E118" s="31">
        <v>2016</v>
      </c>
      <c r="F118" s="46" t="s">
        <v>877</v>
      </c>
      <c r="H118" s="44"/>
      <c r="I118" s="44"/>
      <c r="J118" s="44"/>
    </row>
    <row r="119" spans="1:10" ht="45">
      <c r="A119" s="44"/>
      <c r="B119" s="46" t="s">
        <v>1180</v>
      </c>
      <c r="C119" s="51" t="s">
        <v>1181</v>
      </c>
      <c r="D119" s="31" t="s">
        <v>1182</v>
      </c>
      <c r="E119" s="31">
        <v>2016</v>
      </c>
      <c r="F119" s="46" t="s">
        <v>877</v>
      </c>
      <c r="H119" s="44"/>
      <c r="I119" s="44"/>
      <c r="J119" s="44"/>
    </row>
    <row r="120" spans="1:10" ht="45">
      <c r="A120" s="44"/>
      <c r="B120" s="46" t="s">
        <v>1183</v>
      </c>
      <c r="C120" s="51" t="s">
        <v>1184</v>
      </c>
      <c r="D120" s="31" t="s">
        <v>1185</v>
      </c>
      <c r="E120" s="31">
        <v>2017</v>
      </c>
      <c r="F120" s="46" t="s">
        <v>877</v>
      </c>
      <c r="H120" s="44"/>
      <c r="I120" s="44"/>
      <c r="J120" s="44"/>
    </row>
    <row r="121" spans="1:10" ht="30">
      <c r="A121" s="44"/>
      <c r="B121" s="46" t="s">
        <v>1186</v>
      </c>
      <c r="C121" s="51" t="s">
        <v>1187</v>
      </c>
      <c r="D121" s="31" t="s">
        <v>1188</v>
      </c>
      <c r="E121" s="31">
        <v>2017</v>
      </c>
      <c r="F121" s="46" t="s">
        <v>877</v>
      </c>
      <c r="H121" s="44"/>
      <c r="I121" s="44"/>
      <c r="J121" s="44"/>
    </row>
    <row r="122" spans="1:10" ht="30">
      <c r="A122" s="44"/>
      <c r="B122" s="46" t="s">
        <v>1189</v>
      </c>
      <c r="C122" s="51" t="s">
        <v>1190</v>
      </c>
      <c r="D122" s="31" t="s">
        <v>1191</v>
      </c>
      <c r="E122" s="31">
        <v>2015</v>
      </c>
      <c r="F122" s="46" t="s">
        <v>903</v>
      </c>
      <c r="H122" s="44"/>
      <c r="I122" s="44"/>
      <c r="J122" s="44"/>
    </row>
    <row r="123" spans="1:10" ht="30">
      <c r="A123" s="44"/>
      <c r="B123" s="46" t="s">
        <v>1192</v>
      </c>
      <c r="C123" s="51" t="s">
        <v>1193</v>
      </c>
      <c r="D123" s="31" t="s">
        <v>1194</v>
      </c>
      <c r="E123" s="31">
        <v>2017</v>
      </c>
      <c r="F123" s="46" t="s">
        <v>903</v>
      </c>
      <c r="H123" s="44"/>
      <c r="I123" s="44"/>
      <c r="J123" s="44"/>
    </row>
    <row r="124" spans="1:10" ht="45">
      <c r="A124" s="44"/>
      <c r="B124" s="46" t="s">
        <v>1195</v>
      </c>
      <c r="C124" s="51" t="s">
        <v>1196</v>
      </c>
      <c r="D124" s="31" t="s">
        <v>1197</v>
      </c>
      <c r="E124" s="31">
        <v>2018</v>
      </c>
      <c r="F124" s="46" t="s">
        <v>1056</v>
      </c>
      <c r="H124" s="44"/>
      <c r="I124" s="44"/>
      <c r="J124" s="44"/>
    </row>
    <row r="125" spans="1:10" ht="45">
      <c r="A125" s="44"/>
      <c r="B125" s="46" t="s">
        <v>1198</v>
      </c>
      <c r="C125" s="51" t="s">
        <v>1199</v>
      </c>
      <c r="D125" s="31" t="s">
        <v>1200</v>
      </c>
      <c r="E125" s="31">
        <v>2017</v>
      </c>
      <c r="F125" s="46" t="s">
        <v>1056</v>
      </c>
      <c r="H125" s="44"/>
      <c r="I125" s="44"/>
      <c r="J125" s="44"/>
    </row>
    <row r="126" spans="1:10" ht="30">
      <c r="A126" s="44"/>
      <c r="B126" s="46" t="s">
        <v>1201</v>
      </c>
      <c r="C126" s="51" t="s">
        <v>1202</v>
      </c>
      <c r="D126" s="31" t="s">
        <v>1203</v>
      </c>
      <c r="E126" s="31">
        <v>2017</v>
      </c>
      <c r="F126" s="46" t="s">
        <v>94</v>
      </c>
      <c r="H126" s="44"/>
      <c r="I126" s="44"/>
      <c r="J126" s="44"/>
    </row>
    <row r="127" spans="1:10" ht="45">
      <c r="A127" s="44"/>
      <c r="B127" s="46" t="s">
        <v>1204</v>
      </c>
      <c r="C127" s="51" t="s">
        <v>1205</v>
      </c>
      <c r="D127" s="31" t="s">
        <v>372</v>
      </c>
      <c r="E127" s="31">
        <v>2015</v>
      </c>
      <c r="F127" s="46" t="s">
        <v>94</v>
      </c>
      <c r="H127" s="44"/>
      <c r="I127" s="44"/>
      <c r="J127" s="44"/>
    </row>
    <row r="128" spans="1:10" ht="60">
      <c r="A128" s="44"/>
      <c r="B128" s="46" t="s">
        <v>1206</v>
      </c>
      <c r="C128" s="51" t="s">
        <v>1207</v>
      </c>
      <c r="D128" s="31" t="s">
        <v>1208</v>
      </c>
      <c r="E128" s="31">
        <v>2017</v>
      </c>
      <c r="F128" s="46" t="s">
        <v>94</v>
      </c>
      <c r="H128" s="44"/>
      <c r="I128" s="44"/>
      <c r="J128" s="44"/>
    </row>
    <row r="129" spans="1:10" ht="30">
      <c r="A129" s="44"/>
      <c r="B129" s="46" t="s">
        <v>370</v>
      </c>
      <c r="C129" s="51" t="s">
        <v>1209</v>
      </c>
      <c r="D129" s="31" t="s">
        <v>1210</v>
      </c>
      <c r="E129" s="31">
        <v>2017</v>
      </c>
      <c r="F129" s="46" t="s">
        <v>94</v>
      </c>
      <c r="H129" s="44"/>
      <c r="I129" s="44"/>
      <c r="J129" s="44"/>
    </row>
    <row r="130" spans="1:10" ht="45">
      <c r="A130" s="44"/>
      <c r="B130" s="46" t="s">
        <v>1211</v>
      </c>
      <c r="C130" s="51" t="s">
        <v>1212</v>
      </c>
      <c r="D130" s="31" t="s">
        <v>1213</v>
      </c>
      <c r="E130" s="31">
        <v>2017</v>
      </c>
      <c r="F130" s="46" t="s">
        <v>94</v>
      </c>
      <c r="H130" s="44"/>
      <c r="I130" s="44"/>
      <c r="J130" s="44"/>
    </row>
    <row r="131" spans="1:10" ht="60">
      <c r="A131" s="44"/>
      <c r="B131" s="46" t="s">
        <v>1214</v>
      </c>
      <c r="C131" s="51" t="s">
        <v>1215</v>
      </c>
      <c r="D131" s="31" t="s">
        <v>700</v>
      </c>
      <c r="E131" s="31">
        <v>2018</v>
      </c>
      <c r="F131" s="46" t="s">
        <v>112</v>
      </c>
      <c r="H131" s="44"/>
      <c r="I131" s="44"/>
      <c r="J131" s="44"/>
    </row>
    <row r="132" spans="1:10" ht="45">
      <c r="A132" s="44"/>
      <c r="B132" s="46" t="s">
        <v>287</v>
      </c>
      <c r="C132" s="51" t="s">
        <v>1216</v>
      </c>
      <c r="D132" s="31" t="s">
        <v>289</v>
      </c>
      <c r="E132" s="31">
        <v>2016</v>
      </c>
      <c r="F132" s="46" t="s">
        <v>112</v>
      </c>
      <c r="H132" s="44"/>
      <c r="I132" s="44"/>
      <c r="J132" s="44"/>
    </row>
    <row r="133" spans="1:10" ht="60">
      <c r="A133" s="44"/>
      <c r="B133" s="46" t="s">
        <v>1217</v>
      </c>
      <c r="C133" s="51" t="s">
        <v>1218</v>
      </c>
      <c r="D133" s="31" t="s">
        <v>630</v>
      </c>
      <c r="E133" s="31">
        <v>2016</v>
      </c>
      <c r="F133" s="46" t="s">
        <v>112</v>
      </c>
      <c r="H133" s="44"/>
      <c r="I133" s="44"/>
      <c r="J133" s="44"/>
    </row>
    <row r="134" spans="1:10" ht="45">
      <c r="A134" s="44"/>
      <c r="B134" s="46" t="s">
        <v>1219</v>
      </c>
      <c r="C134" s="51" t="s">
        <v>1220</v>
      </c>
      <c r="D134" s="31" t="s">
        <v>1221</v>
      </c>
      <c r="E134" s="31">
        <v>2016</v>
      </c>
      <c r="F134" s="46" t="s">
        <v>112</v>
      </c>
      <c r="H134" s="44"/>
      <c r="I134" s="44"/>
      <c r="J134" s="44"/>
    </row>
    <row r="135" spans="1:10" ht="60">
      <c r="A135" s="44"/>
      <c r="B135" s="46" t="s">
        <v>628</v>
      </c>
      <c r="C135" s="51" t="s">
        <v>1222</v>
      </c>
      <c r="D135" s="31" t="s">
        <v>630</v>
      </c>
      <c r="E135" s="31">
        <v>2016</v>
      </c>
      <c r="F135" s="46" t="s">
        <v>112</v>
      </c>
      <c r="H135" s="44"/>
      <c r="I135" s="44"/>
      <c r="J135" s="44"/>
    </row>
    <row r="136" spans="1:10" ht="60">
      <c r="A136" s="44"/>
      <c r="B136" s="46" t="s">
        <v>1223</v>
      </c>
      <c r="C136" s="51" t="s">
        <v>1224</v>
      </c>
      <c r="D136" s="31" t="s">
        <v>1225</v>
      </c>
      <c r="E136" s="31">
        <v>2017</v>
      </c>
      <c r="F136" s="46" t="s">
        <v>112</v>
      </c>
      <c r="H136" s="44"/>
      <c r="I136" s="44"/>
      <c r="J136" s="44"/>
    </row>
    <row r="137" spans="1:10" ht="45">
      <c r="A137" s="44"/>
      <c r="B137" s="46" t="s">
        <v>1226</v>
      </c>
      <c r="C137" s="51" t="s">
        <v>1227</v>
      </c>
      <c r="D137" s="31" t="s">
        <v>573</v>
      </c>
      <c r="E137" s="31">
        <v>2016</v>
      </c>
      <c r="F137" s="46" t="s">
        <v>112</v>
      </c>
      <c r="H137" s="44"/>
      <c r="I137" s="44"/>
      <c r="J137" s="44"/>
    </row>
    <row r="138" spans="1:10" ht="30">
      <c r="A138" s="44"/>
      <c r="B138" s="46" t="s">
        <v>1228</v>
      </c>
      <c r="C138" s="51" t="s">
        <v>1229</v>
      </c>
      <c r="D138" s="31" t="s">
        <v>775</v>
      </c>
      <c r="E138" s="31">
        <v>2017</v>
      </c>
      <c r="F138" s="46" t="s">
        <v>112</v>
      </c>
      <c r="H138" s="44"/>
      <c r="I138" s="44"/>
      <c r="J138" s="44"/>
    </row>
    <row r="139" spans="1:10" ht="60">
      <c r="A139" s="44"/>
      <c r="B139" s="46" t="s">
        <v>1230</v>
      </c>
      <c r="C139" s="51" t="s">
        <v>1231</v>
      </c>
      <c r="D139" s="31" t="s">
        <v>1232</v>
      </c>
      <c r="E139" s="31">
        <v>2017</v>
      </c>
      <c r="F139" s="46" t="s">
        <v>112</v>
      </c>
      <c r="H139" s="44"/>
      <c r="I139" s="44"/>
      <c r="J139" s="44"/>
    </row>
    <row r="140" spans="1:10" ht="45">
      <c r="A140" s="44"/>
      <c r="B140" s="46" t="s">
        <v>760</v>
      </c>
      <c r="C140" s="51" t="s">
        <v>1233</v>
      </c>
      <c r="D140" s="31" t="s">
        <v>1234</v>
      </c>
      <c r="E140" s="31">
        <v>2017</v>
      </c>
      <c r="F140" s="46" t="s">
        <v>112</v>
      </c>
      <c r="H140" s="44"/>
      <c r="I140" s="44"/>
      <c r="J140" s="44"/>
    </row>
    <row r="141" spans="1:10" ht="30">
      <c r="A141" s="44"/>
      <c r="B141" s="46" t="s">
        <v>1235</v>
      </c>
      <c r="C141" s="51" t="s">
        <v>1236</v>
      </c>
      <c r="D141" s="31" t="s">
        <v>1237</v>
      </c>
      <c r="E141" s="31">
        <v>2017</v>
      </c>
      <c r="F141" s="46" t="s">
        <v>112</v>
      </c>
      <c r="H141" s="44"/>
      <c r="I141" s="44"/>
      <c r="J141" s="44"/>
    </row>
    <row r="142" spans="1:10" ht="45">
      <c r="A142" s="44"/>
      <c r="B142" s="46" t="s">
        <v>642</v>
      </c>
      <c r="C142" s="51" t="s">
        <v>1238</v>
      </c>
      <c r="D142" s="31" t="s">
        <v>1239</v>
      </c>
      <c r="E142" s="31">
        <v>2017</v>
      </c>
      <c r="F142" s="46" t="s">
        <v>112</v>
      </c>
      <c r="H142" s="44"/>
      <c r="I142" s="44"/>
      <c r="J142" s="44"/>
    </row>
    <row r="143" spans="1:10" ht="45">
      <c r="A143" s="44"/>
      <c r="B143" s="46" t="s">
        <v>1240</v>
      </c>
      <c r="C143" s="51" t="s">
        <v>1241</v>
      </c>
      <c r="D143" s="31" t="s">
        <v>318</v>
      </c>
      <c r="E143" s="31">
        <v>2017</v>
      </c>
      <c r="F143" s="46" t="s">
        <v>112</v>
      </c>
      <c r="H143" s="44"/>
      <c r="I143" s="44"/>
      <c r="J143" s="44"/>
    </row>
    <row r="144" spans="1:10" ht="60">
      <c r="A144" s="44"/>
      <c r="B144" s="46" t="s">
        <v>1242</v>
      </c>
      <c r="C144" s="51" t="s">
        <v>1243</v>
      </c>
      <c r="D144" s="31" t="s">
        <v>1244</v>
      </c>
      <c r="E144" s="31">
        <v>2017</v>
      </c>
      <c r="F144" s="46" t="s">
        <v>112</v>
      </c>
      <c r="H144" s="44"/>
      <c r="I144" s="44"/>
      <c r="J144" s="44"/>
    </row>
    <row r="145" spans="1:10" ht="60">
      <c r="A145" s="44"/>
      <c r="B145" s="46" t="s">
        <v>1245</v>
      </c>
      <c r="C145" s="51" t="s">
        <v>1246</v>
      </c>
      <c r="D145" s="31" t="s">
        <v>1063</v>
      </c>
      <c r="E145" s="31">
        <v>2017</v>
      </c>
      <c r="F145" s="46" t="s">
        <v>112</v>
      </c>
      <c r="H145" s="44"/>
      <c r="I145" s="44"/>
      <c r="J145" s="44"/>
    </row>
    <row r="146" spans="1:10" ht="45">
      <c r="A146" s="44"/>
      <c r="B146" s="46" t="s">
        <v>698</v>
      </c>
      <c r="C146" s="51" t="s">
        <v>1247</v>
      </c>
      <c r="D146" s="31" t="s">
        <v>700</v>
      </c>
      <c r="E146" s="31">
        <v>2017</v>
      </c>
      <c r="F146" s="46" t="s">
        <v>112</v>
      </c>
      <c r="H146" s="44"/>
      <c r="I146" s="44"/>
      <c r="J146" s="44"/>
    </row>
    <row r="147" spans="1:10" ht="45">
      <c r="A147" s="44"/>
      <c r="B147" s="46" t="s">
        <v>1248</v>
      </c>
      <c r="C147" s="51" t="s">
        <v>1249</v>
      </c>
      <c r="D147" s="31" t="s">
        <v>1250</v>
      </c>
      <c r="E147" s="31">
        <v>2018</v>
      </c>
      <c r="F147" s="46" t="s">
        <v>112</v>
      </c>
      <c r="H147" s="44"/>
      <c r="I147" s="44"/>
      <c r="J147" s="44"/>
    </row>
    <row r="148" spans="1:10" ht="30">
      <c r="A148" s="44"/>
      <c r="B148" s="46" t="s">
        <v>512</v>
      </c>
      <c r="C148" s="51" t="s">
        <v>1251</v>
      </c>
      <c r="D148" s="31" t="s">
        <v>508</v>
      </c>
      <c r="E148" s="31">
        <v>2015</v>
      </c>
      <c r="F148" s="46" t="s">
        <v>1252</v>
      </c>
      <c r="H148" s="44"/>
      <c r="I148" s="44"/>
      <c r="J148" s="44"/>
    </row>
    <row r="149" spans="1:10" ht="12.75">
      <c r="B149" s="44"/>
      <c r="C149" s="44"/>
      <c r="F149" s="44"/>
    </row>
    <row r="150" spans="1:10" ht="12.75">
      <c r="B150" s="44"/>
      <c r="C150" s="44"/>
      <c r="F150" s="44"/>
    </row>
    <row r="151" spans="1:10" ht="12.75">
      <c r="B151" s="44"/>
      <c r="C151" s="44"/>
      <c r="F151" s="44"/>
    </row>
    <row r="152" spans="1:10" ht="12.75">
      <c r="B152" s="44"/>
      <c r="C152" s="44"/>
      <c r="F152" s="44"/>
    </row>
    <row r="153" spans="1:10" ht="12.75">
      <c r="B153" s="44"/>
      <c r="C153" s="44"/>
      <c r="F153" s="44"/>
    </row>
    <row r="154" spans="1:10" ht="12.75">
      <c r="B154" s="44"/>
      <c r="C154" s="44"/>
      <c r="F154" s="44"/>
    </row>
    <row r="155" spans="1:10" ht="12.75">
      <c r="B155" s="44"/>
      <c r="C155" s="44"/>
      <c r="F155" s="44"/>
    </row>
    <row r="156" spans="1:10" ht="12.75">
      <c r="B156" s="44"/>
      <c r="C156" s="44"/>
      <c r="F156" s="44"/>
    </row>
    <row r="157" spans="1:10" ht="12.75">
      <c r="B157" s="44"/>
      <c r="C157" s="44"/>
      <c r="F157" s="44"/>
    </row>
    <row r="158" spans="1:10" ht="12.75">
      <c r="B158" s="44"/>
      <c r="C158" s="44"/>
      <c r="F158" s="44"/>
    </row>
    <row r="159" spans="1:10" ht="12.75">
      <c r="B159" s="44"/>
      <c r="C159" s="44"/>
      <c r="F159" s="44"/>
    </row>
    <row r="160" spans="1:10" ht="12.75">
      <c r="B160" s="44"/>
      <c r="C160" s="44"/>
      <c r="F160" s="44"/>
    </row>
    <row r="161" spans="2:6" ht="12.75">
      <c r="B161" s="44"/>
      <c r="C161" s="44"/>
      <c r="F161" s="44"/>
    </row>
    <row r="162" spans="2:6" ht="12.75">
      <c r="B162" s="44"/>
      <c r="C162" s="44"/>
      <c r="F162" s="44"/>
    </row>
    <row r="163" spans="2:6" ht="12.75">
      <c r="B163" s="44"/>
      <c r="C163" s="44"/>
      <c r="F163" s="44"/>
    </row>
    <row r="164" spans="2:6" ht="12.75">
      <c r="B164" s="44"/>
      <c r="C164" s="44"/>
      <c r="F164" s="44"/>
    </row>
    <row r="165" spans="2:6" ht="12.75">
      <c r="B165" s="44"/>
      <c r="C165" s="44"/>
      <c r="F165" s="44"/>
    </row>
    <row r="166" spans="2:6" ht="12.75">
      <c r="B166" s="44"/>
      <c r="C166" s="44"/>
      <c r="F166" s="44"/>
    </row>
    <row r="167" spans="2:6" ht="12.75">
      <c r="B167" s="44"/>
      <c r="C167" s="44"/>
      <c r="F167" s="44"/>
    </row>
    <row r="168" spans="2:6" ht="12.75">
      <c r="B168" s="44"/>
      <c r="C168" s="44"/>
      <c r="F168" s="44"/>
    </row>
    <row r="169" spans="2:6" ht="12.75">
      <c r="B169" s="44"/>
      <c r="C169" s="44"/>
      <c r="F169" s="44"/>
    </row>
    <row r="170" spans="2:6" ht="12.75">
      <c r="B170" s="44"/>
      <c r="C170" s="44"/>
      <c r="F170" s="44"/>
    </row>
    <row r="171" spans="2:6" ht="12.75">
      <c r="B171" s="44"/>
      <c r="C171" s="44"/>
      <c r="F171" s="44"/>
    </row>
    <row r="172" spans="2:6" ht="12.75">
      <c r="B172" s="44"/>
      <c r="C172" s="44"/>
      <c r="F172" s="44"/>
    </row>
    <row r="173" spans="2:6" ht="12.75">
      <c r="B173" s="44"/>
      <c r="C173" s="44"/>
      <c r="F173" s="44"/>
    </row>
    <row r="174" spans="2:6" ht="12.75">
      <c r="B174" s="44"/>
      <c r="C174" s="44"/>
      <c r="F174" s="44"/>
    </row>
    <row r="175" spans="2:6" ht="12.75">
      <c r="B175" s="44"/>
      <c r="C175" s="44"/>
      <c r="F175" s="44"/>
    </row>
    <row r="176" spans="2:6" ht="12.75">
      <c r="B176" s="44"/>
      <c r="C176" s="44"/>
      <c r="F176" s="44"/>
    </row>
    <row r="177" spans="2:6" ht="12.75">
      <c r="B177" s="44"/>
      <c r="C177" s="44"/>
      <c r="F177" s="44"/>
    </row>
    <row r="178" spans="2:6" ht="12.75">
      <c r="B178" s="44"/>
      <c r="C178" s="44"/>
      <c r="F178" s="44"/>
    </row>
    <row r="179" spans="2:6" ht="12.75">
      <c r="B179" s="44"/>
      <c r="C179" s="44"/>
      <c r="F179" s="44"/>
    </row>
    <row r="180" spans="2:6" ht="12.75">
      <c r="B180" s="44"/>
      <c r="C180" s="44"/>
      <c r="F180" s="44"/>
    </row>
    <row r="181" spans="2:6" ht="12.75">
      <c r="B181" s="44"/>
      <c r="C181" s="44"/>
      <c r="F181" s="44"/>
    </row>
    <row r="182" spans="2:6" ht="12.75">
      <c r="B182" s="44"/>
      <c r="C182" s="44"/>
      <c r="F182" s="44"/>
    </row>
    <row r="183" spans="2:6" ht="12.75">
      <c r="B183" s="44"/>
      <c r="C183" s="44"/>
      <c r="F183" s="44"/>
    </row>
    <row r="184" spans="2:6" ht="12.75">
      <c r="B184" s="44"/>
      <c r="C184" s="44"/>
      <c r="F184" s="44"/>
    </row>
    <row r="185" spans="2:6" ht="12.75">
      <c r="B185" s="44"/>
      <c r="C185" s="44"/>
      <c r="F185" s="44"/>
    </row>
    <row r="186" spans="2:6" ht="12.75">
      <c r="B186" s="44"/>
      <c r="C186" s="44"/>
      <c r="F186" s="44"/>
    </row>
    <row r="187" spans="2:6" ht="12.75">
      <c r="B187" s="44"/>
      <c r="C187" s="44"/>
      <c r="F187" s="44"/>
    </row>
    <row r="188" spans="2:6" ht="12.75">
      <c r="B188" s="44"/>
      <c r="C188" s="44"/>
      <c r="F188" s="44"/>
    </row>
    <row r="189" spans="2:6" ht="12.75">
      <c r="B189" s="44"/>
      <c r="C189" s="44"/>
      <c r="F189" s="44"/>
    </row>
    <row r="190" spans="2:6" ht="12.75">
      <c r="B190" s="44"/>
      <c r="C190" s="44"/>
      <c r="F190" s="44"/>
    </row>
    <row r="191" spans="2:6" ht="12.75">
      <c r="B191" s="44"/>
      <c r="C191" s="44"/>
      <c r="F191" s="44"/>
    </row>
    <row r="192" spans="2:6" ht="12.75">
      <c r="B192" s="44"/>
      <c r="C192" s="44"/>
      <c r="F192" s="44"/>
    </row>
    <row r="193" spans="2:6" ht="12.75">
      <c r="B193" s="44"/>
      <c r="C193" s="44"/>
      <c r="F193" s="44"/>
    </row>
    <row r="194" spans="2:6" ht="12.75">
      <c r="B194" s="44"/>
      <c r="C194" s="44"/>
      <c r="F194" s="44"/>
    </row>
    <row r="195" spans="2:6" ht="12.75">
      <c r="B195" s="44"/>
      <c r="C195" s="44"/>
      <c r="F195" s="44"/>
    </row>
    <row r="196" spans="2:6" ht="12.75">
      <c r="B196" s="44"/>
      <c r="C196" s="44"/>
      <c r="F196" s="44"/>
    </row>
    <row r="197" spans="2:6" ht="12.75">
      <c r="B197" s="44"/>
      <c r="C197" s="44"/>
      <c r="F197" s="44"/>
    </row>
    <row r="198" spans="2:6" ht="12.75">
      <c r="B198" s="44"/>
      <c r="C198" s="44"/>
      <c r="F198" s="44"/>
    </row>
    <row r="199" spans="2:6" ht="12.75">
      <c r="B199" s="44"/>
      <c r="C199" s="44"/>
      <c r="F199" s="44"/>
    </row>
    <row r="200" spans="2:6" ht="12.75">
      <c r="B200" s="44"/>
      <c r="C200" s="44"/>
      <c r="F200" s="44"/>
    </row>
    <row r="201" spans="2:6" ht="12.75">
      <c r="B201" s="44"/>
      <c r="C201" s="44"/>
      <c r="F201" s="44"/>
    </row>
    <row r="202" spans="2:6" ht="12.75">
      <c r="B202" s="44"/>
      <c r="C202" s="44"/>
      <c r="F202" s="44"/>
    </row>
    <row r="203" spans="2:6" ht="12.75">
      <c r="B203" s="44"/>
      <c r="C203" s="44"/>
      <c r="F203" s="44"/>
    </row>
    <row r="204" spans="2:6" ht="12.75">
      <c r="B204" s="44"/>
      <c r="C204" s="44"/>
      <c r="F204" s="44"/>
    </row>
    <row r="205" spans="2:6" ht="12.75">
      <c r="B205" s="44"/>
      <c r="C205" s="44"/>
      <c r="F205" s="44"/>
    </row>
    <row r="206" spans="2:6" ht="12.75">
      <c r="B206" s="44"/>
      <c r="C206" s="44"/>
      <c r="F206" s="44"/>
    </row>
    <row r="207" spans="2:6" ht="12.75">
      <c r="B207" s="44"/>
      <c r="C207" s="44"/>
      <c r="F207" s="44"/>
    </row>
    <row r="208" spans="2:6" ht="12.75">
      <c r="B208" s="44"/>
      <c r="C208" s="44"/>
      <c r="F208" s="44"/>
    </row>
    <row r="209" spans="2:6" ht="12.75">
      <c r="B209" s="44"/>
      <c r="C209" s="44"/>
      <c r="F209" s="44"/>
    </row>
    <row r="210" spans="2:6" ht="12.75">
      <c r="B210" s="44"/>
      <c r="C210" s="44"/>
      <c r="F210" s="44"/>
    </row>
    <row r="211" spans="2:6" ht="12.75">
      <c r="B211" s="44"/>
      <c r="C211" s="44"/>
      <c r="F211" s="44"/>
    </row>
    <row r="212" spans="2:6" ht="12.75">
      <c r="B212" s="44"/>
      <c r="C212" s="44"/>
      <c r="F212" s="44"/>
    </row>
    <row r="213" spans="2:6" ht="12.75">
      <c r="B213" s="44"/>
      <c r="C213" s="44"/>
      <c r="F213" s="44"/>
    </row>
    <row r="214" spans="2:6" ht="12.75">
      <c r="B214" s="44"/>
      <c r="C214" s="44"/>
      <c r="F214" s="44"/>
    </row>
    <row r="215" spans="2:6" ht="12.75">
      <c r="B215" s="44"/>
      <c r="C215" s="44"/>
      <c r="F215" s="44"/>
    </row>
    <row r="216" spans="2:6" ht="12.75">
      <c r="B216" s="44"/>
      <c r="C216" s="44"/>
      <c r="F216" s="44"/>
    </row>
    <row r="217" spans="2:6" ht="12.75">
      <c r="B217" s="44"/>
      <c r="C217" s="44"/>
      <c r="F217" s="44"/>
    </row>
    <row r="218" spans="2:6" ht="12.75">
      <c r="B218" s="44"/>
      <c r="C218" s="44"/>
      <c r="F218" s="44"/>
    </row>
    <row r="219" spans="2:6" ht="12.75">
      <c r="B219" s="44"/>
      <c r="C219" s="44"/>
      <c r="F219" s="44"/>
    </row>
    <row r="220" spans="2:6" ht="12.75">
      <c r="B220" s="44"/>
      <c r="C220" s="44"/>
      <c r="F220" s="44"/>
    </row>
    <row r="221" spans="2:6" ht="12.75">
      <c r="B221" s="44"/>
      <c r="C221" s="44"/>
      <c r="F221" s="44"/>
    </row>
    <row r="222" spans="2:6" ht="12.75">
      <c r="B222" s="44"/>
      <c r="C222" s="44"/>
      <c r="F222" s="44"/>
    </row>
    <row r="223" spans="2:6" ht="12.75">
      <c r="B223" s="44"/>
      <c r="C223" s="44"/>
      <c r="F223" s="44"/>
    </row>
    <row r="224" spans="2:6" ht="12.75">
      <c r="B224" s="44"/>
      <c r="C224" s="44"/>
      <c r="F224" s="44"/>
    </row>
    <row r="225" spans="2:6" ht="12.75">
      <c r="B225" s="44"/>
      <c r="C225" s="44"/>
      <c r="F225" s="44"/>
    </row>
    <row r="226" spans="2:6" ht="12.75">
      <c r="B226" s="44"/>
      <c r="C226" s="44"/>
      <c r="F226" s="44"/>
    </row>
    <row r="227" spans="2:6" ht="12.75">
      <c r="B227" s="44"/>
      <c r="C227" s="44"/>
      <c r="F227" s="44"/>
    </row>
    <row r="228" spans="2:6" ht="12.75">
      <c r="B228" s="44"/>
      <c r="C228" s="44"/>
      <c r="F228" s="44"/>
    </row>
    <row r="229" spans="2:6" ht="12.75">
      <c r="B229" s="44"/>
      <c r="C229" s="44"/>
      <c r="F229" s="44"/>
    </row>
    <row r="230" spans="2:6" ht="12.75">
      <c r="B230" s="44"/>
      <c r="C230" s="44"/>
      <c r="F230" s="44"/>
    </row>
    <row r="231" spans="2:6" ht="12.75">
      <c r="B231" s="44"/>
      <c r="C231" s="44"/>
      <c r="F231" s="44"/>
    </row>
    <row r="232" spans="2:6" ht="12.75">
      <c r="B232" s="44"/>
      <c r="C232" s="44"/>
      <c r="F232" s="44"/>
    </row>
    <row r="233" spans="2:6" ht="12.75">
      <c r="B233" s="44"/>
      <c r="C233" s="44"/>
      <c r="F233" s="44"/>
    </row>
    <row r="234" spans="2:6" ht="12.75">
      <c r="B234" s="44"/>
      <c r="C234" s="44"/>
      <c r="F234" s="44"/>
    </row>
    <row r="235" spans="2:6" ht="12.75">
      <c r="B235" s="44"/>
      <c r="C235" s="44"/>
      <c r="F235" s="44"/>
    </row>
    <row r="236" spans="2:6" ht="12.75">
      <c r="B236" s="44"/>
      <c r="C236" s="44"/>
      <c r="F236" s="44"/>
    </row>
    <row r="237" spans="2:6" ht="12.75">
      <c r="B237" s="44"/>
      <c r="C237" s="44"/>
      <c r="F237" s="44"/>
    </row>
    <row r="238" spans="2:6" ht="12.75">
      <c r="B238" s="44"/>
      <c r="C238" s="44"/>
      <c r="F238" s="44"/>
    </row>
    <row r="239" spans="2:6" ht="12.75">
      <c r="B239" s="44"/>
      <c r="C239" s="44"/>
      <c r="F239" s="44"/>
    </row>
    <row r="240" spans="2:6" ht="12.75">
      <c r="B240" s="44"/>
      <c r="C240" s="44"/>
      <c r="F240" s="44"/>
    </row>
    <row r="241" spans="2:6" ht="12.75">
      <c r="B241" s="44"/>
      <c r="C241" s="44"/>
      <c r="F241" s="44"/>
    </row>
    <row r="242" spans="2:6" ht="12.75">
      <c r="B242" s="44"/>
      <c r="C242" s="44"/>
      <c r="F242" s="44"/>
    </row>
    <row r="243" spans="2:6" ht="12.75">
      <c r="B243" s="44"/>
      <c r="C243" s="44"/>
      <c r="F243" s="44"/>
    </row>
    <row r="244" spans="2:6" ht="12.75">
      <c r="B244" s="44"/>
      <c r="C244" s="44"/>
      <c r="F244" s="44"/>
    </row>
    <row r="245" spans="2:6" ht="12.75">
      <c r="B245" s="44"/>
      <c r="C245" s="44"/>
      <c r="F245" s="44"/>
    </row>
    <row r="246" spans="2:6" ht="12.75">
      <c r="B246" s="44"/>
      <c r="C246" s="44"/>
      <c r="F246" s="44"/>
    </row>
    <row r="247" spans="2:6" ht="12.75">
      <c r="B247" s="44"/>
      <c r="C247" s="44"/>
      <c r="F247" s="44"/>
    </row>
    <row r="248" spans="2:6" ht="12.75">
      <c r="B248" s="44"/>
      <c r="C248" s="44"/>
      <c r="F248" s="44"/>
    </row>
    <row r="249" spans="2:6" ht="12.75">
      <c r="B249" s="44"/>
      <c r="C249" s="44"/>
      <c r="F249" s="44"/>
    </row>
    <row r="250" spans="2:6" ht="12.75">
      <c r="B250" s="44"/>
      <c r="C250" s="44"/>
      <c r="F250" s="44"/>
    </row>
    <row r="251" spans="2:6" ht="12.75">
      <c r="B251" s="44"/>
      <c r="C251" s="44"/>
      <c r="F251" s="44"/>
    </row>
    <row r="252" spans="2:6" ht="12.75">
      <c r="B252" s="44"/>
      <c r="C252" s="44"/>
      <c r="F252" s="44"/>
    </row>
    <row r="253" spans="2:6" ht="12.75">
      <c r="B253" s="44"/>
      <c r="C253" s="44"/>
      <c r="F253" s="44"/>
    </row>
    <row r="254" spans="2:6" ht="12.75">
      <c r="B254" s="44"/>
      <c r="C254" s="44"/>
      <c r="F254" s="44"/>
    </row>
    <row r="255" spans="2:6" ht="12.75">
      <c r="B255" s="44"/>
      <c r="C255" s="44"/>
      <c r="F255" s="44"/>
    </row>
    <row r="256" spans="2:6" ht="12.75">
      <c r="B256" s="44"/>
      <c r="C256" s="44"/>
      <c r="F256" s="44"/>
    </row>
    <row r="257" spans="2:6" ht="12.75">
      <c r="B257" s="44"/>
      <c r="C257" s="44"/>
      <c r="F257" s="44"/>
    </row>
    <row r="258" spans="2:6" ht="12.75">
      <c r="B258" s="44"/>
      <c r="C258" s="44"/>
      <c r="F258" s="44"/>
    </row>
    <row r="259" spans="2:6" ht="12.75">
      <c r="B259" s="44"/>
      <c r="C259" s="44"/>
      <c r="F259" s="44"/>
    </row>
    <row r="260" spans="2:6" ht="12.75">
      <c r="B260" s="44"/>
      <c r="C260" s="44"/>
      <c r="F260" s="44"/>
    </row>
    <row r="261" spans="2:6" ht="12.75">
      <c r="B261" s="44"/>
      <c r="C261" s="44"/>
      <c r="F261" s="44"/>
    </row>
    <row r="262" spans="2:6" ht="12.75">
      <c r="B262" s="44"/>
      <c r="C262" s="44"/>
      <c r="F262" s="44"/>
    </row>
    <row r="263" spans="2:6" ht="12.75">
      <c r="B263" s="44"/>
      <c r="C263" s="44"/>
      <c r="F263" s="44"/>
    </row>
    <row r="264" spans="2:6" ht="12.75">
      <c r="B264" s="44"/>
      <c r="C264" s="44"/>
      <c r="F264" s="44"/>
    </row>
    <row r="265" spans="2:6" ht="12.75">
      <c r="B265" s="44"/>
      <c r="C265" s="44"/>
      <c r="F265" s="44"/>
    </row>
    <row r="266" spans="2:6" ht="12.75">
      <c r="B266" s="44"/>
      <c r="C266" s="44"/>
      <c r="F266" s="44"/>
    </row>
    <row r="267" spans="2:6" ht="12.75">
      <c r="B267" s="44"/>
      <c r="C267" s="44"/>
      <c r="F267" s="44"/>
    </row>
    <row r="268" spans="2:6" ht="12.75">
      <c r="B268" s="44"/>
      <c r="C268" s="44"/>
      <c r="F268" s="44"/>
    </row>
    <row r="269" spans="2:6" ht="12.75">
      <c r="B269" s="44"/>
      <c r="C269" s="44"/>
      <c r="F269" s="44"/>
    </row>
    <row r="270" spans="2:6" ht="12.75">
      <c r="B270" s="44"/>
      <c r="C270" s="44"/>
      <c r="F270" s="44"/>
    </row>
    <row r="271" spans="2:6" ht="12.75">
      <c r="B271" s="44"/>
      <c r="C271" s="44"/>
      <c r="F271" s="44"/>
    </row>
    <row r="272" spans="2:6" ht="12.75">
      <c r="B272" s="44"/>
      <c r="C272" s="44"/>
      <c r="F272" s="44"/>
    </row>
    <row r="273" spans="2:6" ht="12.75">
      <c r="B273" s="44"/>
      <c r="C273" s="44"/>
      <c r="F273" s="44"/>
    </row>
    <row r="274" spans="2:6" ht="12.75">
      <c r="B274" s="44"/>
      <c r="C274" s="44"/>
      <c r="F274" s="44"/>
    </row>
    <row r="275" spans="2:6" ht="12.75">
      <c r="B275" s="44"/>
      <c r="C275" s="44"/>
      <c r="F275" s="44"/>
    </row>
    <row r="276" spans="2:6" ht="12.75">
      <c r="B276" s="44"/>
      <c r="C276" s="44"/>
      <c r="F276" s="44"/>
    </row>
    <row r="277" spans="2:6" ht="12.75">
      <c r="B277" s="44"/>
      <c r="C277" s="44"/>
      <c r="F277" s="44"/>
    </row>
    <row r="278" spans="2:6" ht="12.75">
      <c r="B278" s="44"/>
      <c r="C278" s="44"/>
      <c r="F278" s="44"/>
    </row>
    <row r="279" spans="2:6" ht="12.75">
      <c r="B279" s="44"/>
      <c r="C279" s="44"/>
      <c r="F279" s="44"/>
    </row>
    <row r="280" spans="2:6" ht="12.75">
      <c r="B280" s="44"/>
      <c r="C280" s="44"/>
      <c r="F280" s="44"/>
    </row>
    <row r="281" spans="2:6" ht="12.75">
      <c r="B281" s="44"/>
      <c r="C281" s="44"/>
      <c r="F281" s="44"/>
    </row>
    <row r="282" spans="2:6" ht="12.75">
      <c r="B282" s="44"/>
      <c r="C282" s="44"/>
      <c r="F282" s="44"/>
    </row>
    <row r="283" spans="2:6" ht="12.75">
      <c r="B283" s="44"/>
      <c r="C283" s="44"/>
      <c r="F283" s="44"/>
    </row>
    <row r="284" spans="2:6" ht="12.75">
      <c r="B284" s="44"/>
      <c r="C284" s="44"/>
      <c r="F284" s="44"/>
    </row>
    <row r="285" spans="2:6" ht="12.75">
      <c r="B285" s="44"/>
      <c r="C285" s="44"/>
      <c r="F285" s="44"/>
    </row>
    <row r="286" spans="2:6" ht="12.75">
      <c r="B286" s="44"/>
      <c r="C286" s="44"/>
      <c r="F286" s="44"/>
    </row>
    <row r="287" spans="2:6" ht="12.75">
      <c r="B287" s="44"/>
      <c r="C287" s="44"/>
      <c r="F287" s="44"/>
    </row>
    <row r="288" spans="2:6" ht="12.75">
      <c r="B288" s="44"/>
      <c r="C288" s="44"/>
      <c r="F288" s="44"/>
    </row>
    <row r="289" spans="2:6" ht="12.75">
      <c r="B289" s="44"/>
      <c r="C289" s="44"/>
      <c r="F289" s="44"/>
    </row>
    <row r="290" spans="2:6" ht="12.75">
      <c r="B290" s="44"/>
      <c r="C290" s="44"/>
      <c r="F290" s="44"/>
    </row>
    <row r="291" spans="2:6" ht="12.75">
      <c r="B291" s="44"/>
      <c r="C291" s="44"/>
      <c r="F291" s="44"/>
    </row>
    <row r="292" spans="2:6" ht="12.75">
      <c r="B292" s="44"/>
      <c r="C292" s="44"/>
      <c r="F292" s="44"/>
    </row>
    <row r="293" spans="2:6" ht="12.75">
      <c r="B293" s="44"/>
      <c r="C293" s="44"/>
      <c r="F293" s="44"/>
    </row>
    <row r="294" spans="2:6" ht="12.75">
      <c r="B294" s="44"/>
      <c r="C294" s="44"/>
      <c r="F294" s="44"/>
    </row>
    <row r="295" spans="2:6" ht="12.75">
      <c r="B295" s="44"/>
      <c r="C295" s="44"/>
      <c r="F295" s="44"/>
    </row>
    <row r="296" spans="2:6" ht="12.75">
      <c r="B296" s="44"/>
      <c r="C296" s="44"/>
      <c r="F296" s="44"/>
    </row>
    <row r="297" spans="2:6" ht="12.75">
      <c r="B297" s="44"/>
      <c r="C297" s="44"/>
      <c r="F297" s="44"/>
    </row>
    <row r="298" spans="2:6" ht="12.75">
      <c r="B298" s="44"/>
      <c r="C298" s="44"/>
      <c r="F298" s="44"/>
    </row>
    <row r="299" spans="2:6" ht="12.75">
      <c r="B299" s="44"/>
      <c r="C299" s="44"/>
      <c r="F299" s="44"/>
    </row>
    <row r="300" spans="2:6" ht="12.75">
      <c r="B300" s="44"/>
      <c r="C300" s="44"/>
      <c r="F300" s="44"/>
    </row>
    <row r="301" spans="2:6" ht="12.75">
      <c r="B301" s="44"/>
      <c r="C301" s="44"/>
      <c r="F301" s="44"/>
    </row>
    <row r="302" spans="2:6" ht="12.75">
      <c r="B302" s="44"/>
      <c r="C302" s="44"/>
      <c r="F302" s="44"/>
    </row>
    <row r="303" spans="2:6" ht="12.75">
      <c r="B303" s="44"/>
      <c r="C303" s="44"/>
      <c r="F303" s="44"/>
    </row>
    <row r="304" spans="2:6" ht="12.75">
      <c r="B304" s="44"/>
      <c r="C304" s="44"/>
      <c r="F304" s="44"/>
    </row>
    <row r="305" spans="2:6" ht="12.75">
      <c r="B305" s="44"/>
      <c r="C305" s="44"/>
      <c r="F305" s="44"/>
    </row>
    <row r="306" spans="2:6" ht="12.75">
      <c r="B306" s="44"/>
      <c r="C306" s="44"/>
      <c r="F306" s="44"/>
    </row>
    <row r="307" spans="2:6" ht="12.75">
      <c r="B307" s="44"/>
      <c r="C307" s="44"/>
      <c r="F307" s="44"/>
    </row>
    <row r="308" spans="2:6" ht="12.75">
      <c r="B308" s="44"/>
      <c r="C308" s="44"/>
      <c r="F308" s="44"/>
    </row>
    <row r="309" spans="2:6" ht="12.75">
      <c r="B309" s="44"/>
      <c r="C309" s="44"/>
      <c r="F309" s="44"/>
    </row>
    <row r="310" spans="2:6" ht="12.75">
      <c r="B310" s="44"/>
      <c r="C310" s="44"/>
      <c r="F310" s="44"/>
    </row>
    <row r="311" spans="2:6" ht="12.75">
      <c r="B311" s="44"/>
      <c r="C311" s="44"/>
      <c r="F311" s="44"/>
    </row>
    <row r="312" spans="2:6" ht="12.75">
      <c r="B312" s="44"/>
      <c r="C312" s="44"/>
      <c r="F312" s="44"/>
    </row>
    <row r="313" spans="2:6" ht="12.75">
      <c r="B313" s="44"/>
      <c r="C313" s="44"/>
      <c r="F313" s="44"/>
    </row>
    <row r="314" spans="2:6" ht="12.75">
      <c r="B314" s="44"/>
      <c r="C314" s="44"/>
      <c r="F314" s="44"/>
    </row>
    <row r="315" spans="2:6" ht="12.75">
      <c r="B315" s="44"/>
      <c r="C315" s="44"/>
      <c r="F315" s="44"/>
    </row>
    <row r="316" spans="2:6" ht="12.75">
      <c r="B316" s="44"/>
      <c r="C316" s="44"/>
      <c r="F316" s="44"/>
    </row>
    <row r="317" spans="2:6" ht="12.75">
      <c r="B317" s="44"/>
      <c r="C317" s="44"/>
      <c r="F317" s="44"/>
    </row>
    <row r="318" spans="2:6" ht="12.75">
      <c r="B318" s="44"/>
      <c r="C318" s="44"/>
      <c r="F318" s="44"/>
    </row>
    <row r="319" spans="2:6" ht="12.75">
      <c r="B319" s="44"/>
      <c r="C319" s="44"/>
      <c r="F319" s="44"/>
    </row>
    <row r="320" spans="2:6" ht="12.75">
      <c r="B320" s="44"/>
      <c r="C320" s="44"/>
      <c r="F320" s="44"/>
    </row>
    <row r="321" spans="2:6" ht="12.75">
      <c r="B321" s="44"/>
      <c r="C321" s="44"/>
      <c r="F321" s="44"/>
    </row>
    <row r="322" spans="2:6" ht="12.75">
      <c r="B322" s="44"/>
      <c r="C322" s="44"/>
      <c r="F322" s="44"/>
    </row>
    <row r="323" spans="2:6" ht="12.75">
      <c r="B323" s="44"/>
      <c r="C323" s="44"/>
      <c r="F323" s="44"/>
    </row>
    <row r="324" spans="2:6" ht="12.75">
      <c r="B324" s="44"/>
      <c r="C324" s="44"/>
      <c r="F324" s="44"/>
    </row>
    <row r="325" spans="2:6" ht="12.75">
      <c r="B325" s="44"/>
      <c r="C325" s="44"/>
      <c r="F325" s="44"/>
    </row>
    <row r="326" spans="2:6" ht="12.75">
      <c r="B326" s="44"/>
      <c r="C326" s="44"/>
      <c r="F326" s="44"/>
    </row>
    <row r="327" spans="2:6" ht="12.75">
      <c r="B327" s="44"/>
      <c r="C327" s="44"/>
      <c r="F327" s="44"/>
    </row>
    <row r="328" spans="2:6" ht="12.75">
      <c r="B328" s="44"/>
      <c r="C328" s="44"/>
      <c r="F328" s="44"/>
    </row>
    <row r="329" spans="2:6" ht="12.75">
      <c r="B329" s="44"/>
      <c r="C329" s="44"/>
      <c r="F329" s="44"/>
    </row>
    <row r="330" spans="2:6" ht="12.75">
      <c r="B330" s="44"/>
      <c r="C330" s="44"/>
      <c r="F330" s="44"/>
    </row>
    <row r="331" spans="2:6" ht="12.75">
      <c r="B331" s="44"/>
      <c r="C331" s="44"/>
      <c r="F331" s="44"/>
    </row>
    <row r="332" spans="2:6" ht="12.75">
      <c r="B332" s="44"/>
      <c r="C332" s="44"/>
      <c r="F332" s="44"/>
    </row>
    <row r="333" spans="2:6" ht="12.75">
      <c r="B333" s="44"/>
      <c r="C333" s="44"/>
      <c r="F333" s="44"/>
    </row>
    <row r="334" spans="2:6" ht="12.75">
      <c r="B334" s="44"/>
      <c r="C334" s="44"/>
      <c r="F334" s="44"/>
    </row>
    <row r="335" spans="2:6" ht="12.75">
      <c r="B335" s="44"/>
      <c r="C335" s="44"/>
      <c r="F335" s="44"/>
    </row>
    <row r="336" spans="2:6" ht="12.75">
      <c r="B336" s="44"/>
      <c r="C336" s="44"/>
      <c r="F336" s="44"/>
    </row>
    <row r="337" spans="2:6" ht="12.75">
      <c r="B337" s="44"/>
      <c r="C337" s="44"/>
      <c r="F337" s="44"/>
    </row>
    <row r="338" spans="2:6" ht="12.75">
      <c r="B338" s="44"/>
      <c r="C338" s="44"/>
      <c r="F338" s="44"/>
    </row>
    <row r="339" spans="2:6" ht="12.75">
      <c r="B339" s="44"/>
      <c r="C339" s="44"/>
      <c r="F339" s="44"/>
    </row>
    <row r="340" spans="2:6" ht="12.75">
      <c r="B340" s="44"/>
      <c r="C340" s="44"/>
      <c r="F340" s="44"/>
    </row>
    <row r="341" spans="2:6" ht="12.75">
      <c r="B341" s="44"/>
      <c r="C341" s="44"/>
      <c r="F341" s="44"/>
    </row>
    <row r="342" spans="2:6" ht="12.75">
      <c r="B342" s="44"/>
      <c r="C342" s="44"/>
      <c r="F342" s="44"/>
    </row>
    <row r="343" spans="2:6" ht="12.75">
      <c r="B343" s="44"/>
      <c r="C343" s="44"/>
      <c r="F343" s="44"/>
    </row>
    <row r="344" spans="2:6" ht="12.75">
      <c r="B344" s="44"/>
      <c r="C344" s="44"/>
      <c r="F344" s="44"/>
    </row>
    <row r="345" spans="2:6" ht="12.75">
      <c r="B345" s="44"/>
      <c r="C345" s="44"/>
      <c r="F345" s="44"/>
    </row>
    <row r="346" spans="2:6" ht="12.75">
      <c r="B346" s="44"/>
      <c r="C346" s="44"/>
      <c r="F346" s="44"/>
    </row>
    <row r="347" spans="2:6" ht="12.75">
      <c r="B347" s="44"/>
      <c r="C347" s="44"/>
      <c r="F347" s="44"/>
    </row>
    <row r="348" spans="2:6" ht="12.75">
      <c r="B348" s="44"/>
      <c r="C348" s="44"/>
      <c r="F348" s="44"/>
    </row>
    <row r="349" spans="2:6" ht="12.75">
      <c r="B349" s="44"/>
      <c r="C349" s="44"/>
      <c r="F349" s="44"/>
    </row>
    <row r="350" spans="2:6" ht="12.75">
      <c r="B350" s="44"/>
      <c r="C350" s="44"/>
      <c r="F350" s="44"/>
    </row>
    <row r="351" spans="2:6" ht="12.75">
      <c r="B351" s="44"/>
      <c r="C351" s="44"/>
      <c r="F351" s="44"/>
    </row>
    <row r="352" spans="2:6" ht="12.75">
      <c r="B352" s="44"/>
      <c r="C352" s="44"/>
      <c r="F352" s="44"/>
    </row>
    <row r="353" spans="2:6" ht="12.75">
      <c r="B353" s="44"/>
      <c r="C353" s="44"/>
      <c r="F353" s="44"/>
    </row>
    <row r="354" spans="2:6" ht="12.75">
      <c r="B354" s="44"/>
      <c r="C354" s="44"/>
      <c r="F354" s="44"/>
    </row>
    <row r="355" spans="2:6" ht="12.75">
      <c r="B355" s="44"/>
      <c r="C355" s="44"/>
      <c r="F355" s="44"/>
    </row>
    <row r="356" spans="2:6" ht="12.75">
      <c r="B356" s="44"/>
      <c r="C356" s="44"/>
      <c r="F356" s="44"/>
    </row>
    <row r="357" spans="2:6" ht="12.75">
      <c r="B357" s="44"/>
      <c r="C357" s="44"/>
      <c r="F357" s="44"/>
    </row>
    <row r="358" spans="2:6" ht="12.75">
      <c r="B358" s="44"/>
      <c r="C358" s="44"/>
      <c r="F358" s="44"/>
    </row>
    <row r="359" spans="2:6" ht="12.75">
      <c r="B359" s="44"/>
      <c r="C359" s="44"/>
      <c r="F359" s="44"/>
    </row>
    <row r="360" spans="2:6" ht="12.75">
      <c r="B360" s="44"/>
      <c r="C360" s="44"/>
      <c r="F360" s="44"/>
    </row>
    <row r="361" spans="2:6" ht="12.75">
      <c r="B361" s="44"/>
      <c r="C361" s="44"/>
      <c r="F361" s="44"/>
    </row>
    <row r="362" spans="2:6" ht="12.75">
      <c r="B362" s="44"/>
      <c r="C362" s="44"/>
      <c r="F362" s="44"/>
    </row>
    <row r="363" spans="2:6" ht="12.75">
      <c r="B363" s="44"/>
      <c r="C363" s="44"/>
      <c r="F363" s="44"/>
    </row>
    <row r="364" spans="2:6" ht="12.75">
      <c r="B364" s="44"/>
      <c r="C364" s="44"/>
      <c r="F364" s="44"/>
    </row>
    <row r="365" spans="2:6" ht="12.75">
      <c r="B365" s="44"/>
      <c r="C365" s="44"/>
      <c r="F365" s="44"/>
    </row>
    <row r="366" spans="2:6" ht="12.75">
      <c r="B366" s="44"/>
      <c r="C366" s="44"/>
      <c r="F366" s="44"/>
    </row>
    <row r="367" spans="2:6" ht="12.75">
      <c r="B367" s="44"/>
      <c r="C367" s="44"/>
      <c r="F367" s="44"/>
    </row>
    <row r="368" spans="2:6" ht="12.75">
      <c r="B368" s="44"/>
      <c r="C368" s="44"/>
      <c r="F368" s="44"/>
    </row>
    <row r="369" spans="2:6" ht="12.75">
      <c r="B369" s="44"/>
      <c r="C369" s="44"/>
      <c r="F369" s="44"/>
    </row>
    <row r="370" spans="2:6" ht="12.75">
      <c r="B370" s="44"/>
      <c r="C370" s="44"/>
      <c r="F370" s="44"/>
    </row>
    <row r="371" spans="2:6" ht="12.75">
      <c r="B371" s="44"/>
      <c r="C371" s="44"/>
      <c r="F371" s="44"/>
    </row>
    <row r="372" spans="2:6" ht="12.75">
      <c r="B372" s="44"/>
      <c r="C372" s="44"/>
      <c r="F372" s="44"/>
    </row>
    <row r="373" spans="2:6" ht="12.75">
      <c r="B373" s="44"/>
      <c r="C373" s="44"/>
      <c r="F373" s="44"/>
    </row>
    <row r="374" spans="2:6" ht="12.75">
      <c r="B374" s="44"/>
      <c r="C374" s="44"/>
      <c r="F374" s="44"/>
    </row>
    <row r="375" spans="2:6" ht="12.75">
      <c r="B375" s="44"/>
      <c r="C375" s="44"/>
      <c r="F375" s="44"/>
    </row>
    <row r="376" spans="2:6" ht="12.75">
      <c r="B376" s="44"/>
      <c r="C376" s="44"/>
      <c r="F376" s="44"/>
    </row>
    <row r="377" spans="2:6" ht="12.75">
      <c r="B377" s="44"/>
      <c r="C377" s="44"/>
      <c r="F377" s="44"/>
    </row>
    <row r="378" spans="2:6" ht="12.75">
      <c r="B378" s="44"/>
      <c r="C378" s="44"/>
      <c r="F378" s="44"/>
    </row>
    <row r="379" spans="2:6" ht="12.75">
      <c r="B379" s="44"/>
      <c r="C379" s="44"/>
      <c r="F379" s="44"/>
    </row>
    <row r="380" spans="2:6" ht="12.75">
      <c r="B380" s="44"/>
      <c r="C380" s="44"/>
      <c r="F380" s="44"/>
    </row>
    <row r="381" spans="2:6" ht="12.75">
      <c r="B381" s="44"/>
      <c r="C381" s="44"/>
      <c r="F381" s="44"/>
    </row>
    <row r="382" spans="2:6" ht="12.75">
      <c r="B382" s="44"/>
      <c r="C382" s="44"/>
      <c r="F382" s="44"/>
    </row>
    <row r="383" spans="2:6" ht="12.75">
      <c r="B383" s="44"/>
      <c r="C383" s="44"/>
      <c r="F383" s="44"/>
    </row>
    <row r="384" spans="2:6" ht="12.75">
      <c r="B384" s="44"/>
      <c r="C384" s="44"/>
      <c r="F384" s="44"/>
    </row>
    <row r="385" spans="2:6" ht="12.75">
      <c r="B385" s="44"/>
      <c r="C385" s="44"/>
      <c r="F385" s="44"/>
    </row>
    <row r="386" spans="2:6" ht="12.75">
      <c r="B386" s="44"/>
      <c r="C386" s="44"/>
      <c r="F386" s="44"/>
    </row>
    <row r="387" spans="2:6" ht="12.75">
      <c r="B387" s="44"/>
      <c r="C387" s="44"/>
      <c r="F387" s="44"/>
    </row>
    <row r="388" spans="2:6" ht="12.75">
      <c r="B388" s="44"/>
      <c r="C388" s="44"/>
      <c r="F388" s="44"/>
    </row>
    <row r="389" spans="2:6" ht="12.75">
      <c r="B389" s="44"/>
      <c r="C389" s="44"/>
      <c r="F389" s="44"/>
    </row>
    <row r="390" spans="2:6" ht="12.75">
      <c r="B390" s="44"/>
      <c r="C390" s="44"/>
      <c r="F390" s="44"/>
    </row>
    <row r="391" spans="2:6" ht="12.75">
      <c r="B391" s="44"/>
      <c r="C391" s="44"/>
      <c r="F391" s="44"/>
    </row>
    <row r="392" spans="2:6" ht="12.75">
      <c r="B392" s="44"/>
      <c r="C392" s="44"/>
      <c r="F392" s="44"/>
    </row>
    <row r="393" spans="2:6" ht="12.75">
      <c r="B393" s="44"/>
      <c r="C393" s="44"/>
      <c r="F393" s="44"/>
    </row>
    <row r="394" spans="2:6" ht="12.75">
      <c r="B394" s="44"/>
      <c r="C394" s="44"/>
      <c r="F394" s="44"/>
    </row>
    <row r="395" spans="2:6" ht="12.75">
      <c r="B395" s="44"/>
      <c r="C395" s="44"/>
      <c r="F395" s="44"/>
    </row>
    <row r="396" spans="2:6" ht="12.75">
      <c r="B396" s="44"/>
      <c r="C396" s="44"/>
      <c r="F396" s="44"/>
    </row>
    <row r="397" spans="2:6" ht="12.75">
      <c r="B397" s="44"/>
      <c r="C397" s="44"/>
      <c r="F397" s="44"/>
    </row>
    <row r="398" spans="2:6" ht="12.75">
      <c r="B398" s="44"/>
      <c r="C398" s="44"/>
      <c r="F398" s="44"/>
    </row>
    <row r="399" spans="2:6" ht="12.75">
      <c r="B399" s="44"/>
      <c r="C399" s="44"/>
      <c r="F399" s="44"/>
    </row>
    <row r="400" spans="2:6" ht="12.75">
      <c r="B400" s="44"/>
      <c r="C400" s="44"/>
      <c r="F400" s="44"/>
    </row>
    <row r="401" spans="2:6" ht="12.75">
      <c r="B401" s="44"/>
      <c r="C401" s="44"/>
      <c r="F401" s="44"/>
    </row>
    <row r="402" spans="2:6" ht="12.75">
      <c r="B402" s="44"/>
      <c r="C402" s="44"/>
      <c r="F402" s="44"/>
    </row>
    <row r="403" spans="2:6" ht="12.75">
      <c r="B403" s="44"/>
      <c r="C403" s="44"/>
      <c r="F403" s="44"/>
    </row>
    <row r="404" spans="2:6" ht="12.75">
      <c r="B404" s="44"/>
      <c r="C404" s="44"/>
      <c r="F404" s="44"/>
    </row>
    <row r="405" spans="2:6" ht="12.75">
      <c r="B405" s="44"/>
      <c r="C405" s="44"/>
      <c r="F405" s="44"/>
    </row>
    <row r="406" spans="2:6" ht="12.75">
      <c r="B406" s="44"/>
      <c r="C406" s="44"/>
      <c r="F406" s="44"/>
    </row>
    <row r="407" spans="2:6" ht="12.75">
      <c r="B407" s="44"/>
      <c r="C407" s="44"/>
      <c r="F407" s="44"/>
    </row>
    <row r="408" spans="2:6" ht="12.75">
      <c r="B408" s="44"/>
      <c r="C408" s="44"/>
      <c r="F408" s="44"/>
    </row>
    <row r="409" spans="2:6" ht="12.75">
      <c r="B409" s="44"/>
      <c r="C409" s="44"/>
      <c r="F409" s="44"/>
    </row>
    <row r="410" spans="2:6" ht="12.75">
      <c r="B410" s="44"/>
      <c r="C410" s="44"/>
      <c r="F410" s="44"/>
    </row>
    <row r="411" spans="2:6" ht="12.75">
      <c r="B411" s="44"/>
      <c r="C411" s="44"/>
      <c r="F411" s="44"/>
    </row>
    <row r="412" spans="2:6" ht="12.75">
      <c r="B412" s="44"/>
      <c r="C412" s="44"/>
      <c r="F412" s="44"/>
    </row>
    <row r="413" spans="2:6" ht="12.75">
      <c r="B413" s="44"/>
      <c r="C413" s="44"/>
      <c r="F413" s="44"/>
    </row>
    <row r="414" spans="2:6" ht="12.75">
      <c r="B414" s="44"/>
      <c r="C414" s="44"/>
      <c r="F414" s="44"/>
    </row>
    <row r="415" spans="2:6" ht="12.75">
      <c r="B415" s="44"/>
      <c r="C415" s="44"/>
      <c r="F415" s="44"/>
    </row>
    <row r="416" spans="2:6" ht="12.75">
      <c r="B416" s="44"/>
      <c r="C416" s="44"/>
      <c r="F416" s="44"/>
    </row>
    <row r="417" spans="2:6" ht="12.75">
      <c r="B417" s="44"/>
      <c r="C417" s="44"/>
      <c r="F417" s="44"/>
    </row>
    <row r="418" spans="2:6" ht="12.75">
      <c r="B418" s="44"/>
      <c r="C418" s="44"/>
      <c r="F418" s="44"/>
    </row>
    <row r="419" spans="2:6" ht="12.75">
      <c r="B419" s="44"/>
      <c r="C419" s="44"/>
      <c r="F419" s="44"/>
    </row>
    <row r="420" spans="2:6" ht="12.75">
      <c r="B420" s="44"/>
      <c r="C420" s="44"/>
      <c r="F420" s="44"/>
    </row>
    <row r="421" spans="2:6" ht="12.75">
      <c r="B421" s="44"/>
      <c r="C421" s="44"/>
      <c r="F421" s="44"/>
    </row>
    <row r="422" spans="2:6" ht="12.75">
      <c r="B422" s="44"/>
      <c r="C422" s="44"/>
      <c r="F422" s="44"/>
    </row>
    <row r="423" spans="2:6" ht="12.75">
      <c r="B423" s="44"/>
      <c r="C423" s="44"/>
      <c r="F423" s="44"/>
    </row>
    <row r="424" spans="2:6" ht="12.75">
      <c r="B424" s="44"/>
      <c r="C424" s="44"/>
      <c r="F424" s="44"/>
    </row>
    <row r="425" spans="2:6" ht="12.75">
      <c r="B425" s="44"/>
      <c r="C425" s="44"/>
      <c r="F425" s="44"/>
    </row>
    <row r="426" spans="2:6" ht="12.75">
      <c r="B426" s="44"/>
      <c r="C426" s="44"/>
      <c r="F426" s="44"/>
    </row>
    <row r="427" spans="2:6" ht="12.75">
      <c r="B427" s="44"/>
      <c r="C427" s="44"/>
      <c r="F427" s="44"/>
    </row>
    <row r="428" spans="2:6" ht="12.75">
      <c r="B428" s="44"/>
      <c r="C428" s="44"/>
      <c r="F428" s="44"/>
    </row>
    <row r="429" spans="2:6" ht="12.75">
      <c r="B429" s="44"/>
      <c r="C429" s="44"/>
      <c r="F429" s="44"/>
    </row>
    <row r="430" spans="2:6" ht="12.75">
      <c r="B430" s="44"/>
      <c r="C430" s="44"/>
      <c r="F430" s="44"/>
    </row>
    <row r="431" spans="2:6" ht="12.75">
      <c r="B431" s="44"/>
      <c r="C431" s="44"/>
      <c r="F431" s="44"/>
    </row>
    <row r="432" spans="2:6" ht="12.75">
      <c r="B432" s="44"/>
      <c r="C432" s="44"/>
      <c r="F432" s="44"/>
    </row>
    <row r="433" spans="2:6" ht="12.75">
      <c r="B433" s="44"/>
      <c r="C433" s="44"/>
      <c r="F433" s="44"/>
    </row>
    <row r="434" spans="2:6" ht="12.75">
      <c r="B434" s="44"/>
      <c r="C434" s="44"/>
      <c r="F434" s="44"/>
    </row>
    <row r="435" spans="2:6" ht="12.75">
      <c r="B435" s="44"/>
      <c r="C435" s="44"/>
      <c r="F435" s="44"/>
    </row>
    <row r="436" spans="2:6" ht="12.75">
      <c r="B436" s="44"/>
      <c r="C436" s="44"/>
      <c r="F436" s="44"/>
    </row>
    <row r="437" spans="2:6" ht="12.75">
      <c r="B437" s="44"/>
      <c r="C437" s="44"/>
      <c r="F437" s="44"/>
    </row>
    <row r="438" spans="2:6" ht="12.75">
      <c r="B438" s="44"/>
      <c r="C438" s="44"/>
      <c r="F438" s="44"/>
    </row>
    <row r="439" spans="2:6" ht="12.75">
      <c r="B439" s="44"/>
      <c r="C439" s="44"/>
      <c r="F439" s="44"/>
    </row>
    <row r="440" spans="2:6" ht="12.75">
      <c r="B440" s="44"/>
      <c r="C440" s="44"/>
      <c r="F440" s="44"/>
    </row>
    <row r="441" spans="2:6" ht="12.75">
      <c r="B441" s="44"/>
      <c r="C441" s="44"/>
      <c r="F441" s="44"/>
    </row>
    <row r="442" spans="2:6" ht="12.75">
      <c r="B442" s="44"/>
      <c r="C442" s="44"/>
      <c r="F442" s="44"/>
    </row>
    <row r="443" spans="2:6" ht="12.75">
      <c r="B443" s="44"/>
      <c r="C443" s="44"/>
      <c r="F443" s="44"/>
    </row>
    <row r="444" spans="2:6" ht="12.75">
      <c r="B444" s="44"/>
      <c r="C444" s="44"/>
      <c r="F444" s="44"/>
    </row>
    <row r="445" spans="2:6" ht="12.75">
      <c r="B445" s="44"/>
      <c r="C445" s="44"/>
      <c r="F445" s="44"/>
    </row>
    <row r="446" spans="2:6" ht="12.75">
      <c r="B446" s="44"/>
      <c r="C446" s="44"/>
      <c r="F446" s="44"/>
    </row>
    <row r="447" spans="2:6" ht="12.75">
      <c r="B447" s="44"/>
      <c r="C447" s="44"/>
      <c r="F447" s="44"/>
    </row>
    <row r="448" spans="2:6" ht="12.75">
      <c r="B448" s="44"/>
      <c r="C448" s="44"/>
      <c r="F448" s="44"/>
    </row>
    <row r="449" spans="2:6" ht="12.75">
      <c r="B449" s="44"/>
      <c r="C449" s="44"/>
      <c r="F449" s="44"/>
    </row>
    <row r="450" spans="2:6" ht="12.75">
      <c r="B450" s="44"/>
      <c r="C450" s="44"/>
      <c r="F450" s="44"/>
    </row>
    <row r="451" spans="2:6" ht="12.75">
      <c r="B451" s="44"/>
      <c r="C451" s="44"/>
      <c r="F451" s="44"/>
    </row>
    <row r="452" spans="2:6" ht="12.75">
      <c r="B452" s="44"/>
      <c r="C452" s="44"/>
      <c r="F452" s="44"/>
    </row>
    <row r="453" spans="2:6" ht="12.75">
      <c r="B453" s="44"/>
      <c r="C453" s="44"/>
      <c r="F453" s="44"/>
    </row>
    <row r="454" spans="2:6" ht="12.75">
      <c r="B454" s="44"/>
      <c r="C454" s="44"/>
      <c r="F454" s="44"/>
    </row>
    <row r="455" spans="2:6" ht="12.75">
      <c r="B455" s="44"/>
      <c r="C455" s="44"/>
      <c r="F455" s="44"/>
    </row>
    <row r="456" spans="2:6" ht="12.75">
      <c r="B456" s="44"/>
      <c r="C456" s="44"/>
      <c r="F456" s="44"/>
    </row>
    <row r="457" spans="2:6" ht="12.75">
      <c r="B457" s="44"/>
      <c r="C457" s="44"/>
      <c r="F457" s="44"/>
    </row>
    <row r="458" spans="2:6" ht="12.75">
      <c r="B458" s="44"/>
      <c r="C458" s="44"/>
      <c r="F458" s="44"/>
    </row>
    <row r="459" spans="2:6" ht="12.75">
      <c r="B459" s="44"/>
      <c r="C459" s="44"/>
      <c r="F459" s="44"/>
    </row>
    <row r="460" spans="2:6" ht="12.75">
      <c r="B460" s="44"/>
      <c r="C460" s="44"/>
      <c r="F460" s="44"/>
    </row>
    <row r="461" spans="2:6" ht="12.75">
      <c r="B461" s="44"/>
      <c r="C461" s="44"/>
      <c r="F461" s="44"/>
    </row>
    <row r="462" spans="2:6" ht="12.75">
      <c r="B462" s="44"/>
      <c r="C462" s="44"/>
      <c r="F462" s="44"/>
    </row>
    <row r="463" spans="2:6" ht="12.75">
      <c r="B463" s="44"/>
      <c r="C463" s="44"/>
      <c r="F463" s="44"/>
    </row>
    <row r="464" spans="2:6" ht="12.75">
      <c r="B464" s="44"/>
      <c r="C464" s="44"/>
      <c r="F464" s="44"/>
    </row>
    <row r="465" spans="2:6" ht="12.75">
      <c r="B465" s="44"/>
      <c r="C465" s="44"/>
      <c r="F465" s="44"/>
    </row>
    <row r="466" spans="2:6" ht="12.75">
      <c r="B466" s="44"/>
      <c r="C466" s="44"/>
      <c r="F466" s="44"/>
    </row>
    <row r="467" spans="2:6" ht="12.75">
      <c r="B467" s="44"/>
      <c r="C467" s="44"/>
      <c r="F467" s="44"/>
    </row>
    <row r="468" spans="2:6" ht="12.75">
      <c r="B468" s="44"/>
      <c r="C468" s="44"/>
      <c r="F468" s="44"/>
    </row>
    <row r="469" spans="2:6" ht="12.75">
      <c r="B469" s="44"/>
      <c r="C469" s="44"/>
      <c r="F469" s="44"/>
    </row>
    <row r="470" spans="2:6" ht="12.75">
      <c r="B470" s="44"/>
      <c r="C470" s="44"/>
      <c r="F470" s="44"/>
    </row>
    <row r="471" spans="2:6" ht="12.75">
      <c r="B471" s="44"/>
      <c r="C471" s="44"/>
      <c r="F471" s="44"/>
    </row>
    <row r="472" spans="2:6" ht="12.75">
      <c r="B472" s="44"/>
      <c r="C472" s="44"/>
      <c r="F472" s="44"/>
    </row>
    <row r="473" spans="2:6" ht="12.75">
      <c r="B473" s="44"/>
      <c r="C473" s="44"/>
      <c r="F473" s="44"/>
    </row>
    <row r="474" spans="2:6" ht="12.75">
      <c r="B474" s="44"/>
      <c r="C474" s="44"/>
      <c r="F474" s="44"/>
    </row>
    <row r="475" spans="2:6" ht="12.75">
      <c r="B475" s="44"/>
      <c r="C475" s="44"/>
      <c r="F475" s="44"/>
    </row>
    <row r="476" spans="2:6" ht="12.75">
      <c r="B476" s="44"/>
      <c r="C476" s="44"/>
      <c r="F476" s="44"/>
    </row>
    <row r="477" spans="2:6" ht="12.75">
      <c r="B477" s="44"/>
      <c r="C477" s="44"/>
      <c r="F477" s="44"/>
    </row>
    <row r="478" spans="2:6" ht="12.75">
      <c r="B478" s="44"/>
      <c r="C478" s="44"/>
      <c r="F478" s="44"/>
    </row>
    <row r="479" spans="2:6" ht="12.75">
      <c r="B479" s="44"/>
      <c r="C479" s="44"/>
      <c r="F479" s="44"/>
    </row>
    <row r="480" spans="2:6" ht="12.75">
      <c r="B480" s="44"/>
      <c r="C480" s="44"/>
      <c r="F480" s="44"/>
    </row>
    <row r="481" spans="2:6" ht="12.75">
      <c r="B481" s="44"/>
      <c r="C481" s="44"/>
      <c r="F481" s="44"/>
    </row>
    <row r="482" spans="2:6" ht="12.75">
      <c r="B482" s="44"/>
      <c r="C482" s="44"/>
      <c r="F482" s="44"/>
    </row>
    <row r="483" spans="2:6" ht="12.75">
      <c r="B483" s="44"/>
      <c r="C483" s="44"/>
      <c r="F483" s="44"/>
    </row>
    <row r="484" spans="2:6" ht="12.75">
      <c r="B484" s="44"/>
      <c r="C484" s="44"/>
      <c r="F484" s="44"/>
    </row>
    <row r="485" spans="2:6" ht="12.75">
      <c r="B485" s="44"/>
      <c r="C485" s="44"/>
      <c r="F485" s="44"/>
    </row>
    <row r="486" spans="2:6" ht="12.75">
      <c r="B486" s="44"/>
      <c r="C486" s="44"/>
      <c r="F486" s="44"/>
    </row>
    <row r="487" spans="2:6" ht="12.75">
      <c r="B487" s="44"/>
      <c r="C487" s="44"/>
      <c r="F487" s="44"/>
    </row>
    <row r="488" spans="2:6" ht="12.75">
      <c r="B488" s="44"/>
      <c r="C488" s="44"/>
      <c r="F488" s="44"/>
    </row>
    <row r="489" spans="2:6" ht="12.75">
      <c r="B489" s="44"/>
      <c r="C489" s="44"/>
      <c r="F489" s="44"/>
    </row>
    <row r="490" spans="2:6" ht="12.75">
      <c r="B490" s="44"/>
      <c r="C490" s="44"/>
      <c r="F490" s="44"/>
    </row>
    <row r="491" spans="2:6" ht="12.75">
      <c r="B491" s="44"/>
      <c r="C491" s="44"/>
      <c r="F491" s="44"/>
    </row>
    <row r="492" spans="2:6" ht="12.75">
      <c r="B492" s="44"/>
      <c r="C492" s="44"/>
      <c r="F492" s="44"/>
    </row>
    <row r="493" spans="2:6" ht="12.75">
      <c r="B493" s="44"/>
      <c r="C493" s="44"/>
      <c r="F493" s="44"/>
    </row>
    <row r="494" spans="2:6" ht="12.75">
      <c r="B494" s="44"/>
      <c r="C494" s="44"/>
      <c r="F494" s="44"/>
    </row>
    <row r="495" spans="2:6" ht="12.75">
      <c r="B495" s="44"/>
      <c r="C495" s="44"/>
      <c r="F495" s="44"/>
    </row>
    <row r="496" spans="2:6" ht="12.75">
      <c r="B496" s="44"/>
      <c r="C496" s="44"/>
      <c r="F496" s="44"/>
    </row>
    <row r="497" spans="2:6" ht="12.75">
      <c r="B497" s="44"/>
      <c r="C497" s="44"/>
      <c r="F497" s="44"/>
    </row>
    <row r="498" spans="2:6" ht="12.75">
      <c r="B498" s="44"/>
      <c r="C498" s="44"/>
      <c r="F498" s="44"/>
    </row>
    <row r="499" spans="2:6" ht="12.75">
      <c r="B499" s="44"/>
      <c r="C499" s="44"/>
      <c r="F499" s="44"/>
    </row>
    <row r="500" spans="2:6" ht="12.75">
      <c r="B500" s="44"/>
      <c r="C500" s="44"/>
      <c r="F500" s="44"/>
    </row>
    <row r="501" spans="2:6" ht="12.75">
      <c r="B501" s="44"/>
      <c r="C501" s="44"/>
      <c r="F501" s="44"/>
    </row>
    <row r="502" spans="2:6" ht="12.75">
      <c r="B502" s="44"/>
      <c r="C502" s="44"/>
      <c r="F502" s="44"/>
    </row>
    <row r="503" spans="2:6" ht="12.75">
      <c r="B503" s="44"/>
      <c r="C503" s="44"/>
      <c r="F503" s="44"/>
    </row>
    <row r="504" spans="2:6" ht="12.75">
      <c r="B504" s="44"/>
      <c r="C504" s="44"/>
      <c r="F504" s="44"/>
    </row>
    <row r="505" spans="2:6" ht="12.75">
      <c r="B505" s="44"/>
      <c r="C505" s="44"/>
      <c r="F505" s="44"/>
    </row>
    <row r="506" spans="2:6" ht="12.75">
      <c r="B506" s="44"/>
      <c r="C506" s="44"/>
      <c r="F506" s="44"/>
    </row>
    <row r="507" spans="2:6" ht="12.75">
      <c r="B507" s="44"/>
      <c r="C507" s="44"/>
      <c r="F507" s="44"/>
    </row>
    <row r="508" spans="2:6" ht="12.75">
      <c r="B508" s="44"/>
      <c r="C508" s="44"/>
      <c r="F508" s="44"/>
    </row>
    <row r="509" spans="2:6" ht="12.75">
      <c r="B509" s="44"/>
      <c r="C509" s="44"/>
      <c r="F509" s="44"/>
    </row>
    <row r="510" spans="2:6" ht="12.75">
      <c r="B510" s="44"/>
      <c r="C510" s="44"/>
      <c r="F510" s="44"/>
    </row>
    <row r="511" spans="2:6" ht="12.75">
      <c r="B511" s="44"/>
      <c r="C511" s="44"/>
      <c r="F511" s="44"/>
    </row>
    <row r="512" spans="2:6" ht="12.75">
      <c r="B512" s="44"/>
      <c r="C512" s="44"/>
      <c r="F512" s="44"/>
    </row>
    <row r="513" spans="2:6" ht="12.75">
      <c r="B513" s="44"/>
      <c r="C513" s="44"/>
      <c r="F513" s="44"/>
    </row>
    <row r="514" spans="2:6" ht="12.75">
      <c r="B514" s="44"/>
      <c r="C514" s="44"/>
      <c r="F514" s="44"/>
    </row>
    <row r="515" spans="2:6" ht="12.75">
      <c r="B515" s="44"/>
      <c r="C515" s="44"/>
      <c r="F515" s="44"/>
    </row>
    <row r="516" spans="2:6" ht="12.75">
      <c r="B516" s="44"/>
      <c r="C516" s="44"/>
      <c r="F516" s="44"/>
    </row>
    <row r="517" spans="2:6" ht="12.75">
      <c r="B517" s="44"/>
      <c r="C517" s="44"/>
      <c r="F517" s="44"/>
    </row>
    <row r="518" spans="2:6" ht="12.75">
      <c r="B518" s="44"/>
      <c r="C518" s="44"/>
      <c r="F518" s="44"/>
    </row>
    <row r="519" spans="2:6" ht="12.75">
      <c r="B519" s="44"/>
      <c r="C519" s="44"/>
      <c r="F519" s="44"/>
    </row>
    <row r="520" spans="2:6" ht="12.75">
      <c r="B520" s="44"/>
      <c r="C520" s="44"/>
      <c r="F520" s="44"/>
    </row>
    <row r="521" spans="2:6" ht="12.75">
      <c r="B521" s="44"/>
      <c r="C521" s="44"/>
      <c r="F521" s="44"/>
    </row>
    <row r="522" spans="2:6" ht="12.75">
      <c r="B522" s="44"/>
      <c r="C522" s="44"/>
      <c r="F522" s="44"/>
    </row>
    <row r="523" spans="2:6" ht="12.75">
      <c r="B523" s="44"/>
      <c r="C523" s="44"/>
      <c r="F523" s="44"/>
    </row>
    <row r="524" spans="2:6" ht="12.75">
      <c r="B524" s="44"/>
      <c r="C524" s="44"/>
      <c r="F524" s="44"/>
    </row>
    <row r="525" spans="2:6" ht="12.75">
      <c r="B525" s="44"/>
      <c r="C525" s="44"/>
      <c r="F525" s="44"/>
    </row>
    <row r="526" spans="2:6" ht="12.75">
      <c r="B526" s="44"/>
      <c r="C526" s="44"/>
      <c r="F526" s="44"/>
    </row>
    <row r="527" spans="2:6" ht="12.75">
      <c r="B527" s="44"/>
      <c r="C527" s="44"/>
      <c r="F527" s="44"/>
    </row>
    <row r="528" spans="2:6" ht="12.75">
      <c r="B528" s="44"/>
      <c r="C528" s="44"/>
      <c r="F528" s="44"/>
    </row>
    <row r="529" spans="2:6" ht="12.75">
      <c r="B529" s="44"/>
      <c r="C529" s="44"/>
      <c r="F529" s="44"/>
    </row>
    <row r="530" spans="2:6" ht="12.75">
      <c r="B530" s="44"/>
      <c r="C530" s="44"/>
      <c r="F530" s="44"/>
    </row>
    <row r="531" spans="2:6" ht="12.75">
      <c r="B531" s="44"/>
      <c r="C531" s="44"/>
      <c r="F531" s="44"/>
    </row>
    <row r="532" spans="2:6" ht="12.75">
      <c r="B532" s="44"/>
      <c r="C532" s="44"/>
      <c r="F532" s="44"/>
    </row>
    <row r="533" spans="2:6" ht="12.75">
      <c r="B533" s="44"/>
      <c r="C533" s="44"/>
      <c r="F533" s="44"/>
    </row>
    <row r="534" spans="2:6" ht="12.75">
      <c r="B534" s="44"/>
      <c r="C534" s="44"/>
      <c r="F534" s="44"/>
    </row>
    <row r="535" spans="2:6" ht="12.75">
      <c r="B535" s="44"/>
      <c r="C535" s="44"/>
      <c r="F535" s="44"/>
    </row>
    <row r="536" spans="2:6" ht="12.75">
      <c r="B536" s="44"/>
      <c r="C536" s="44"/>
      <c r="F536" s="44"/>
    </row>
    <row r="537" spans="2:6" ht="12.75">
      <c r="B537" s="44"/>
      <c r="C537" s="44"/>
      <c r="F537" s="44"/>
    </row>
    <row r="538" spans="2:6" ht="12.75">
      <c r="B538" s="44"/>
      <c r="C538" s="44"/>
      <c r="F538" s="44"/>
    </row>
    <row r="539" spans="2:6" ht="12.75">
      <c r="B539" s="44"/>
      <c r="C539" s="44"/>
      <c r="F539" s="44"/>
    </row>
    <row r="540" spans="2:6" ht="12.75">
      <c r="B540" s="44"/>
      <c r="C540" s="44"/>
      <c r="F540" s="44"/>
    </row>
    <row r="541" spans="2:6" ht="12.75">
      <c r="B541" s="44"/>
      <c r="C541" s="44"/>
      <c r="F541" s="44"/>
    </row>
    <row r="542" spans="2:6" ht="12.75">
      <c r="B542" s="44"/>
      <c r="C542" s="44"/>
      <c r="F542" s="44"/>
    </row>
    <row r="543" spans="2:6" ht="12.75">
      <c r="B543" s="44"/>
      <c r="C543" s="44"/>
      <c r="F543" s="44"/>
    </row>
    <row r="544" spans="2:6" ht="12.75">
      <c r="B544" s="44"/>
      <c r="C544" s="44"/>
      <c r="F544" s="44"/>
    </row>
    <row r="545" spans="2:6" ht="12.75">
      <c r="B545" s="44"/>
      <c r="C545" s="44"/>
      <c r="F545" s="44"/>
    </row>
    <row r="546" spans="2:6" ht="12.75">
      <c r="B546" s="44"/>
      <c r="C546" s="44"/>
      <c r="F546" s="44"/>
    </row>
    <row r="547" spans="2:6" ht="12.75">
      <c r="B547" s="44"/>
      <c r="C547" s="44"/>
      <c r="F547" s="44"/>
    </row>
    <row r="548" spans="2:6" ht="12.75">
      <c r="B548" s="44"/>
      <c r="C548" s="44"/>
      <c r="F548" s="44"/>
    </row>
    <row r="549" spans="2:6" ht="12.75">
      <c r="B549" s="44"/>
      <c r="C549" s="44"/>
      <c r="F549" s="44"/>
    </row>
    <row r="550" spans="2:6" ht="12.75">
      <c r="B550" s="44"/>
      <c r="C550" s="44"/>
      <c r="F550" s="44"/>
    </row>
    <row r="551" spans="2:6" ht="12.75">
      <c r="B551" s="44"/>
      <c r="C551" s="44"/>
      <c r="F551" s="44"/>
    </row>
    <row r="552" spans="2:6" ht="12.75">
      <c r="B552" s="44"/>
      <c r="C552" s="44"/>
      <c r="F552" s="44"/>
    </row>
    <row r="553" spans="2:6" ht="12.75">
      <c r="B553" s="44"/>
      <c r="C553" s="44"/>
      <c r="F553" s="44"/>
    </row>
    <row r="554" spans="2:6" ht="12.75">
      <c r="B554" s="44"/>
      <c r="C554" s="44"/>
      <c r="F554" s="44"/>
    </row>
    <row r="555" spans="2:6" ht="12.75">
      <c r="B555" s="44"/>
      <c r="C555" s="44"/>
      <c r="F555" s="44"/>
    </row>
    <row r="556" spans="2:6" ht="12.75">
      <c r="B556" s="44"/>
      <c r="C556" s="44"/>
      <c r="F556" s="44"/>
    </row>
    <row r="557" spans="2:6" ht="12.75">
      <c r="B557" s="44"/>
      <c r="C557" s="44"/>
      <c r="F557" s="44"/>
    </row>
    <row r="558" spans="2:6" ht="12.75">
      <c r="B558" s="44"/>
      <c r="C558" s="44"/>
      <c r="F558" s="44"/>
    </row>
    <row r="559" spans="2:6" ht="12.75">
      <c r="B559" s="44"/>
      <c r="C559" s="44"/>
      <c r="F559" s="44"/>
    </row>
    <row r="560" spans="2:6" ht="12.75">
      <c r="B560" s="44"/>
      <c r="C560" s="44"/>
      <c r="F560" s="44"/>
    </row>
    <row r="561" spans="2:6" ht="12.75">
      <c r="B561" s="44"/>
      <c r="C561" s="44"/>
      <c r="F561" s="44"/>
    </row>
    <row r="562" spans="2:6" ht="12.75">
      <c r="B562" s="44"/>
      <c r="C562" s="44"/>
      <c r="F562" s="44"/>
    </row>
    <row r="563" spans="2:6" ht="12.75">
      <c r="B563" s="44"/>
      <c r="C563" s="44"/>
      <c r="F563" s="44"/>
    </row>
    <row r="564" spans="2:6" ht="12.75">
      <c r="B564" s="44"/>
      <c r="C564" s="44"/>
      <c r="F564" s="44"/>
    </row>
    <row r="565" spans="2:6" ht="12.75">
      <c r="B565" s="44"/>
      <c r="C565" s="44"/>
      <c r="F565" s="44"/>
    </row>
    <row r="566" spans="2:6" ht="12.75">
      <c r="B566" s="44"/>
      <c r="C566" s="44"/>
      <c r="F566" s="44"/>
    </row>
    <row r="567" spans="2:6" ht="12.75">
      <c r="B567" s="44"/>
      <c r="C567" s="44"/>
      <c r="F567" s="44"/>
    </row>
    <row r="568" spans="2:6" ht="12.75">
      <c r="B568" s="44"/>
      <c r="C568" s="44"/>
      <c r="F568" s="44"/>
    </row>
    <row r="569" spans="2:6" ht="12.75">
      <c r="B569" s="44"/>
      <c r="C569" s="44"/>
      <c r="F569" s="44"/>
    </row>
    <row r="570" spans="2:6" ht="12.75">
      <c r="B570" s="44"/>
      <c r="C570" s="44"/>
      <c r="F570" s="44"/>
    </row>
    <row r="571" spans="2:6" ht="12.75">
      <c r="B571" s="44"/>
      <c r="C571" s="44"/>
      <c r="F571" s="44"/>
    </row>
    <row r="572" spans="2:6" ht="12.75">
      <c r="B572" s="44"/>
      <c r="C572" s="44"/>
      <c r="F572" s="44"/>
    </row>
    <row r="573" spans="2:6" ht="12.75">
      <c r="B573" s="44"/>
      <c r="C573" s="44"/>
      <c r="F573" s="44"/>
    </row>
    <row r="574" spans="2:6" ht="12.75">
      <c r="B574" s="44"/>
      <c r="C574" s="44"/>
      <c r="F574" s="44"/>
    </row>
    <row r="575" spans="2:6" ht="12.75">
      <c r="B575" s="44"/>
      <c r="C575" s="44"/>
      <c r="F575" s="44"/>
    </row>
    <row r="576" spans="2:6" ht="12.75">
      <c r="B576" s="44"/>
      <c r="C576" s="44"/>
      <c r="F576" s="44"/>
    </row>
    <row r="577" spans="2:6" ht="12.75">
      <c r="B577" s="44"/>
      <c r="C577" s="44"/>
      <c r="F577" s="44"/>
    </row>
    <row r="578" spans="2:6" ht="12.75">
      <c r="B578" s="44"/>
      <c r="C578" s="44"/>
      <c r="F578" s="44"/>
    </row>
    <row r="579" spans="2:6" ht="12.75">
      <c r="B579" s="44"/>
      <c r="C579" s="44"/>
      <c r="F579" s="44"/>
    </row>
    <row r="580" spans="2:6" ht="12.75">
      <c r="B580" s="44"/>
      <c r="C580" s="44"/>
      <c r="F580" s="44"/>
    </row>
    <row r="581" spans="2:6" ht="12.75">
      <c r="B581" s="44"/>
      <c r="C581" s="44"/>
      <c r="F581" s="44"/>
    </row>
    <row r="582" spans="2:6" ht="12.75">
      <c r="B582" s="44"/>
      <c r="C582" s="44"/>
      <c r="F582" s="44"/>
    </row>
    <row r="583" spans="2:6" ht="12.75">
      <c r="B583" s="44"/>
      <c r="C583" s="44"/>
      <c r="F583" s="44"/>
    </row>
    <row r="584" spans="2:6" ht="12.75">
      <c r="B584" s="44"/>
      <c r="C584" s="44"/>
      <c r="F584" s="44"/>
    </row>
    <row r="585" spans="2:6" ht="12.75">
      <c r="B585" s="44"/>
      <c r="C585" s="44"/>
      <c r="F585" s="44"/>
    </row>
    <row r="586" spans="2:6" ht="12.75">
      <c r="B586" s="44"/>
      <c r="C586" s="44"/>
      <c r="F586" s="44"/>
    </row>
    <row r="587" spans="2:6" ht="12.75">
      <c r="B587" s="44"/>
      <c r="C587" s="44"/>
      <c r="F587" s="44"/>
    </row>
    <row r="588" spans="2:6" ht="12.75">
      <c r="B588" s="44"/>
      <c r="C588" s="44"/>
      <c r="F588" s="44"/>
    </row>
    <row r="589" spans="2:6" ht="12.75">
      <c r="B589" s="44"/>
      <c r="C589" s="44"/>
      <c r="F589" s="44"/>
    </row>
    <row r="590" spans="2:6" ht="12.75">
      <c r="B590" s="44"/>
      <c r="C590" s="44"/>
      <c r="F590" s="44"/>
    </row>
    <row r="591" spans="2:6" ht="12.75">
      <c r="B591" s="44"/>
      <c r="C591" s="44"/>
      <c r="F591" s="44"/>
    </row>
    <row r="592" spans="2:6" ht="12.75">
      <c r="B592" s="44"/>
      <c r="C592" s="44"/>
      <c r="F592" s="44"/>
    </row>
    <row r="593" spans="2:6" ht="12.75">
      <c r="B593" s="44"/>
      <c r="C593" s="44"/>
      <c r="F593" s="44"/>
    </row>
    <row r="594" spans="2:6" ht="12.75">
      <c r="B594" s="44"/>
      <c r="C594" s="44"/>
      <c r="F594" s="44"/>
    </row>
    <row r="595" spans="2:6" ht="12.75">
      <c r="B595" s="44"/>
      <c r="C595" s="44"/>
      <c r="F595" s="44"/>
    </row>
    <row r="596" spans="2:6" ht="12.75">
      <c r="B596" s="44"/>
      <c r="C596" s="44"/>
      <c r="F596" s="44"/>
    </row>
    <row r="597" spans="2:6" ht="12.75">
      <c r="B597" s="44"/>
      <c r="C597" s="44"/>
      <c r="F597" s="44"/>
    </row>
    <row r="598" spans="2:6" ht="12.75">
      <c r="B598" s="44"/>
      <c r="C598" s="44"/>
      <c r="F598" s="44"/>
    </row>
    <row r="599" spans="2:6" ht="12.75">
      <c r="B599" s="44"/>
      <c r="C599" s="44"/>
      <c r="F599" s="44"/>
    </row>
    <row r="600" spans="2:6" ht="12.75">
      <c r="B600" s="44"/>
      <c r="C600" s="44"/>
      <c r="F600" s="44"/>
    </row>
    <row r="601" spans="2:6" ht="12.75">
      <c r="B601" s="44"/>
      <c r="C601" s="44"/>
      <c r="F601" s="44"/>
    </row>
    <row r="602" spans="2:6" ht="12.75">
      <c r="B602" s="44"/>
      <c r="C602" s="44"/>
      <c r="F602" s="44"/>
    </row>
    <row r="603" spans="2:6" ht="12.75">
      <c r="B603" s="44"/>
      <c r="C603" s="44"/>
      <c r="F603" s="44"/>
    </row>
    <row r="604" spans="2:6" ht="12.75">
      <c r="B604" s="44"/>
      <c r="C604" s="44"/>
      <c r="F604" s="44"/>
    </row>
    <row r="605" spans="2:6" ht="12.75">
      <c r="B605" s="44"/>
      <c r="C605" s="44"/>
      <c r="F605" s="44"/>
    </row>
    <row r="606" spans="2:6" ht="12.75">
      <c r="B606" s="44"/>
      <c r="C606" s="44"/>
      <c r="F606" s="44"/>
    </row>
    <row r="607" spans="2:6" ht="12.75">
      <c r="B607" s="44"/>
      <c r="C607" s="44"/>
      <c r="F607" s="44"/>
    </row>
    <row r="608" spans="2:6" ht="12.75">
      <c r="B608" s="44"/>
      <c r="C608" s="44"/>
      <c r="F608" s="44"/>
    </row>
    <row r="609" spans="2:6" ht="12.75">
      <c r="B609" s="44"/>
      <c r="C609" s="44"/>
      <c r="F609" s="44"/>
    </row>
    <row r="610" spans="2:6" ht="12.75">
      <c r="B610" s="44"/>
      <c r="C610" s="44"/>
      <c r="F610" s="44"/>
    </row>
    <row r="611" spans="2:6" ht="12.75">
      <c r="B611" s="44"/>
      <c r="C611" s="44"/>
      <c r="F611" s="44"/>
    </row>
    <row r="612" spans="2:6" ht="12.75">
      <c r="B612" s="44"/>
      <c r="C612" s="44"/>
      <c r="F612" s="44"/>
    </row>
    <row r="613" spans="2:6" ht="12.75">
      <c r="B613" s="44"/>
      <c r="C613" s="44"/>
      <c r="F613" s="44"/>
    </row>
    <row r="614" spans="2:6" ht="12.75">
      <c r="B614" s="44"/>
      <c r="C614" s="44"/>
      <c r="F614" s="44"/>
    </row>
    <row r="615" spans="2:6" ht="12.75">
      <c r="B615" s="44"/>
      <c r="C615" s="44"/>
      <c r="F615" s="44"/>
    </row>
    <row r="616" spans="2:6" ht="12.75">
      <c r="B616" s="44"/>
      <c r="C616" s="44"/>
      <c r="F616" s="44"/>
    </row>
    <row r="617" spans="2:6" ht="12.75">
      <c r="B617" s="44"/>
      <c r="C617" s="44"/>
      <c r="F617" s="44"/>
    </row>
    <row r="618" spans="2:6" ht="12.75">
      <c r="B618" s="44"/>
      <c r="C618" s="44"/>
      <c r="F618" s="44"/>
    </row>
    <row r="619" spans="2:6" ht="12.75">
      <c r="B619" s="44"/>
      <c r="C619" s="44"/>
      <c r="F619" s="44"/>
    </row>
    <row r="620" spans="2:6" ht="12.75">
      <c r="B620" s="44"/>
      <c r="C620" s="44"/>
      <c r="F620" s="44"/>
    </row>
    <row r="621" spans="2:6" ht="12.75">
      <c r="B621" s="44"/>
      <c r="C621" s="44"/>
      <c r="F621" s="44"/>
    </row>
    <row r="622" spans="2:6" ht="12.75">
      <c r="B622" s="44"/>
      <c r="C622" s="44"/>
      <c r="F622" s="44"/>
    </row>
    <row r="623" spans="2:6" ht="12.75">
      <c r="B623" s="44"/>
      <c r="C623" s="44"/>
      <c r="F623" s="44"/>
    </row>
    <row r="624" spans="2:6" ht="12.75">
      <c r="B624" s="44"/>
      <c r="C624" s="44"/>
      <c r="F624" s="44"/>
    </row>
    <row r="625" spans="2:6" ht="12.75">
      <c r="B625" s="44"/>
      <c r="C625" s="44"/>
      <c r="F625" s="44"/>
    </row>
    <row r="626" spans="2:6" ht="12.75">
      <c r="B626" s="44"/>
      <c r="C626" s="44"/>
      <c r="F626" s="44"/>
    </row>
    <row r="627" spans="2:6" ht="12.75">
      <c r="B627" s="44"/>
      <c r="C627" s="44"/>
      <c r="F627" s="44"/>
    </row>
    <row r="628" spans="2:6" ht="12.75">
      <c r="B628" s="44"/>
      <c r="C628" s="44"/>
      <c r="F628" s="44"/>
    </row>
    <row r="629" spans="2:6" ht="12.75">
      <c r="B629" s="44"/>
      <c r="C629" s="44"/>
      <c r="F629" s="44"/>
    </row>
    <row r="630" spans="2:6" ht="12.75">
      <c r="B630" s="44"/>
      <c r="C630" s="44"/>
      <c r="F630" s="44"/>
    </row>
    <row r="631" spans="2:6" ht="12.75">
      <c r="B631" s="44"/>
      <c r="C631" s="44"/>
      <c r="F631" s="44"/>
    </row>
    <row r="632" spans="2:6" ht="12.75">
      <c r="B632" s="44"/>
      <c r="C632" s="44"/>
      <c r="F632" s="44"/>
    </row>
    <row r="633" spans="2:6" ht="12.75">
      <c r="B633" s="44"/>
      <c r="C633" s="44"/>
      <c r="F633" s="44"/>
    </row>
    <row r="634" spans="2:6" ht="12.75">
      <c r="B634" s="44"/>
      <c r="C634" s="44"/>
      <c r="F634" s="44"/>
    </row>
    <row r="635" spans="2:6" ht="12.75">
      <c r="B635" s="44"/>
      <c r="C635" s="44"/>
      <c r="F635" s="44"/>
    </row>
    <row r="636" spans="2:6" ht="12.75">
      <c r="B636" s="44"/>
      <c r="C636" s="44"/>
      <c r="F636" s="44"/>
    </row>
    <row r="637" spans="2:6" ht="12.75">
      <c r="B637" s="44"/>
      <c r="C637" s="44"/>
      <c r="F637" s="44"/>
    </row>
    <row r="638" spans="2:6" ht="12.75">
      <c r="B638" s="44"/>
      <c r="C638" s="44"/>
      <c r="F638" s="44"/>
    </row>
    <row r="639" spans="2:6" ht="12.75">
      <c r="B639" s="44"/>
      <c r="C639" s="44"/>
      <c r="F639" s="44"/>
    </row>
    <row r="640" spans="2:6" ht="12.75">
      <c r="B640" s="44"/>
      <c r="C640" s="44"/>
      <c r="F640" s="44"/>
    </row>
    <row r="641" spans="2:6" ht="12.75">
      <c r="B641" s="44"/>
      <c r="C641" s="44"/>
      <c r="F641" s="44"/>
    </row>
    <row r="642" spans="2:6" ht="12.75">
      <c r="B642" s="44"/>
      <c r="C642" s="44"/>
      <c r="F642" s="44"/>
    </row>
    <row r="643" spans="2:6" ht="12.75">
      <c r="B643" s="44"/>
      <c r="C643" s="44"/>
      <c r="F643" s="44"/>
    </row>
    <row r="644" spans="2:6" ht="12.75">
      <c r="B644" s="44"/>
      <c r="C644" s="44"/>
      <c r="F644" s="44"/>
    </row>
    <row r="645" spans="2:6" ht="12.75">
      <c r="B645" s="44"/>
      <c r="C645" s="44"/>
      <c r="F645" s="44"/>
    </row>
    <row r="646" spans="2:6" ht="12.75">
      <c r="B646" s="44"/>
      <c r="C646" s="44"/>
      <c r="F646" s="44"/>
    </row>
    <row r="647" spans="2:6" ht="12.75">
      <c r="B647" s="44"/>
      <c r="C647" s="44"/>
      <c r="F647" s="44"/>
    </row>
    <row r="648" spans="2:6" ht="12.75">
      <c r="B648" s="44"/>
      <c r="C648" s="44"/>
      <c r="F648" s="44"/>
    </row>
    <row r="649" spans="2:6" ht="12.75">
      <c r="B649" s="44"/>
      <c r="C649" s="44"/>
      <c r="F649" s="44"/>
    </row>
    <row r="650" spans="2:6" ht="12.75">
      <c r="B650" s="44"/>
      <c r="C650" s="44"/>
      <c r="F650" s="44"/>
    </row>
    <row r="651" spans="2:6" ht="12.75">
      <c r="B651" s="44"/>
      <c r="C651" s="44"/>
      <c r="F651" s="44"/>
    </row>
    <row r="652" spans="2:6" ht="12.75">
      <c r="B652" s="44"/>
      <c r="C652" s="44"/>
      <c r="F652" s="44"/>
    </row>
    <row r="653" spans="2:6" ht="12.75">
      <c r="B653" s="44"/>
      <c r="C653" s="44"/>
      <c r="F653" s="44"/>
    </row>
    <row r="654" spans="2:6" ht="12.75">
      <c r="B654" s="44"/>
      <c r="C654" s="44"/>
      <c r="F654" s="44"/>
    </row>
    <row r="655" spans="2:6" ht="12.75">
      <c r="B655" s="44"/>
      <c r="C655" s="44"/>
      <c r="F655" s="44"/>
    </row>
    <row r="656" spans="2:6" ht="12.75">
      <c r="B656" s="44"/>
      <c r="C656" s="44"/>
      <c r="F656" s="44"/>
    </row>
    <row r="657" spans="2:6" ht="12.75">
      <c r="B657" s="44"/>
      <c r="C657" s="44"/>
      <c r="F657" s="44"/>
    </row>
    <row r="658" spans="2:6" ht="12.75">
      <c r="B658" s="44"/>
      <c r="C658" s="44"/>
      <c r="F658" s="44"/>
    </row>
    <row r="659" spans="2:6" ht="12.75">
      <c r="B659" s="44"/>
      <c r="C659" s="44"/>
      <c r="F659" s="44"/>
    </row>
    <row r="660" spans="2:6" ht="12.75">
      <c r="B660" s="44"/>
      <c r="C660" s="44"/>
      <c r="F660" s="44"/>
    </row>
    <row r="661" spans="2:6" ht="12.75">
      <c r="B661" s="44"/>
      <c r="C661" s="44"/>
      <c r="F661" s="44"/>
    </row>
    <row r="662" spans="2:6" ht="12.75">
      <c r="B662" s="44"/>
      <c r="C662" s="44"/>
      <c r="F662" s="44"/>
    </row>
    <row r="663" spans="2:6" ht="12.75">
      <c r="B663" s="44"/>
      <c r="C663" s="44"/>
      <c r="F663" s="44"/>
    </row>
    <row r="664" spans="2:6" ht="12.75">
      <c r="B664" s="44"/>
      <c r="C664" s="44"/>
      <c r="F664" s="44"/>
    </row>
    <row r="665" spans="2:6" ht="12.75">
      <c r="B665" s="44"/>
      <c r="C665" s="44"/>
      <c r="F665" s="44"/>
    </row>
    <row r="666" spans="2:6" ht="12.75">
      <c r="B666" s="44"/>
      <c r="C666" s="44"/>
      <c r="F666" s="44"/>
    </row>
    <row r="667" spans="2:6" ht="12.75">
      <c r="B667" s="44"/>
      <c r="C667" s="44"/>
      <c r="F667" s="44"/>
    </row>
    <row r="668" spans="2:6" ht="12.75">
      <c r="B668" s="44"/>
      <c r="C668" s="44"/>
      <c r="F668" s="44"/>
    </row>
    <row r="669" spans="2:6" ht="12.75">
      <c r="B669" s="44"/>
      <c r="C669" s="44"/>
      <c r="F669" s="44"/>
    </row>
    <row r="670" spans="2:6" ht="12.75">
      <c r="B670" s="44"/>
      <c r="C670" s="44"/>
      <c r="F670" s="44"/>
    </row>
    <row r="671" spans="2:6" ht="12.75">
      <c r="B671" s="44"/>
      <c r="C671" s="44"/>
      <c r="F671" s="44"/>
    </row>
    <row r="672" spans="2:6" ht="12.75">
      <c r="B672" s="44"/>
      <c r="C672" s="44"/>
      <c r="F672" s="44"/>
    </row>
    <row r="673" spans="2:6" ht="12.75">
      <c r="B673" s="44"/>
      <c r="C673" s="44"/>
      <c r="F673" s="44"/>
    </row>
    <row r="674" spans="2:6" ht="12.75">
      <c r="B674" s="44"/>
      <c r="C674" s="44"/>
      <c r="F674" s="44"/>
    </row>
    <row r="675" spans="2:6" ht="12.75">
      <c r="B675" s="44"/>
      <c r="C675" s="44"/>
      <c r="F675" s="44"/>
    </row>
    <row r="676" spans="2:6" ht="12.75">
      <c r="B676" s="44"/>
      <c r="C676" s="44"/>
      <c r="F676" s="44"/>
    </row>
    <row r="677" spans="2:6" ht="12.75">
      <c r="B677" s="44"/>
      <c r="C677" s="44"/>
      <c r="F677" s="44"/>
    </row>
    <row r="678" spans="2:6" ht="12.75">
      <c r="B678" s="44"/>
      <c r="C678" s="44"/>
      <c r="F678" s="44"/>
    </row>
    <row r="679" spans="2:6" ht="12.75">
      <c r="B679" s="44"/>
      <c r="C679" s="44"/>
      <c r="F679" s="44"/>
    </row>
    <row r="680" spans="2:6" ht="12.75">
      <c r="B680" s="44"/>
      <c r="C680" s="44"/>
      <c r="F680" s="44"/>
    </row>
    <row r="681" spans="2:6" ht="12.75">
      <c r="B681" s="44"/>
      <c r="C681" s="44"/>
      <c r="F681" s="44"/>
    </row>
    <row r="682" spans="2:6" ht="12.75">
      <c r="B682" s="44"/>
      <c r="C682" s="44"/>
      <c r="F682" s="44"/>
    </row>
    <row r="683" spans="2:6" ht="12.75">
      <c r="B683" s="44"/>
      <c r="C683" s="44"/>
      <c r="F683" s="44"/>
    </row>
    <row r="684" spans="2:6" ht="12.75">
      <c r="B684" s="44"/>
      <c r="C684" s="44"/>
      <c r="F684" s="44"/>
    </row>
    <row r="685" spans="2:6" ht="12.75">
      <c r="B685" s="44"/>
      <c r="C685" s="44"/>
      <c r="F685" s="44"/>
    </row>
    <row r="686" spans="2:6" ht="12.75">
      <c r="B686" s="44"/>
      <c r="C686" s="44"/>
      <c r="F686" s="44"/>
    </row>
    <row r="687" spans="2:6" ht="12.75">
      <c r="B687" s="44"/>
      <c r="C687" s="44"/>
      <c r="F687" s="44"/>
    </row>
    <row r="688" spans="2:6" ht="12.75">
      <c r="B688" s="44"/>
      <c r="C688" s="44"/>
      <c r="F688" s="44"/>
    </row>
    <row r="689" spans="2:6" ht="12.75">
      <c r="B689" s="44"/>
      <c r="C689" s="44"/>
      <c r="F689" s="44"/>
    </row>
    <row r="690" spans="2:6" ht="12.75">
      <c r="B690" s="44"/>
      <c r="C690" s="44"/>
      <c r="F690" s="44"/>
    </row>
    <row r="691" spans="2:6" ht="12.75">
      <c r="B691" s="44"/>
      <c r="C691" s="44"/>
      <c r="F691" s="44"/>
    </row>
    <row r="692" spans="2:6" ht="12.75">
      <c r="B692" s="44"/>
      <c r="C692" s="44"/>
      <c r="F692" s="44"/>
    </row>
    <row r="693" spans="2:6" ht="12.75">
      <c r="B693" s="44"/>
      <c r="C693" s="44"/>
      <c r="F693" s="44"/>
    </row>
    <row r="694" spans="2:6" ht="12.75">
      <c r="B694" s="44"/>
      <c r="C694" s="44"/>
      <c r="F694" s="44"/>
    </row>
    <row r="695" spans="2:6" ht="12.75">
      <c r="B695" s="44"/>
      <c r="C695" s="44"/>
      <c r="F695" s="44"/>
    </row>
    <row r="696" spans="2:6" ht="12.75">
      <c r="B696" s="44"/>
      <c r="C696" s="44"/>
      <c r="F696" s="44"/>
    </row>
    <row r="697" spans="2:6" ht="12.75">
      <c r="B697" s="44"/>
      <c r="C697" s="44"/>
      <c r="F697" s="44"/>
    </row>
    <row r="698" spans="2:6" ht="12.75">
      <c r="B698" s="44"/>
      <c r="C698" s="44"/>
      <c r="F698" s="44"/>
    </row>
    <row r="699" spans="2:6" ht="12.75">
      <c r="B699" s="44"/>
      <c r="C699" s="44"/>
      <c r="F699" s="44"/>
    </row>
    <row r="700" spans="2:6" ht="12.75">
      <c r="B700" s="44"/>
      <c r="C700" s="44"/>
      <c r="F700" s="44"/>
    </row>
    <row r="701" spans="2:6" ht="12.75">
      <c r="B701" s="44"/>
      <c r="C701" s="44"/>
      <c r="F701" s="44"/>
    </row>
    <row r="702" spans="2:6" ht="12.75">
      <c r="B702" s="44"/>
      <c r="C702" s="44"/>
      <c r="F702" s="44"/>
    </row>
    <row r="703" spans="2:6" ht="12.75">
      <c r="B703" s="44"/>
      <c r="C703" s="44"/>
      <c r="F703" s="44"/>
    </row>
    <row r="704" spans="2:6" ht="12.75">
      <c r="B704" s="44"/>
      <c r="C704" s="44"/>
      <c r="F704" s="44"/>
    </row>
    <row r="705" spans="2:6" ht="12.75">
      <c r="B705" s="44"/>
      <c r="C705" s="44"/>
      <c r="F705" s="44"/>
    </row>
    <row r="706" spans="2:6" ht="12.75">
      <c r="B706" s="44"/>
      <c r="C706" s="44"/>
      <c r="F706" s="44"/>
    </row>
    <row r="707" spans="2:6" ht="12.75">
      <c r="B707" s="44"/>
      <c r="C707" s="44"/>
      <c r="F707" s="44"/>
    </row>
    <row r="708" spans="2:6" ht="12.75">
      <c r="B708" s="44"/>
      <c r="C708" s="44"/>
      <c r="F708" s="44"/>
    </row>
    <row r="709" spans="2:6" ht="12.75">
      <c r="B709" s="44"/>
      <c r="C709" s="44"/>
      <c r="F709" s="44"/>
    </row>
    <row r="710" spans="2:6" ht="12.75">
      <c r="B710" s="44"/>
      <c r="C710" s="44"/>
      <c r="F710" s="44"/>
    </row>
    <row r="711" spans="2:6" ht="12.75">
      <c r="B711" s="44"/>
      <c r="C711" s="44"/>
      <c r="F711" s="44"/>
    </row>
    <row r="712" spans="2:6" ht="12.75">
      <c r="B712" s="44"/>
      <c r="C712" s="44"/>
      <c r="F712" s="44"/>
    </row>
    <row r="713" spans="2:6" ht="12.75">
      <c r="B713" s="44"/>
      <c r="C713" s="44"/>
      <c r="F713" s="44"/>
    </row>
    <row r="714" spans="2:6" ht="12.75">
      <c r="B714" s="44"/>
      <c r="C714" s="44"/>
      <c r="F714" s="44"/>
    </row>
    <row r="715" spans="2:6" ht="12.75">
      <c r="B715" s="44"/>
      <c r="C715" s="44"/>
      <c r="F715" s="44"/>
    </row>
    <row r="716" spans="2:6" ht="12.75">
      <c r="B716" s="44"/>
      <c r="C716" s="44"/>
      <c r="F716" s="44"/>
    </row>
    <row r="717" spans="2:6" ht="12.75">
      <c r="B717" s="44"/>
      <c r="C717" s="44"/>
      <c r="F717" s="44"/>
    </row>
    <row r="718" spans="2:6" ht="12.75">
      <c r="B718" s="44"/>
      <c r="C718" s="44"/>
      <c r="F718" s="44"/>
    </row>
    <row r="719" spans="2:6" ht="12.75">
      <c r="B719" s="44"/>
      <c r="C719" s="44"/>
      <c r="F719" s="44"/>
    </row>
    <row r="720" spans="2:6" ht="12.75">
      <c r="B720" s="44"/>
      <c r="C720" s="44"/>
      <c r="F720" s="44"/>
    </row>
    <row r="721" spans="2:6" ht="12.75">
      <c r="B721" s="44"/>
      <c r="C721" s="44"/>
      <c r="F721" s="44"/>
    </row>
    <row r="722" spans="2:6" ht="12.75">
      <c r="B722" s="44"/>
      <c r="C722" s="44"/>
      <c r="F722" s="44"/>
    </row>
    <row r="723" spans="2:6" ht="12.75">
      <c r="B723" s="44"/>
      <c r="C723" s="44"/>
      <c r="F723" s="44"/>
    </row>
    <row r="724" spans="2:6" ht="12.75">
      <c r="B724" s="44"/>
      <c r="C724" s="44"/>
      <c r="F724" s="44"/>
    </row>
    <row r="725" spans="2:6" ht="12.75">
      <c r="B725" s="44"/>
      <c r="C725" s="44"/>
      <c r="F725" s="44"/>
    </row>
    <row r="726" spans="2:6" ht="12.75">
      <c r="B726" s="44"/>
      <c r="C726" s="44"/>
      <c r="F726" s="44"/>
    </row>
    <row r="727" spans="2:6" ht="12.75">
      <c r="B727" s="44"/>
      <c r="C727" s="44"/>
      <c r="F727" s="44"/>
    </row>
    <row r="728" spans="2:6" ht="12.75">
      <c r="B728" s="44"/>
      <c r="C728" s="44"/>
      <c r="F728" s="44"/>
    </row>
    <row r="729" spans="2:6" ht="12.75">
      <c r="B729" s="44"/>
      <c r="C729" s="44"/>
      <c r="F729" s="44"/>
    </row>
    <row r="730" spans="2:6" ht="12.75">
      <c r="B730" s="44"/>
      <c r="C730" s="44"/>
      <c r="F730" s="44"/>
    </row>
    <row r="731" spans="2:6" ht="12.75">
      <c r="B731" s="44"/>
      <c r="C731" s="44"/>
      <c r="F731" s="44"/>
    </row>
    <row r="732" spans="2:6" ht="12.75">
      <c r="B732" s="44"/>
      <c r="C732" s="44"/>
      <c r="F732" s="44"/>
    </row>
    <row r="733" spans="2:6" ht="12.75">
      <c r="B733" s="44"/>
      <c r="C733" s="44"/>
      <c r="F733" s="44"/>
    </row>
    <row r="734" spans="2:6" ht="12.75">
      <c r="B734" s="44"/>
      <c r="C734" s="44"/>
      <c r="F734" s="44"/>
    </row>
    <row r="735" spans="2:6" ht="12.75">
      <c r="B735" s="44"/>
      <c r="C735" s="44"/>
      <c r="F735" s="44"/>
    </row>
    <row r="736" spans="2:6" ht="12.75">
      <c r="B736" s="44"/>
      <c r="C736" s="44"/>
      <c r="F736" s="44"/>
    </row>
    <row r="737" spans="2:6" ht="12.75">
      <c r="B737" s="44"/>
      <c r="C737" s="44"/>
      <c r="F737" s="44"/>
    </row>
    <row r="738" spans="2:6" ht="12.75">
      <c r="B738" s="44"/>
      <c r="C738" s="44"/>
      <c r="F738" s="44"/>
    </row>
    <row r="739" spans="2:6" ht="12.75">
      <c r="B739" s="44"/>
      <c r="C739" s="44"/>
      <c r="F739" s="44"/>
    </row>
    <row r="740" spans="2:6" ht="12.75">
      <c r="B740" s="44"/>
      <c r="C740" s="44"/>
      <c r="F740" s="44"/>
    </row>
    <row r="741" spans="2:6" ht="12.75">
      <c r="B741" s="44"/>
      <c r="C741" s="44"/>
      <c r="F741" s="44"/>
    </row>
    <row r="742" spans="2:6" ht="12.75">
      <c r="B742" s="44"/>
      <c r="C742" s="44"/>
      <c r="F742" s="44"/>
    </row>
    <row r="743" spans="2:6" ht="12.75">
      <c r="B743" s="44"/>
      <c r="C743" s="44"/>
      <c r="F743" s="44"/>
    </row>
    <row r="744" spans="2:6" ht="12.75">
      <c r="B744" s="44"/>
      <c r="C744" s="44"/>
      <c r="F744" s="44"/>
    </row>
    <row r="745" spans="2:6" ht="12.75">
      <c r="B745" s="44"/>
      <c r="C745" s="44"/>
      <c r="F745" s="44"/>
    </row>
    <row r="746" spans="2:6" ht="12.75">
      <c r="B746" s="44"/>
      <c r="C746" s="44"/>
      <c r="F746" s="44"/>
    </row>
    <row r="747" spans="2:6" ht="12.75">
      <c r="B747" s="44"/>
      <c r="C747" s="44"/>
      <c r="F747" s="44"/>
    </row>
    <row r="748" spans="2:6" ht="12.75">
      <c r="B748" s="44"/>
      <c r="C748" s="44"/>
      <c r="F748" s="44"/>
    </row>
    <row r="749" spans="2:6" ht="12.75">
      <c r="B749" s="44"/>
      <c r="C749" s="44"/>
      <c r="F749" s="44"/>
    </row>
    <row r="750" spans="2:6" ht="12.75">
      <c r="B750" s="44"/>
      <c r="C750" s="44"/>
      <c r="F750" s="44"/>
    </row>
    <row r="751" spans="2:6" ht="12.75">
      <c r="B751" s="44"/>
      <c r="C751" s="44"/>
      <c r="F751" s="44"/>
    </row>
    <row r="752" spans="2:6" ht="12.75">
      <c r="B752" s="44"/>
      <c r="C752" s="44"/>
      <c r="F752" s="44"/>
    </row>
    <row r="753" spans="2:6" ht="12.75">
      <c r="B753" s="44"/>
      <c r="C753" s="44"/>
      <c r="F753" s="44"/>
    </row>
    <row r="754" spans="2:6" ht="12.75">
      <c r="B754" s="44"/>
      <c r="C754" s="44"/>
      <c r="F754" s="44"/>
    </row>
    <row r="755" spans="2:6" ht="12.75">
      <c r="B755" s="44"/>
      <c r="C755" s="44"/>
      <c r="F755" s="44"/>
    </row>
    <row r="756" spans="2:6" ht="12.75">
      <c r="B756" s="44"/>
      <c r="C756" s="44"/>
      <c r="F756" s="44"/>
    </row>
    <row r="757" spans="2:6" ht="12.75">
      <c r="B757" s="44"/>
      <c r="C757" s="44"/>
      <c r="F757" s="44"/>
    </row>
    <row r="758" spans="2:6" ht="12.75">
      <c r="B758" s="44"/>
      <c r="C758" s="44"/>
      <c r="F758" s="44"/>
    </row>
    <row r="759" spans="2:6" ht="12.75">
      <c r="B759" s="44"/>
      <c r="C759" s="44"/>
      <c r="F759" s="44"/>
    </row>
    <row r="760" spans="2:6" ht="12.75">
      <c r="B760" s="44"/>
      <c r="C760" s="44"/>
      <c r="F760" s="44"/>
    </row>
    <row r="761" spans="2:6" ht="12.75">
      <c r="B761" s="44"/>
      <c r="C761" s="44"/>
      <c r="F761" s="44"/>
    </row>
    <row r="762" spans="2:6" ht="12.75">
      <c r="B762" s="44"/>
      <c r="C762" s="44"/>
      <c r="F762" s="44"/>
    </row>
    <row r="763" spans="2:6" ht="12.75">
      <c r="B763" s="44"/>
      <c r="C763" s="44"/>
      <c r="F763" s="44"/>
    </row>
    <row r="764" spans="2:6" ht="12.75">
      <c r="B764" s="44"/>
      <c r="C764" s="44"/>
      <c r="F764" s="44"/>
    </row>
    <row r="765" spans="2:6" ht="12.75">
      <c r="B765" s="44"/>
      <c r="C765" s="44"/>
      <c r="F765" s="44"/>
    </row>
    <row r="766" spans="2:6" ht="12.75">
      <c r="B766" s="44"/>
      <c r="C766" s="44"/>
      <c r="F766" s="44"/>
    </row>
    <row r="767" spans="2:6" ht="12.75">
      <c r="B767" s="44"/>
      <c r="C767" s="44"/>
      <c r="F767" s="44"/>
    </row>
    <row r="768" spans="2:6" ht="12.75">
      <c r="B768" s="44"/>
      <c r="C768" s="44"/>
      <c r="F768" s="44"/>
    </row>
    <row r="769" spans="2:6" ht="12.75">
      <c r="B769" s="44"/>
      <c r="C769" s="44"/>
      <c r="F769" s="44"/>
    </row>
    <row r="770" spans="2:6" ht="12.75">
      <c r="B770" s="44"/>
      <c r="C770" s="44"/>
      <c r="F770" s="44"/>
    </row>
    <row r="771" spans="2:6" ht="12.75">
      <c r="B771" s="44"/>
      <c r="C771" s="44"/>
      <c r="F771" s="44"/>
    </row>
    <row r="772" spans="2:6" ht="12.75">
      <c r="B772" s="44"/>
      <c r="C772" s="44"/>
      <c r="F772" s="44"/>
    </row>
    <row r="773" spans="2:6" ht="12.75">
      <c r="B773" s="44"/>
      <c r="C773" s="44"/>
      <c r="F773" s="44"/>
    </row>
    <row r="774" spans="2:6" ht="12.75">
      <c r="B774" s="44"/>
      <c r="C774" s="44"/>
      <c r="F774" s="44"/>
    </row>
    <row r="775" spans="2:6" ht="12.75">
      <c r="B775" s="44"/>
      <c r="C775" s="44"/>
      <c r="F775" s="44"/>
    </row>
    <row r="776" spans="2:6" ht="12.75">
      <c r="B776" s="44"/>
      <c r="C776" s="44"/>
      <c r="F776" s="44"/>
    </row>
    <row r="777" spans="2:6" ht="12.75">
      <c r="B777" s="44"/>
      <c r="C777" s="44"/>
      <c r="F777" s="44"/>
    </row>
    <row r="778" spans="2:6" ht="12.75">
      <c r="B778" s="44"/>
      <c r="C778" s="44"/>
      <c r="F778" s="44"/>
    </row>
    <row r="779" spans="2:6" ht="12.75">
      <c r="B779" s="44"/>
      <c r="C779" s="44"/>
      <c r="F779" s="44"/>
    </row>
    <row r="780" spans="2:6" ht="12.75">
      <c r="B780" s="44"/>
      <c r="C780" s="44"/>
      <c r="F780" s="44"/>
    </row>
    <row r="781" spans="2:6" ht="12.75">
      <c r="B781" s="44"/>
      <c r="C781" s="44"/>
      <c r="F781" s="44"/>
    </row>
    <row r="782" spans="2:6" ht="12.75">
      <c r="B782" s="44"/>
      <c r="C782" s="44"/>
      <c r="F782" s="44"/>
    </row>
    <row r="783" spans="2:6" ht="12.75">
      <c r="B783" s="44"/>
      <c r="C783" s="44"/>
      <c r="F783" s="44"/>
    </row>
    <row r="784" spans="2:6" ht="12.75">
      <c r="B784" s="44"/>
      <c r="C784" s="44"/>
      <c r="F784" s="44"/>
    </row>
    <row r="785" spans="2:6" ht="12.75">
      <c r="B785" s="44"/>
      <c r="C785" s="44"/>
      <c r="F785" s="44"/>
    </row>
    <row r="786" spans="2:6" ht="12.75">
      <c r="B786" s="44"/>
      <c r="C786" s="44"/>
      <c r="F786" s="44"/>
    </row>
    <row r="787" spans="2:6" ht="12.75">
      <c r="B787" s="44"/>
      <c r="C787" s="44"/>
      <c r="F787" s="44"/>
    </row>
    <row r="788" spans="2:6" ht="12.75">
      <c r="B788" s="44"/>
      <c r="C788" s="44"/>
      <c r="F788" s="44"/>
    </row>
    <row r="789" spans="2:6" ht="12.75">
      <c r="B789" s="44"/>
      <c r="C789" s="44"/>
      <c r="F789" s="44"/>
    </row>
    <row r="790" spans="2:6" ht="12.75">
      <c r="B790" s="44"/>
      <c r="C790" s="44"/>
      <c r="F790" s="44"/>
    </row>
    <row r="791" spans="2:6" ht="12.75">
      <c r="B791" s="44"/>
      <c r="C791" s="44"/>
      <c r="F791" s="44"/>
    </row>
    <row r="792" spans="2:6" ht="12.75">
      <c r="B792" s="44"/>
      <c r="C792" s="44"/>
      <c r="F792" s="44"/>
    </row>
    <row r="793" spans="2:6" ht="12.75">
      <c r="B793" s="44"/>
      <c r="C793" s="44"/>
      <c r="F793" s="44"/>
    </row>
    <row r="794" spans="2:6" ht="12.75">
      <c r="B794" s="44"/>
      <c r="C794" s="44"/>
      <c r="F794" s="44"/>
    </row>
    <row r="795" spans="2:6" ht="12.75">
      <c r="B795" s="44"/>
      <c r="C795" s="44"/>
      <c r="F795" s="44"/>
    </row>
    <row r="796" spans="2:6" ht="12.75">
      <c r="B796" s="44"/>
      <c r="C796" s="44"/>
      <c r="F796" s="44"/>
    </row>
    <row r="797" spans="2:6" ht="12.75">
      <c r="B797" s="44"/>
      <c r="C797" s="44"/>
      <c r="F797" s="44"/>
    </row>
    <row r="798" spans="2:6" ht="12.75">
      <c r="B798" s="44"/>
      <c r="C798" s="44"/>
      <c r="F798" s="44"/>
    </row>
    <row r="799" spans="2:6" ht="12.75">
      <c r="B799" s="44"/>
      <c r="C799" s="44"/>
      <c r="F799" s="44"/>
    </row>
    <row r="800" spans="2:6" ht="12.75">
      <c r="B800" s="44"/>
      <c r="C800" s="44"/>
      <c r="F800" s="44"/>
    </row>
    <row r="801" spans="2:6" ht="12.75">
      <c r="B801" s="44"/>
      <c r="C801" s="44"/>
      <c r="F801" s="44"/>
    </row>
    <row r="802" spans="2:6" ht="12.75">
      <c r="B802" s="44"/>
      <c r="C802" s="44"/>
      <c r="F802" s="44"/>
    </row>
    <row r="803" spans="2:6" ht="12.75">
      <c r="B803" s="44"/>
      <c r="C803" s="44"/>
      <c r="F803" s="44"/>
    </row>
    <row r="804" spans="2:6" ht="12.75">
      <c r="B804" s="44"/>
      <c r="C804" s="44"/>
      <c r="F804" s="44"/>
    </row>
    <row r="805" spans="2:6" ht="12.75">
      <c r="B805" s="44"/>
      <c r="C805" s="44"/>
      <c r="F805" s="44"/>
    </row>
    <row r="806" spans="2:6" ht="12.75">
      <c r="B806" s="44"/>
      <c r="C806" s="44"/>
      <c r="F806" s="44"/>
    </row>
    <row r="807" spans="2:6" ht="12.75">
      <c r="B807" s="44"/>
      <c r="C807" s="44"/>
      <c r="F807" s="44"/>
    </row>
    <row r="808" spans="2:6" ht="12.75">
      <c r="B808" s="44"/>
      <c r="C808" s="44"/>
      <c r="F808" s="44"/>
    </row>
    <row r="809" spans="2:6" ht="12.75">
      <c r="B809" s="44"/>
      <c r="C809" s="44"/>
      <c r="F809" s="44"/>
    </row>
    <row r="810" spans="2:6" ht="12.75">
      <c r="B810" s="44"/>
      <c r="C810" s="44"/>
      <c r="F810" s="44"/>
    </row>
    <row r="811" spans="2:6" ht="12.75">
      <c r="B811" s="44"/>
      <c r="C811" s="44"/>
      <c r="F811" s="44"/>
    </row>
    <row r="812" spans="2:6" ht="12.75">
      <c r="B812" s="44"/>
      <c r="C812" s="44"/>
      <c r="F812" s="44"/>
    </row>
    <row r="813" spans="2:6" ht="12.75">
      <c r="B813" s="44"/>
      <c r="C813" s="44"/>
      <c r="F813" s="44"/>
    </row>
    <row r="814" spans="2:6" ht="12.75">
      <c r="B814" s="44"/>
      <c r="C814" s="44"/>
      <c r="F814" s="44"/>
    </row>
    <row r="815" spans="2:6" ht="12.75">
      <c r="B815" s="44"/>
      <c r="C815" s="44"/>
      <c r="F815" s="44"/>
    </row>
    <row r="816" spans="2:6" ht="12.75">
      <c r="B816" s="44"/>
      <c r="C816" s="44"/>
      <c r="F816" s="44"/>
    </row>
    <row r="817" spans="2:6" ht="12.75">
      <c r="B817" s="44"/>
      <c r="C817" s="44"/>
      <c r="F817" s="44"/>
    </row>
    <row r="818" spans="2:6" ht="12.75">
      <c r="B818" s="44"/>
      <c r="C818" s="44"/>
      <c r="F818" s="44"/>
    </row>
    <row r="819" spans="2:6" ht="12.75">
      <c r="B819" s="44"/>
      <c r="C819" s="44"/>
      <c r="F819" s="44"/>
    </row>
    <row r="820" spans="2:6" ht="12.75">
      <c r="B820" s="44"/>
      <c r="C820" s="44"/>
      <c r="F820" s="44"/>
    </row>
    <row r="821" spans="2:6" ht="12.75">
      <c r="B821" s="44"/>
      <c r="C821" s="44"/>
      <c r="F821" s="44"/>
    </row>
    <row r="822" spans="2:6" ht="12.75">
      <c r="B822" s="44"/>
      <c r="C822" s="44"/>
      <c r="F822" s="44"/>
    </row>
    <row r="823" spans="2:6" ht="12.75">
      <c r="B823" s="44"/>
      <c r="C823" s="44"/>
      <c r="F823" s="44"/>
    </row>
    <row r="824" spans="2:6" ht="12.75">
      <c r="B824" s="44"/>
      <c r="C824" s="44"/>
      <c r="F824" s="44"/>
    </row>
    <row r="825" spans="2:6" ht="12.75">
      <c r="B825" s="44"/>
      <c r="C825" s="44"/>
      <c r="F825" s="44"/>
    </row>
    <row r="826" spans="2:6" ht="12.75">
      <c r="B826" s="44"/>
      <c r="C826" s="44"/>
      <c r="F826" s="44"/>
    </row>
    <row r="827" spans="2:6" ht="12.75">
      <c r="B827" s="44"/>
      <c r="C827" s="44"/>
      <c r="F827" s="44"/>
    </row>
    <row r="828" spans="2:6" ht="12.75">
      <c r="B828" s="44"/>
      <c r="C828" s="44"/>
      <c r="F828" s="44"/>
    </row>
    <row r="829" spans="2:6" ht="12.75">
      <c r="B829" s="44"/>
      <c r="C829" s="44"/>
      <c r="F829" s="44"/>
    </row>
    <row r="830" spans="2:6" ht="12.75">
      <c r="B830" s="44"/>
      <c r="C830" s="44"/>
      <c r="F830" s="44"/>
    </row>
    <row r="831" spans="2:6" ht="12.75">
      <c r="B831" s="44"/>
      <c r="C831" s="44"/>
      <c r="F831" s="44"/>
    </row>
    <row r="832" spans="2:6" ht="12.75">
      <c r="B832" s="44"/>
      <c r="C832" s="44"/>
      <c r="F832" s="44"/>
    </row>
    <row r="833" spans="2:6" ht="12.75">
      <c r="B833" s="44"/>
      <c r="C833" s="44"/>
      <c r="F833" s="44"/>
    </row>
    <row r="834" spans="2:6" ht="12.75">
      <c r="B834" s="44"/>
      <c r="C834" s="44"/>
      <c r="F834" s="44"/>
    </row>
    <row r="835" spans="2:6" ht="12.75">
      <c r="B835" s="44"/>
      <c r="C835" s="44"/>
      <c r="F835" s="44"/>
    </row>
    <row r="836" spans="2:6" ht="12.75">
      <c r="B836" s="44"/>
      <c r="C836" s="44"/>
      <c r="F836" s="44"/>
    </row>
    <row r="837" spans="2:6" ht="12.75">
      <c r="B837" s="44"/>
      <c r="C837" s="44"/>
      <c r="F837" s="44"/>
    </row>
    <row r="838" spans="2:6" ht="12.75">
      <c r="B838" s="44"/>
      <c r="C838" s="44"/>
      <c r="F838" s="44"/>
    </row>
    <row r="839" spans="2:6" ht="12.75">
      <c r="B839" s="44"/>
      <c r="C839" s="44"/>
      <c r="F839" s="44"/>
    </row>
    <row r="840" spans="2:6" ht="12.75">
      <c r="B840" s="44"/>
      <c r="C840" s="44"/>
      <c r="F840" s="44"/>
    </row>
    <row r="841" spans="2:6" ht="12.75">
      <c r="B841" s="44"/>
      <c r="C841" s="44"/>
      <c r="F841" s="44"/>
    </row>
    <row r="842" spans="2:6" ht="12.75">
      <c r="B842" s="44"/>
      <c r="C842" s="44"/>
      <c r="F842" s="44"/>
    </row>
    <row r="843" spans="2:6" ht="12.75">
      <c r="B843" s="44"/>
      <c r="C843" s="44"/>
      <c r="F843" s="44"/>
    </row>
    <row r="844" spans="2:6" ht="12.75">
      <c r="B844" s="44"/>
      <c r="C844" s="44"/>
      <c r="F844" s="44"/>
    </row>
    <row r="845" spans="2:6" ht="12.75">
      <c r="B845" s="44"/>
      <c r="C845" s="44"/>
      <c r="F845" s="44"/>
    </row>
    <row r="846" spans="2:6" ht="12.75">
      <c r="B846" s="44"/>
      <c r="C846" s="44"/>
      <c r="F846" s="44"/>
    </row>
    <row r="847" spans="2:6" ht="12.75">
      <c r="B847" s="44"/>
      <c r="C847" s="44"/>
      <c r="F847" s="44"/>
    </row>
    <row r="848" spans="2:6" ht="12.75">
      <c r="B848" s="44"/>
      <c r="C848" s="44"/>
      <c r="F848" s="44"/>
    </row>
    <row r="849" spans="2:6" ht="12.75">
      <c r="B849" s="44"/>
      <c r="C849" s="44"/>
      <c r="F849" s="44"/>
    </row>
    <row r="850" spans="2:6" ht="12.75">
      <c r="B850" s="44"/>
      <c r="C850" s="44"/>
      <c r="F850" s="44"/>
    </row>
    <row r="851" spans="2:6" ht="12.75">
      <c r="B851" s="44"/>
      <c r="C851" s="44"/>
      <c r="F851" s="44"/>
    </row>
    <row r="852" spans="2:6" ht="12.75">
      <c r="B852" s="44"/>
      <c r="C852" s="44"/>
      <c r="F852" s="44"/>
    </row>
    <row r="853" spans="2:6" ht="12.75">
      <c r="B853" s="44"/>
      <c r="C853" s="44"/>
      <c r="F853" s="44"/>
    </row>
    <row r="854" spans="2:6" ht="12.75">
      <c r="B854" s="44"/>
      <c r="C854" s="44"/>
      <c r="F854" s="44"/>
    </row>
    <row r="855" spans="2:6" ht="12.75">
      <c r="B855" s="44"/>
      <c r="C855" s="44"/>
      <c r="F855" s="44"/>
    </row>
    <row r="856" spans="2:6" ht="12.75">
      <c r="B856" s="44"/>
      <c r="C856" s="44"/>
      <c r="F856" s="44"/>
    </row>
    <row r="857" spans="2:6" ht="12.75">
      <c r="B857" s="44"/>
      <c r="C857" s="44"/>
      <c r="F857" s="44"/>
    </row>
    <row r="858" spans="2:6" ht="12.75">
      <c r="B858" s="44"/>
      <c r="C858" s="44"/>
      <c r="F858" s="44"/>
    </row>
    <row r="859" spans="2:6" ht="12.75">
      <c r="B859" s="44"/>
      <c r="C859" s="44"/>
      <c r="F859" s="44"/>
    </row>
    <row r="860" spans="2:6" ht="12.75">
      <c r="B860" s="44"/>
      <c r="C860" s="44"/>
      <c r="F860" s="44"/>
    </row>
    <row r="861" spans="2:6" ht="12.75">
      <c r="B861" s="44"/>
      <c r="C861" s="44"/>
      <c r="F861" s="44"/>
    </row>
    <row r="862" spans="2:6" ht="12.75">
      <c r="B862" s="44"/>
      <c r="C862" s="44"/>
      <c r="F862" s="44"/>
    </row>
    <row r="863" spans="2:6" ht="12.75">
      <c r="B863" s="44"/>
      <c r="C863" s="44"/>
      <c r="F863" s="44"/>
    </row>
    <row r="864" spans="2:6" ht="12.75">
      <c r="B864" s="44"/>
      <c r="C864" s="44"/>
      <c r="F864" s="44"/>
    </row>
    <row r="865" spans="2:6" ht="12.75">
      <c r="B865" s="44"/>
      <c r="C865" s="44"/>
      <c r="F865" s="44"/>
    </row>
    <row r="866" spans="2:6" ht="12.75">
      <c r="B866" s="44"/>
      <c r="C866" s="44"/>
      <c r="F866" s="44"/>
    </row>
    <row r="867" spans="2:6" ht="12.75">
      <c r="B867" s="44"/>
      <c r="C867" s="44"/>
      <c r="F867" s="44"/>
    </row>
    <row r="868" spans="2:6" ht="12.75">
      <c r="B868" s="44"/>
      <c r="C868" s="44"/>
      <c r="F868" s="44"/>
    </row>
    <row r="869" spans="2:6" ht="12.75">
      <c r="B869" s="44"/>
      <c r="C869" s="44"/>
      <c r="F869" s="44"/>
    </row>
    <row r="870" spans="2:6" ht="12.75">
      <c r="B870" s="44"/>
      <c r="C870" s="44"/>
      <c r="F870" s="44"/>
    </row>
    <row r="871" spans="2:6" ht="12.75">
      <c r="B871" s="44"/>
      <c r="C871" s="44"/>
      <c r="F871" s="44"/>
    </row>
    <row r="872" spans="2:6" ht="12.75">
      <c r="B872" s="44"/>
      <c r="C872" s="44"/>
      <c r="F872" s="44"/>
    </row>
    <row r="873" spans="2:6" ht="12.75">
      <c r="B873" s="44"/>
      <c r="C873" s="44"/>
      <c r="F873" s="44"/>
    </row>
    <row r="874" spans="2:6" ht="12.75">
      <c r="B874" s="44"/>
      <c r="C874" s="44"/>
      <c r="F874" s="44"/>
    </row>
    <row r="875" spans="2:6" ht="12.75">
      <c r="B875" s="44"/>
      <c r="C875" s="44"/>
      <c r="F875" s="44"/>
    </row>
    <row r="876" spans="2:6" ht="12.75">
      <c r="B876" s="44"/>
      <c r="C876" s="44"/>
      <c r="F876" s="44"/>
    </row>
    <row r="877" spans="2:6" ht="12.75">
      <c r="B877" s="44"/>
      <c r="C877" s="44"/>
      <c r="F877" s="44"/>
    </row>
    <row r="878" spans="2:6" ht="12.75">
      <c r="B878" s="44"/>
      <c r="C878" s="44"/>
      <c r="F878" s="44"/>
    </row>
    <row r="879" spans="2:6" ht="12.75">
      <c r="B879" s="44"/>
      <c r="C879" s="44"/>
      <c r="F879" s="44"/>
    </row>
    <row r="880" spans="2:6" ht="12.75">
      <c r="B880" s="44"/>
      <c r="C880" s="44"/>
      <c r="F880" s="44"/>
    </row>
    <row r="881" spans="2:6" ht="12.75">
      <c r="B881" s="44"/>
      <c r="C881" s="44"/>
      <c r="F881" s="44"/>
    </row>
    <row r="882" spans="2:6" ht="12.75">
      <c r="B882" s="44"/>
      <c r="C882" s="44"/>
      <c r="F882" s="44"/>
    </row>
    <row r="883" spans="2:6" ht="12.75">
      <c r="B883" s="44"/>
      <c r="C883" s="44"/>
      <c r="F883" s="44"/>
    </row>
    <row r="884" spans="2:6" ht="12.75">
      <c r="B884" s="44"/>
      <c r="C884" s="44"/>
      <c r="F884" s="44"/>
    </row>
    <row r="885" spans="2:6" ht="12.75">
      <c r="B885" s="44"/>
      <c r="C885" s="44"/>
      <c r="F885" s="44"/>
    </row>
    <row r="886" spans="2:6" ht="12.75">
      <c r="B886" s="44"/>
      <c r="C886" s="44"/>
      <c r="F886" s="44"/>
    </row>
    <row r="887" spans="2:6" ht="12.75">
      <c r="B887" s="44"/>
      <c r="C887" s="44"/>
      <c r="F887" s="44"/>
    </row>
    <row r="888" spans="2:6" ht="12.75">
      <c r="B888" s="44"/>
      <c r="C888" s="44"/>
      <c r="F888" s="44"/>
    </row>
    <row r="889" spans="2:6" ht="12.75">
      <c r="B889" s="44"/>
      <c r="C889" s="44"/>
      <c r="F889" s="44"/>
    </row>
    <row r="890" spans="2:6" ht="12.75">
      <c r="B890" s="44"/>
      <c r="C890" s="44"/>
      <c r="F890" s="44"/>
    </row>
    <row r="891" spans="2:6" ht="12.75">
      <c r="B891" s="44"/>
      <c r="C891" s="44"/>
      <c r="F891" s="44"/>
    </row>
    <row r="892" spans="2:6" ht="12.75">
      <c r="B892" s="44"/>
      <c r="C892" s="44"/>
      <c r="F892" s="44"/>
    </row>
    <row r="893" spans="2:6" ht="12.75">
      <c r="B893" s="44"/>
      <c r="C893" s="44"/>
      <c r="F893" s="44"/>
    </row>
    <row r="894" spans="2:6" ht="12.75">
      <c r="B894" s="44"/>
      <c r="C894" s="44"/>
      <c r="F894" s="44"/>
    </row>
    <row r="895" spans="2:6" ht="12.75">
      <c r="B895" s="44"/>
      <c r="C895" s="44"/>
      <c r="F895" s="44"/>
    </row>
    <row r="896" spans="2:6" ht="12.75">
      <c r="B896" s="44"/>
      <c r="C896" s="44"/>
      <c r="F896" s="44"/>
    </row>
    <row r="897" spans="2:6" ht="12.75">
      <c r="B897" s="44"/>
      <c r="C897" s="44"/>
      <c r="F897" s="44"/>
    </row>
    <row r="898" spans="2:6" ht="12.75">
      <c r="B898" s="44"/>
      <c r="C898" s="44"/>
      <c r="F898" s="44"/>
    </row>
    <row r="899" spans="2:6" ht="12.75">
      <c r="B899" s="44"/>
      <c r="C899" s="44"/>
      <c r="F899" s="44"/>
    </row>
    <row r="900" spans="2:6" ht="12.75">
      <c r="B900" s="44"/>
      <c r="C900" s="44"/>
      <c r="F900" s="44"/>
    </row>
    <row r="901" spans="2:6" ht="12.75">
      <c r="B901" s="44"/>
      <c r="C901" s="44"/>
      <c r="F901" s="44"/>
    </row>
    <row r="902" spans="2:6" ht="12.75">
      <c r="B902" s="44"/>
      <c r="C902" s="44"/>
      <c r="F902" s="44"/>
    </row>
    <row r="903" spans="2:6" ht="12.75">
      <c r="B903" s="44"/>
      <c r="C903" s="44"/>
      <c r="F903" s="44"/>
    </row>
    <row r="904" spans="2:6" ht="12.75">
      <c r="B904" s="44"/>
      <c r="C904" s="44"/>
      <c r="F904" s="44"/>
    </row>
    <row r="905" spans="2:6" ht="12.75">
      <c r="B905" s="44"/>
      <c r="C905" s="44"/>
      <c r="F905" s="44"/>
    </row>
    <row r="906" spans="2:6" ht="12.75">
      <c r="B906" s="44"/>
      <c r="C906" s="44"/>
      <c r="F906" s="44"/>
    </row>
    <row r="907" spans="2:6" ht="12.75">
      <c r="B907" s="44"/>
      <c r="C907" s="44"/>
      <c r="F907" s="44"/>
    </row>
    <row r="908" spans="2:6" ht="12.75">
      <c r="B908" s="44"/>
      <c r="C908" s="44"/>
      <c r="F908" s="44"/>
    </row>
    <row r="909" spans="2:6" ht="12.75">
      <c r="B909" s="44"/>
      <c r="C909" s="44"/>
      <c r="F909" s="44"/>
    </row>
    <row r="910" spans="2:6" ht="12.75">
      <c r="B910" s="44"/>
      <c r="C910" s="44"/>
      <c r="F910" s="44"/>
    </row>
    <row r="911" spans="2:6" ht="12.75">
      <c r="B911" s="44"/>
      <c r="C911" s="44"/>
      <c r="F911" s="44"/>
    </row>
    <row r="912" spans="2:6" ht="12.75">
      <c r="B912" s="44"/>
      <c r="C912" s="44"/>
      <c r="F912" s="44"/>
    </row>
    <row r="913" spans="2:6" ht="12.75">
      <c r="B913" s="44"/>
      <c r="C913" s="44"/>
      <c r="F913" s="44"/>
    </row>
    <row r="914" spans="2:6" ht="12.75">
      <c r="B914" s="44"/>
      <c r="C914" s="44"/>
      <c r="F914" s="44"/>
    </row>
    <row r="915" spans="2:6" ht="12.75">
      <c r="B915" s="44"/>
      <c r="C915" s="44"/>
      <c r="F915" s="44"/>
    </row>
    <row r="916" spans="2:6" ht="12.75">
      <c r="B916" s="44"/>
      <c r="C916" s="44"/>
      <c r="F916" s="44"/>
    </row>
    <row r="917" spans="2:6" ht="12.75">
      <c r="B917" s="44"/>
      <c r="C917" s="44"/>
      <c r="F917" s="44"/>
    </row>
    <row r="918" spans="2:6" ht="12.75">
      <c r="B918" s="44"/>
      <c r="C918" s="44"/>
      <c r="F918" s="44"/>
    </row>
    <row r="919" spans="2:6" ht="12.75">
      <c r="B919" s="44"/>
      <c r="C919" s="44"/>
      <c r="F919" s="44"/>
    </row>
    <row r="920" spans="2:6" ht="12.75">
      <c r="B920" s="44"/>
      <c r="C920" s="44"/>
      <c r="F920" s="44"/>
    </row>
    <row r="921" spans="2:6" ht="12.75">
      <c r="B921" s="44"/>
      <c r="C921" s="44"/>
      <c r="F921" s="44"/>
    </row>
    <row r="922" spans="2:6" ht="12.75">
      <c r="B922" s="44"/>
      <c r="C922" s="44"/>
      <c r="F922" s="44"/>
    </row>
    <row r="923" spans="2:6" ht="12.75">
      <c r="B923" s="44"/>
      <c r="C923" s="44"/>
      <c r="F923" s="44"/>
    </row>
    <row r="924" spans="2:6" ht="12.75">
      <c r="B924" s="44"/>
      <c r="C924" s="44"/>
      <c r="F924" s="44"/>
    </row>
    <row r="925" spans="2:6" ht="12.75">
      <c r="B925" s="44"/>
      <c r="C925" s="44"/>
      <c r="F925" s="44"/>
    </row>
    <row r="926" spans="2:6" ht="12.75">
      <c r="B926" s="44"/>
      <c r="C926" s="44"/>
      <c r="F926" s="44"/>
    </row>
    <row r="927" spans="2:6" ht="12.75">
      <c r="B927" s="44"/>
      <c r="C927" s="44"/>
      <c r="F927" s="44"/>
    </row>
    <row r="928" spans="2:6" ht="12.75">
      <c r="B928" s="44"/>
      <c r="C928" s="44"/>
      <c r="F928" s="44"/>
    </row>
    <row r="929" spans="2:6" ht="12.75">
      <c r="B929" s="44"/>
      <c r="C929" s="44"/>
      <c r="F929" s="44"/>
    </row>
    <row r="930" spans="2:6" ht="12.75">
      <c r="B930" s="44"/>
      <c r="C930" s="44"/>
      <c r="F930" s="44"/>
    </row>
    <row r="931" spans="2:6" ht="12.75">
      <c r="B931" s="44"/>
      <c r="C931" s="44"/>
      <c r="F931" s="44"/>
    </row>
    <row r="932" spans="2:6" ht="12.75">
      <c r="B932" s="44"/>
      <c r="C932" s="44"/>
      <c r="F932" s="44"/>
    </row>
    <row r="933" spans="2:6" ht="12.75">
      <c r="B933" s="44"/>
      <c r="C933" s="44"/>
      <c r="F933" s="44"/>
    </row>
    <row r="934" spans="2:6" ht="12.75">
      <c r="B934" s="44"/>
      <c r="C934" s="44"/>
      <c r="F934" s="44"/>
    </row>
    <row r="935" spans="2:6" ht="12.75">
      <c r="B935" s="44"/>
      <c r="C935" s="44"/>
      <c r="F935" s="44"/>
    </row>
    <row r="936" spans="2:6" ht="12.75">
      <c r="B936" s="44"/>
      <c r="C936" s="44"/>
      <c r="F936" s="44"/>
    </row>
    <row r="937" spans="2:6" ht="12.75">
      <c r="B937" s="44"/>
      <c r="C937" s="44"/>
      <c r="F937" s="44"/>
    </row>
    <row r="938" spans="2:6" ht="12.75">
      <c r="B938" s="44"/>
      <c r="C938" s="44"/>
      <c r="F938" s="44"/>
    </row>
    <row r="939" spans="2:6" ht="12.75">
      <c r="B939" s="44"/>
      <c r="C939" s="44"/>
      <c r="F939" s="44"/>
    </row>
    <row r="940" spans="2:6" ht="12.75">
      <c r="B940" s="44"/>
      <c r="C940" s="44"/>
      <c r="F940" s="44"/>
    </row>
    <row r="941" spans="2:6" ht="12.75">
      <c r="B941" s="44"/>
      <c r="C941" s="44"/>
      <c r="F941" s="44"/>
    </row>
    <row r="942" spans="2:6" ht="12.75">
      <c r="B942" s="44"/>
      <c r="C942" s="44"/>
      <c r="F942" s="44"/>
    </row>
    <row r="943" spans="2:6" ht="12.75">
      <c r="B943" s="44"/>
      <c r="C943" s="44"/>
      <c r="F943" s="44"/>
    </row>
    <row r="944" spans="2:6" ht="12.75">
      <c r="B944" s="44"/>
      <c r="C944" s="44"/>
      <c r="F944" s="44"/>
    </row>
    <row r="945" spans="2:6" ht="12.75">
      <c r="B945" s="44"/>
      <c r="C945" s="44"/>
      <c r="F945" s="44"/>
    </row>
    <row r="946" spans="2:6" ht="12.75">
      <c r="B946" s="44"/>
      <c r="C946" s="44"/>
      <c r="F946" s="44"/>
    </row>
    <row r="947" spans="2:6" ht="12.75">
      <c r="B947" s="44"/>
      <c r="C947" s="44"/>
      <c r="F947" s="44"/>
    </row>
    <row r="948" spans="2:6" ht="12.75">
      <c r="B948" s="44"/>
      <c r="C948" s="44"/>
      <c r="F948" s="44"/>
    </row>
    <row r="949" spans="2:6" ht="12.75">
      <c r="B949" s="44"/>
      <c r="C949" s="44"/>
      <c r="F949" s="44"/>
    </row>
    <row r="950" spans="2:6" ht="12.75">
      <c r="B950" s="44"/>
      <c r="C950" s="44"/>
      <c r="F950" s="44"/>
    </row>
    <row r="951" spans="2:6" ht="12.75">
      <c r="B951" s="44"/>
      <c r="C951" s="44"/>
      <c r="F951" s="44"/>
    </row>
    <row r="952" spans="2:6" ht="12.75">
      <c r="B952" s="44"/>
      <c r="C952" s="44"/>
      <c r="F952" s="44"/>
    </row>
    <row r="953" spans="2:6" ht="12.75">
      <c r="B953" s="44"/>
      <c r="C953" s="44"/>
      <c r="F953" s="44"/>
    </row>
    <row r="954" spans="2:6" ht="12.75">
      <c r="B954" s="44"/>
      <c r="C954" s="44"/>
      <c r="F954" s="44"/>
    </row>
    <row r="955" spans="2:6" ht="12.75">
      <c r="B955" s="44"/>
      <c r="C955" s="44"/>
      <c r="F955" s="44"/>
    </row>
    <row r="956" spans="2:6" ht="12.75">
      <c r="B956" s="44"/>
      <c r="C956" s="44"/>
      <c r="F956" s="44"/>
    </row>
    <row r="957" spans="2:6" ht="12.75">
      <c r="B957" s="44"/>
      <c r="C957" s="44"/>
      <c r="F957" s="44"/>
    </row>
    <row r="958" spans="2:6" ht="12.75">
      <c r="B958" s="44"/>
      <c r="C958" s="44"/>
      <c r="F958" s="44"/>
    </row>
    <row r="959" spans="2:6" ht="12.75">
      <c r="B959" s="44"/>
      <c r="C959" s="44"/>
      <c r="F959" s="44"/>
    </row>
    <row r="960" spans="2:6" ht="12.75">
      <c r="B960" s="44"/>
      <c r="C960" s="44"/>
      <c r="F960" s="44"/>
    </row>
    <row r="961" spans="2:6" ht="12.75">
      <c r="B961" s="44"/>
      <c r="C961" s="44"/>
      <c r="F961" s="44"/>
    </row>
    <row r="962" spans="2:6" ht="12.75">
      <c r="B962" s="44"/>
      <c r="C962" s="44"/>
      <c r="F962" s="44"/>
    </row>
    <row r="963" spans="2:6" ht="12.75">
      <c r="B963" s="44"/>
      <c r="C963" s="44"/>
      <c r="F963" s="44"/>
    </row>
    <row r="964" spans="2:6" ht="12.75">
      <c r="B964" s="44"/>
      <c r="C964" s="44"/>
      <c r="F964" s="44"/>
    </row>
    <row r="965" spans="2:6" ht="12.75">
      <c r="B965" s="44"/>
      <c r="C965" s="44"/>
      <c r="F965" s="44"/>
    </row>
    <row r="966" spans="2:6" ht="12.75">
      <c r="B966" s="44"/>
      <c r="C966" s="44"/>
      <c r="F966" s="44"/>
    </row>
    <row r="967" spans="2:6" ht="12.75">
      <c r="B967" s="44"/>
      <c r="C967" s="44"/>
      <c r="F967" s="44"/>
    </row>
    <row r="968" spans="2:6" ht="12.75">
      <c r="B968" s="44"/>
      <c r="C968" s="44"/>
      <c r="F968" s="44"/>
    </row>
    <row r="969" spans="2:6" ht="12.75">
      <c r="B969" s="44"/>
      <c r="C969" s="44"/>
      <c r="F969" s="44"/>
    </row>
    <row r="970" spans="2:6" ht="12.75">
      <c r="B970" s="44"/>
      <c r="C970" s="44"/>
      <c r="F970" s="44"/>
    </row>
    <row r="971" spans="2:6" ht="12.75">
      <c r="B971" s="44"/>
      <c r="C971" s="44"/>
      <c r="F971" s="44"/>
    </row>
    <row r="972" spans="2:6" ht="12.75">
      <c r="B972" s="44"/>
      <c r="C972" s="44"/>
      <c r="F972" s="44"/>
    </row>
    <row r="973" spans="2:6" ht="12.75">
      <c r="B973" s="44"/>
      <c r="C973" s="44"/>
      <c r="F973" s="44"/>
    </row>
    <row r="974" spans="2:6" ht="12.75">
      <c r="B974" s="44"/>
      <c r="C974" s="44"/>
      <c r="F974" s="44"/>
    </row>
    <row r="975" spans="2:6" ht="12.75">
      <c r="B975" s="44"/>
      <c r="C975" s="44"/>
      <c r="F975" s="44"/>
    </row>
    <row r="976" spans="2:6" ht="12.75">
      <c r="B976" s="44"/>
      <c r="C976" s="44"/>
      <c r="F976" s="44"/>
    </row>
    <row r="977" spans="2:6" ht="12.75">
      <c r="B977" s="44"/>
      <c r="C977" s="44"/>
      <c r="F977" s="44"/>
    </row>
    <row r="978" spans="2:6" ht="12.75">
      <c r="B978" s="44"/>
      <c r="C978" s="44"/>
      <c r="F978" s="44"/>
    </row>
    <row r="979" spans="2:6" ht="12.75">
      <c r="B979" s="44"/>
      <c r="C979" s="44"/>
      <c r="F979" s="44"/>
    </row>
    <row r="980" spans="2:6" ht="12.75">
      <c r="B980" s="44"/>
      <c r="C980" s="44"/>
      <c r="F980" s="44"/>
    </row>
    <row r="981" spans="2:6" ht="12.75">
      <c r="B981" s="44"/>
      <c r="C981" s="44"/>
      <c r="F981" s="44"/>
    </row>
    <row r="982" spans="2:6" ht="12.75">
      <c r="B982" s="44"/>
      <c r="C982" s="44"/>
      <c r="F982" s="44"/>
    </row>
    <row r="983" spans="2:6" ht="12.75">
      <c r="B983" s="44"/>
      <c r="C983" s="44"/>
      <c r="F983" s="44"/>
    </row>
    <row r="984" spans="2:6" ht="12.75">
      <c r="B984" s="44"/>
      <c r="C984" s="44"/>
      <c r="F984" s="44"/>
    </row>
    <row r="985" spans="2:6" ht="12.75">
      <c r="B985" s="44"/>
      <c r="C985" s="44"/>
      <c r="F985" s="44"/>
    </row>
    <row r="986" spans="2:6" ht="12.75">
      <c r="B986" s="44"/>
      <c r="C986" s="44"/>
      <c r="F986" s="44"/>
    </row>
    <row r="987" spans="2:6" ht="12.75">
      <c r="B987" s="44"/>
      <c r="C987" s="44"/>
      <c r="F987" s="44"/>
    </row>
    <row r="988" spans="2:6" ht="12.75">
      <c r="B988" s="44"/>
      <c r="C988" s="44"/>
      <c r="F988" s="44"/>
    </row>
    <row r="989" spans="2:6" ht="12.75">
      <c r="B989" s="44"/>
      <c r="C989" s="44"/>
      <c r="F989" s="44"/>
    </row>
    <row r="990" spans="2:6" ht="12.75">
      <c r="B990" s="44"/>
      <c r="C990" s="44"/>
      <c r="F990" s="44"/>
    </row>
    <row r="991" spans="2:6" ht="12.75">
      <c r="B991" s="44"/>
      <c r="C991" s="44"/>
      <c r="F991" s="44"/>
    </row>
    <row r="992" spans="2:6" ht="12.75">
      <c r="B992" s="44"/>
      <c r="C992" s="44"/>
      <c r="F992" s="44"/>
    </row>
    <row r="993" spans="2:6" ht="12.75">
      <c r="B993" s="44"/>
      <c r="C993" s="44"/>
      <c r="F993" s="44"/>
    </row>
    <row r="994" spans="2:6" ht="12.75">
      <c r="B994" s="44"/>
      <c r="C994" s="44"/>
      <c r="F994" s="44"/>
    </row>
    <row r="995" spans="2:6" ht="12.75">
      <c r="B995" s="44"/>
      <c r="C995" s="44"/>
      <c r="F995" s="44"/>
    </row>
    <row r="996" spans="2:6" ht="12.75">
      <c r="B996" s="44"/>
      <c r="C996" s="44"/>
      <c r="F996" s="44"/>
    </row>
    <row r="997" spans="2:6" ht="12.75">
      <c r="B997" s="44"/>
      <c r="C997" s="44"/>
      <c r="F997" s="44"/>
    </row>
    <row r="998" spans="2:6" ht="12.75">
      <c r="B998" s="44"/>
      <c r="C998" s="44"/>
      <c r="F998" s="44"/>
    </row>
    <row r="999" spans="2:6" ht="12.75">
      <c r="B999" s="44"/>
      <c r="C999" s="44"/>
      <c r="F999" s="44"/>
    </row>
    <row r="1000" spans="2:6" ht="12.75">
      <c r="B1000" s="44"/>
      <c r="C1000" s="44"/>
      <c r="F1000" s="44"/>
    </row>
    <row r="1001" spans="2:6" ht="12.75">
      <c r="B1001" s="44"/>
      <c r="C1001" s="44"/>
      <c r="F1001" s="44"/>
    </row>
    <row r="1002" spans="2:6" ht="12.75">
      <c r="B1002" s="44"/>
      <c r="C1002" s="44"/>
      <c r="F1002" s="44"/>
    </row>
    <row r="1003" spans="2:6" ht="12.75">
      <c r="B1003" s="44"/>
      <c r="C1003" s="44"/>
      <c r="F1003" s="44"/>
    </row>
    <row r="1004" spans="2:6" ht="12.75">
      <c r="B1004" s="44"/>
      <c r="C1004" s="44"/>
      <c r="F1004" s="44"/>
    </row>
    <row r="1005" spans="2:6" ht="12.75">
      <c r="B1005" s="44"/>
      <c r="C1005" s="44"/>
      <c r="F1005" s="44"/>
    </row>
    <row r="1006" spans="2:6" ht="12.75">
      <c r="B1006" s="44"/>
      <c r="C1006" s="44"/>
      <c r="F1006" s="44"/>
    </row>
    <row r="1007" spans="2:6" ht="12.75">
      <c r="B1007" s="44"/>
      <c r="C1007" s="44"/>
      <c r="F1007" s="44"/>
    </row>
    <row r="1008" spans="2:6" ht="12.75">
      <c r="B1008" s="44"/>
      <c r="C1008" s="44"/>
      <c r="F1008" s="44"/>
    </row>
    <row r="1009" spans="2:6" ht="12.75">
      <c r="B1009" s="44"/>
      <c r="C1009" s="44"/>
      <c r="F1009" s="44"/>
    </row>
    <row r="1010" spans="2:6" ht="12.75">
      <c r="B1010" s="44"/>
      <c r="C1010" s="44"/>
      <c r="F1010" s="44"/>
    </row>
    <row r="1011" spans="2:6" ht="12.75">
      <c r="B1011" s="44"/>
      <c r="C1011" s="44"/>
      <c r="F1011" s="44"/>
    </row>
    <row r="1012" spans="2:6" ht="12.75">
      <c r="B1012" s="44"/>
      <c r="C1012" s="44"/>
      <c r="F1012" s="44"/>
    </row>
    <row r="1013" spans="2:6" ht="12.75">
      <c r="B1013" s="44"/>
      <c r="C1013" s="44"/>
      <c r="F1013" s="44"/>
    </row>
    <row r="1014" spans="2:6" ht="12.75">
      <c r="B1014" s="44"/>
      <c r="C1014" s="44"/>
      <c r="F1014" s="44"/>
    </row>
    <row r="1015" spans="2:6" ht="12.75">
      <c r="B1015" s="44"/>
      <c r="C1015" s="44"/>
      <c r="F1015" s="44"/>
    </row>
    <row r="1016" spans="2:6" ht="12.75">
      <c r="B1016" s="44"/>
      <c r="C1016" s="44"/>
      <c r="F1016" s="44"/>
    </row>
    <row r="1017" spans="2:6" ht="12.75">
      <c r="B1017" s="44"/>
      <c r="C1017" s="44"/>
      <c r="F1017" s="44"/>
    </row>
    <row r="1018" spans="2:6" ht="12.75">
      <c r="B1018" s="44"/>
      <c r="C1018" s="44"/>
      <c r="F1018" s="44"/>
    </row>
    <row r="1019" spans="2:6" ht="12.75">
      <c r="B1019" s="44"/>
      <c r="C1019" s="44"/>
      <c r="F1019" s="44"/>
    </row>
    <row r="1020" spans="2:6" ht="12.75">
      <c r="B1020" s="44"/>
      <c r="C1020" s="44"/>
      <c r="F1020" s="44"/>
    </row>
  </sheetData>
  <hyperlinks>
    <hyperlink ref="C2" r:id="rId1" xr:uid="{00000000-0004-0000-0300-000000000000}"/>
    <hyperlink ref="C3" r:id="rId2" xr:uid="{00000000-0004-0000-0300-000001000000}"/>
    <hyperlink ref="C4" r:id="rId3" xr:uid="{00000000-0004-0000-0300-000002000000}"/>
    <hyperlink ref="C6" r:id="rId4" xr:uid="{00000000-0004-0000-0300-000003000000}"/>
    <hyperlink ref="C8" r:id="rId5" xr:uid="{00000000-0004-0000-0300-000004000000}"/>
    <hyperlink ref="C9" r:id="rId6" xr:uid="{00000000-0004-0000-0300-000005000000}"/>
    <hyperlink ref="C10" r:id="rId7" xr:uid="{00000000-0004-0000-0300-000006000000}"/>
    <hyperlink ref="C11" r:id="rId8" xr:uid="{00000000-0004-0000-0300-000007000000}"/>
    <hyperlink ref="C12" r:id="rId9" xr:uid="{00000000-0004-0000-0300-000008000000}"/>
    <hyperlink ref="C13" r:id="rId10" xr:uid="{00000000-0004-0000-0300-000009000000}"/>
    <hyperlink ref="C14" r:id="rId11" xr:uid="{00000000-0004-0000-0300-00000A000000}"/>
    <hyperlink ref="C16" r:id="rId12" xr:uid="{00000000-0004-0000-0300-00000B000000}"/>
    <hyperlink ref="C17" r:id="rId13" xr:uid="{00000000-0004-0000-0300-00000C000000}"/>
    <hyperlink ref="C18" r:id="rId14" xr:uid="{00000000-0004-0000-0300-00000D000000}"/>
    <hyperlink ref="C19" r:id="rId15" xr:uid="{00000000-0004-0000-0300-00000E000000}"/>
    <hyperlink ref="C21" r:id="rId16" xr:uid="{00000000-0004-0000-0300-00000F000000}"/>
    <hyperlink ref="C22" r:id="rId17" xr:uid="{00000000-0004-0000-0300-000010000000}"/>
    <hyperlink ref="C25" r:id="rId18" xr:uid="{00000000-0004-0000-0300-000011000000}"/>
    <hyperlink ref="C89" r:id="rId19" xr:uid="{00000000-0004-0000-0300-000012000000}"/>
    <hyperlink ref="C90" r:id="rId20" xr:uid="{00000000-0004-0000-0300-000013000000}"/>
    <hyperlink ref="C91" r:id="rId21" xr:uid="{00000000-0004-0000-0300-000014000000}"/>
    <hyperlink ref="C92" r:id="rId22" xr:uid="{00000000-0004-0000-0300-000015000000}"/>
    <hyperlink ref="C93" r:id="rId23" xr:uid="{00000000-0004-0000-0300-000016000000}"/>
    <hyperlink ref="C94" r:id="rId24" xr:uid="{00000000-0004-0000-0300-000017000000}"/>
    <hyperlink ref="C95" r:id="rId25" xr:uid="{00000000-0004-0000-0300-000018000000}"/>
    <hyperlink ref="C96" r:id="rId26" xr:uid="{00000000-0004-0000-0300-000019000000}"/>
    <hyperlink ref="C97" r:id="rId27" xr:uid="{00000000-0004-0000-0300-00001A000000}"/>
    <hyperlink ref="C98" r:id="rId28" xr:uid="{00000000-0004-0000-0300-00001B000000}"/>
    <hyperlink ref="C99" r:id="rId29" xr:uid="{00000000-0004-0000-0300-00001C000000}"/>
    <hyperlink ref="C100" r:id="rId30" xr:uid="{00000000-0004-0000-0300-00001D000000}"/>
    <hyperlink ref="C101" r:id="rId31" xr:uid="{00000000-0004-0000-0300-00001E000000}"/>
    <hyperlink ref="C102" r:id="rId32" xr:uid="{00000000-0004-0000-0300-00001F000000}"/>
    <hyperlink ref="C103" r:id="rId33" xr:uid="{00000000-0004-0000-0300-000020000000}"/>
    <hyperlink ref="C104" r:id="rId34" xr:uid="{00000000-0004-0000-0300-000021000000}"/>
    <hyperlink ref="C105" r:id="rId35" xr:uid="{00000000-0004-0000-0300-000022000000}"/>
    <hyperlink ref="C106" r:id="rId36" xr:uid="{00000000-0004-0000-0300-000023000000}"/>
    <hyperlink ref="C107" r:id="rId37" xr:uid="{00000000-0004-0000-0300-000024000000}"/>
    <hyperlink ref="C108" r:id="rId38" xr:uid="{00000000-0004-0000-0300-000025000000}"/>
    <hyperlink ref="C109" r:id="rId39" xr:uid="{00000000-0004-0000-0300-000026000000}"/>
    <hyperlink ref="C110" r:id="rId40" xr:uid="{00000000-0004-0000-0300-000027000000}"/>
    <hyperlink ref="C111" r:id="rId41" xr:uid="{00000000-0004-0000-0300-000028000000}"/>
    <hyperlink ref="C112" r:id="rId42" xr:uid="{00000000-0004-0000-0300-000029000000}"/>
    <hyperlink ref="C113" r:id="rId43" xr:uid="{00000000-0004-0000-0300-00002A000000}"/>
    <hyperlink ref="C114" r:id="rId44" xr:uid="{00000000-0004-0000-0300-00002B000000}"/>
    <hyperlink ref="C115" r:id="rId45" xr:uid="{00000000-0004-0000-0300-00002C000000}"/>
    <hyperlink ref="C116" r:id="rId46" xr:uid="{00000000-0004-0000-0300-00002D000000}"/>
    <hyperlink ref="C117" r:id="rId47" xr:uid="{00000000-0004-0000-0300-00002E000000}"/>
    <hyperlink ref="C118" r:id="rId48" xr:uid="{00000000-0004-0000-0300-00002F000000}"/>
    <hyperlink ref="C119" r:id="rId49" location=".Ww2_YogvxEY" xr:uid="{00000000-0004-0000-0300-000030000000}"/>
    <hyperlink ref="C120" r:id="rId50" xr:uid="{00000000-0004-0000-0300-000031000000}"/>
    <hyperlink ref="C121" r:id="rId51" xr:uid="{00000000-0004-0000-0300-000032000000}"/>
    <hyperlink ref="C122" r:id="rId52" xr:uid="{00000000-0004-0000-0300-000033000000}"/>
    <hyperlink ref="C123" r:id="rId53" xr:uid="{00000000-0004-0000-0300-000034000000}"/>
    <hyperlink ref="C124" r:id="rId54" xr:uid="{00000000-0004-0000-0300-000035000000}"/>
    <hyperlink ref="C125" r:id="rId55" xr:uid="{00000000-0004-0000-0300-000036000000}"/>
    <hyperlink ref="C126" r:id="rId56" xr:uid="{00000000-0004-0000-0300-000037000000}"/>
    <hyperlink ref="C127" r:id="rId57" xr:uid="{00000000-0004-0000-0300-000038000000}"/>
    <hyperlink ref="C128" r:id="rId58" xr:uid="{00000000-0004-0000-0300-000039000000}"/>
    <hyperlink ref="C129" r:id="rId59" xr:uid="{00000000-0004-0000-0300-00003A000000}"/>
    <hyperlink ref="C130" r:id="rId60" xr:uid="{00000000-0004-0000-0300-00003B000000}"/>
    <hyperlink ref="C131" r:id="rId61" xr:uid="{00000000-0004-0000-0300-00003C000000}"/>
    <hyperlink ref="C132" r:id="rId62" xr:uid="{00000000-0004-0000-0300-00003D000000}"/>
    <hyperlink ref="C133" r:id="rId63" xr:uid="{00000000-0004-0000-0300-00003E000000}"/>
    <hyperlink ref="C134" r:id="rId64" xr:uid="{00000000-0004-0000-0300-00003F000000}"/>
    <hyperlink ref="C135" r:id="rId65" xr:uid="{00000000-0004-0000-0300-000040000000}"/>
    <hyperlink ref="C136" r:id="rId66" xr:uid="{00000000-0004-0000-0300-000041000000}"/>
    <hyperlink ref="C137" r:id="rId67" xr:uid="{00000000-0004-0000-0300-000042000000}"/>
    <hyperlink ref="C138" r:id="rId68" xr:uid="{00000000-0004-0000-0300-000043000000}"/>
    <hyperlink ref="C139" r:id="rId69" xr:uid="{00000000-0004-0000-0300-000044000000}"/>
    <hyperlink ref="C140" r:id="rId70" xr:uid="{00000000-0004-0000-0300-000045000000}"/>
    <hyperlink ref="C141" r:id="rId71" xr:uid="{00000000-0004-0000-0300-000046000000}"/>
    <hyperlink ref="C142" r:id="rId72" xr:uid="{00000000-0004-0000-0300-000047000000}"/>
    <hyperlink ref="C143" r:id="rId73" xr:uid="{00000000-0004-0000-0300-000048000000}"/>
    <hyperlink ref="C144" r:id="rId74" xr:uid="{00000000-0004-0000-0300-000049000000}"/>
    <hyperlink ref="C145" r:id="rId75" xr:uid="{00000000-0004-0000-0300-00004A000000}"/>
    <hyperlink ref="C146" r:id="rId76" xr:uid="{00000000-0004-0000-0300-00004B000000}"/>
    <hyperlink ref="C147" r:id="rId77" xr:uid="{00000000-0004-0000-0300-00004C000000}"/>
    <hyperlink ref="C148" r:id="rId78" xr:uid="{00000000-0004-0000-0300-00004D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L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3" max="3" width="24.5703125" customWidth="1"/>
    <col min="5" max="5" width="18" customWidth="1"/>
    <col min="7" max="7" width="18" customWidth="1"/>
    <col min="8" max="8" width="38.85546875" customWidth="1"/>
  </cols>
  <sheetData>
    <row r="1" spans="1:64" ht="15.75" customHeight="1">
      <c r="A1" s="19" t="s">
        <v>854</v>
      </c>
      <c r="B1" s="19" t="s">
        <v>855</v>
      </c>
      <c r="C1" s="52" t="s">
        <v>2</v>
      </c>
      <c r="D1" s="53" t="s">
        <v>856</v>
      </c>
      <c r="E1" s="52" t="s">
        <v>4</v>
      </c>
      <c r="F1" s="19" t="s">
        <v>5</v>
      </c>
      <c r="G1" s="52" t="s">
        <v>7</v>
      </c>
      <c r="H1" s="52" t="s">
        <v>1253</v>
      </c>
      <c r="I1" s="19"/>
      <c r="J1" s="20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</row>
    <row r="2" spans="1:64" ht="15.75" customHeight="1">
      <c r="A2" s="54" t="s">
        <v>170</v>
      </c>
      <c r="B2" s="55"/>
      <c r="C2" s="56" t="s">
        <v>1201</v>
      </c>
      <c r="D2" s="57" t="s">
        <v>1202</v>
      </c>
      <c r="E2" s="54" t="s">
        <v>1203</v>
      </c>
      <c r="F2" s="58">
        <v>2017</v>
      </c>
      <c r="G2" s="59" t="s">
        <v>94</v>
      </c>
      <c r="H2" s="31" t="s">
        <v>1254</v>
      </c>
    </row>
    <row r="3" spans="1:64" ht="15.75" customHeight="1">
      <c r="A3" s="54" t="s">
        <v>170</v>
      </c>
      <c r="B3" s="55"/>
      <c r="C3" s="56" t="s">
        <v>1206</v>
      </c>
      <c r="D3" s="57" t="s">
        <v>1207</v>
      </c>
      <c r="E3" s="54" t="s">
        <v>1255</v>
      </c>
      <c r="F3" s="58">
        <v>2017</v>
      </c>
      <c r="G3" s="59" t="s">
        <v>94</v>
      </c>
      <c r="H3" s="31" t="s">
        <v>1256</v>
      </c>
    </row>
    <row r="4" spans="1:64" ht="15.75" customHeight="1">
      <c r="A4" s="54" t="s">
        <v>170</v>
      </c>
      <c r="B4" s="55"/>
      <c r="C4" s="56" t="s">
        <v>1211</v>
      </c>
      <c r="D4" s="57" t="s">
        <v>1212</v>
      </c>
      <c r="E4" s="54" t="s">
        <v>1257</v>
      </c>
      <c r="F4" s="58">
        <v>2017</v>
      </c>
      <c r="G4" s="59" t="s">
        <v>94</v>
      </c>
      <c r="H4" s="31" t="s">
        <v>1254</v>
      </c>
    </row>
    <row r="5" spans="1:64" ht="15.75" customHeight="1">
      <c r="A5" s="54" t="s">
        <v>170</v>
      </c>
      <c r="B5" s="54" t="s">
        <v>108</v>
      </c>
      <c r="C5" s="60" t="s">
        <v>1152</v>
      </c>
      <c r="D5" s="61" t="s">
        <v>1153</v>
      </c>
      <c r="E5" s="54" t="s">
        <v>1154</v>
      </c>
      <c r="F5" s="58">
        <v>2010</v>
      </c>
      <c r="G5" s="59" t="s">
        <v>94</v>
      </c>
      <c r="H5" s="31" t="s">
        <v>1258</v>
      </c>
    </row>
    <row r="6" spans="1:64" ht="15.75" customHeight="1">
      <c r="A6" s="15" t="s">
        <v>88</v>
      </c>
      <c r="B6" s="15" t="s">
        <v>260</v>
      </c>
      <c r="C6" s="31" t="s">
        <v>1259</v>
      </c>
      <c r="D6" s="16" t="s">
        <v>1260</v>
      </c>
      <c r="E6" s="15" t="s">
        <v>1261</v>
      </c>
      <c r="F6" s="15">
        <v>2002</v>
      </c>
      <c r="G6" s="15" t="s">
        <v>94</v>
      </c>
      <c r="H6" s="31" t="s">
        <v>1262</v>
      </c>
    </row>
    <row r="7" spans="1:64" ht="15.75" customHeight="1">
      <c r="A7" s="15" t="s">
        <v>88</v>
      </c>
      <c r="B7" s="15" t="s">
        <v>107</v>
      </c>
      <c r="C7" s="31" t="s">
        <v>1263</v>
      </c>
      <c r="D7" s="16" t="s">
        <v>915</v>
      </c>
      <c r="E7" s="15" t="s">
        <v>1264</v>
      </c>
      <c r="F7" s="15">
        <v>2014</v>
      </c>
      <c r="G7" s="15" t="s">
        <v>94</v>
      </c>
      <c r="H7" s="31" t="s">
        <v>1256</v>
      </c>
    </row>
    <row r="8" spans="1:64" ht="15.75" customHeight="1">
      <c r="A8" s="15" t="s">
        <v>88</v>
      </c>
      <c r="B8" s="15" t="s">
        <v>107</v>
      </c>
      <c r="C8" s="31" t="s">
        <v>917</v>
      </c>
      <c r="D8" s="62" t="s">
        <v>918</v>
      </c>
      <c r="E8" s="15" t="s">
        <v>1265</v>
      </c>
      <c r="F8" s="15">
        <v>2013</v>
      </c>
      <c r="G8" s="15" t="s">
        <v>94</v>
      </c>
      <c r="H8" s="31" t="s">
        <v>1266</v>
      </c>
    </row>
    <row r="9" spans="1:64" ht="15.75" customHeight="1">
      <c r="A9" s="63" t="s">
        <v>88</v>
      </c>
      <c r="B9" s="64" t="s">
        <v>107</v>
      </c>
      <c r="C9" s="63" t="s">
        <v>1267</v>
      </c>
      <c r="D9" s="65" t="s">
        <v>924</v>
      </c>
      <c r="E9" s="66" t="s">
        <v>925</v>
      </c>
      <c r="F9" s="64">
        <v>2011</v>
      </c>
      <c r="G9" s="63" t="s">
        <v>94</v>
      </c>
      <c r="H9" s="31" t="s">
        <v>1268</v>
      </c>
    </row>
    <row r="10" spans="1:64" ht="15.75" customHeight="1">
      <c r="A10" s="15" t="s">
        <v>88</v>
      </c>
      <c r="B10" s="15" t="s">
        <v>107</v>
      </c>
      <c r="C10" s="31" t="s">
        <v>1269</v>
      </c>
      <c r="D10" s="67" t="s">
        <v>1270</v>
      </c>
      <c r="E10" s="63" t="s">
        <v>922</v>
      </c>
      <c r="F10" s="68">
        <v>2012</v>
      </c>
      <c r="G10" s="63" t="s">
        <v>94</v>
      </c>
      <c r="H10" s="31" t="s">
        <v>1271</v>
      </c>
    </row>
    <row r="11" spans="1:64" ht="15.75" customHeight="1">
      <c r="A11" s="69" t="s">
        <v>1272</v>
      </c>
      <c r="B11" s="69" t="s">
        <v>57</v>
      </c>
      <c r="C11" s="31" t="s">
        <v>1273</v>
      </c>
      <c r="D11" s="70" t="s">
        <v>1274</v>
      </c>
      <c r="E11" s="71" t="s">
        <v>358</v>
      </c>
      <c r="F11" s="69">
        <v>2008</v>
      </c>
      <c r="G11" s="72"/>
      <c r="H11" s="69" t="s">
        <v>1272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69" t="s">
        <v>1275</v>
      </c>
      <c r="B12" s="37" t="s">
        <v>89</v>
      </c>
      <c r="C12" s="38" t="s">
        <v>1276</v>
      </c>
      <c r="D12" s="74"/>
      <c r="E12" s="33" t="s">
        <v>1008</v>
      </c>
      <c r="F12" s="37">
        <v>1999</v>
      </c>
      <c r="G12" s="33" t="s">
        <v>94</v>
      </c>
      <c r="H12" s="3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72"/>
      <c r="AD12" s="72"/>
      <c r="AE12" s="72"/>
      <c r="AF12" s="72"/>
      <c r="AG12" s="72"/>
      <c r="AH12" s="72"/>
      <c r="AI12" s="72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15.75" customHeight="1">
      <c r="A13" s="69" t="s">
        <v>1275</v>
      </c>
      <c r="B13" s="69" t="s">
        <v>57</v>
      </c>
      <c r="C13" s="31" t="s">
        <v>1277</v>
      </c>
      <c r="D13" s="70" t="s">
        <v>1278</v>
      </c>
      <c r="E13" s="71" t="s">
        <v>573</v>
      </c>
      <c r="F13" s="69">
        <v>2006</v>
      </c>
      <c r="G13" s="71" t="s">
        <v>112</v>
      </c>
      <c r="H13" s="71" t="s">
        <v>1279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</row>
    <row r="14" spans="1:64" ht="15.75" customHeight="1">
      <c r="A14" s="69" t="s">
        <v>57</v>
      </c>
      <c r="B14" s="69" t="s">
        <v>57</v>
      </c>
      <c r="C14" s="31" t="s">
        <v>1280</v>
      </c>
      <c r="D14" s="70" t="s">
        <v>1281</v>
      </c>
      <c r="E14" s="71" t="s">
        <v>1282</v>
      </c>
      <c r="F14" s="69">
        <v>2007</v>
      </c>
      <c r="G14" s="71" t="s">
        <v>94</v>
      </c>
      <c r="H14" s="71" t="s">
        <v>1283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</row>
    <row r="15" spans="1:64" ht="15.75" customHeight="1">
      <c r="B15" s="15" t="s">
        <v>57</v>
      </c>
      <c r="C15" s="23" t="s">
        <v>1062</v>
      </c>
      <c r="E15" s="23" t="s">
        <v>1284</v>
      </c>
      <c r="F15" s="15">
        <v>2015</v>
      </c>
      <c r="G15" s="15" t="s">
        <v>1285</v>
      </c>
      <c r="H15" s="31" t="s">
        <v>1286</v>
      </c>
    </row>
    <row r="16" spans="1:64" ht="15.75" customHeight="1">
      <c r="B16" s="15" t="s">
        <v>57</v>
      </c>
      <c r="C16" s="23" t="s">
        <v>1065</v>
      </c>
      <c r="E16" s="15" t="s">
        <v>1287</v>
      </c>
      <c r="F16" s="15">
        <v>2015</v>
      </c>
      <c r="G16" s="15" t="s">
        <v>1285</v>
      </c>
      <c r="H16" s="31" t="s">
        <v>1288</v>
      </c>
    </row>
    <row r="17" spans="1:64" ht="15.75" customHeight="1">
      <c r="B17" s="15" t="s">
        <v>57</v>
      </c>
      <c r="C17" s="23" t="s">
        <v>1069</v>
      </c>
      <c r="E17" s="15" t="s">
        <v>1289</v>
      </c>
      <c r="F17" s="15">
        <v>2015</v>
      </c>
      <c r="G17" s="15" t="s">
        <v>1285</v>
      </c>
      <c r="H17" s="31" t="s">
        <v>1290</v>
      </c>
    </row>
    <row r="18" spans="1:64" ht="15.75" customHeight="1">
      <c r="B18" s="15" t="s">
        <v>57</v>
      </c>
      <c r="C18" s="23" t="s">
        <v>1291</v>
      </c>
      <c r="E18" s="15" t="s">
        <v>1292</v>
      </c>
      <c r="F18" s="15">
        <v>2008</v>
      </c>
      <c r="G18" s="15" t="s">
        <v>1285</v>
      </c>
      <c r="H18" s="31" t="s">
        <v>1293</v>
      </c>
    </row>
    <row r="19" spans="1:64" ht="15.75" customHeight="1">
      <c r="B19" s="23" t="s">
        <v>57</v>
      </c>
      <c r="C19" s="23" t="s">
        <v>1294</v>
      </c>
      <c r="D19" s="23" t="s">
        <v>1295</v>
      </c>
      <c r="E19" s="23" t="s">
        <v>1296</v>
      </c>
      <c r="F19" s="22">
        <v>2007</v>
      </c>
      <c r="G19" s="15" t="s">
        <v>1285</v>
      </c>
      <c r="H19" s="31" t="s">
        <v>1297</v>
      </c>
    </row>
    <row r="20" spans="1:64" ht="15.75" customHeight="1">
      <c r="A20" s="63" t="s">
        <v>230</v>
      </c>
      <c r="B20" s="68" t="s">
        <v>230</v>
      </c>
      <c r="C20" s="63" t="s">
        <v>1057</v>
      </c>
      <c r="D20" s="62" t="s">
        <v>1298</v>
      </c>
      <c r="E20" s="63" t="s">
        <v>1058</v>
      </c>
      <c r="F20" s="68">
        <v>2015</v>
      </c>
      <c r="G20" s="63" t="s">
        <v>94</v>
      </c>
      <c r="H20" s="63" t="s">
        <v>1299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6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</row>
    <row r="21" spans="1:64" ht="15.75" customHeight="1">
      <c r="A21" s="63" t="s">
        <v>230</v>
      </c>
      <c r="B21" s="63" t="s">
        <v>108</v>
      </c>
      <c r="C21" s="40" t="s">
        <v>1156</v>
      </c>
      <c r="D21" s="62" t="s">
        <v>1157</v>
      </c>
      <c r="E21" s="63" t="s">
        <v>1158</v>
      </c>
      <c r="F21" s="63">
        <v>2009</v>
      </c>
      <c r="G21" s="77" t="s">
        <v>94</v>
      </c>
      <c r="H21" s="63" t="s">
        <v>1300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6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</row>
    <row r="22" spans="1:64" ht="15.75" customHeight="1">
      <c r="A22" s="78" t="s">
        <v>107</v>
      </c>
      <c r="B22" s="79" t="s">
        <v>57</v>
      </c>
      <c r="C22" s="79" t="s">
        <v>1301</v>
      </c>
      <c r="D22" s="79" t="s">
        <v>1302</v>
      </c>
      <c r="E22" s="79" t="s">
        <v>1303</v>
      </c>
      <c r="F22" s="80">
        <v>2008</v>
      </c>
      <c r="G22" s="81" t="s">
        <v>94</v>
      </c>
      <c r="H22" s="31" t="s">
        <v>1304</v>
      </c>
    </row>
    <row r="23" spans="1:64">
      <c r="A23" s="78" t="s">
        <v>107</v>
      </c>
      <c r="B23" s="79" t="s">
        <v>108</v>
      </c>
      <c r="C23" s="79" t="s">
        <v>1164</v>
      </c>
      <c r="D23" s="82" t="s">
        <v>1165</v>
      </c>
      <c r="E23" s="79" t="s">
        <v>573</v>
      </c>
      <c r="F23" s="80">
        <v>2010</v>
      </c>
      <c r="G23" s="79" t="s">
        <v>112</v>
      </c>
      <c r="H23" s="31" t="s">
        <v>1305</v>
      </c>
    </row>
    <row r="24" spans="1:64" ht="15.75" customHeight="1">
      <c r="A24" s="83" t="s">
        <v>107</v>
      </c>
      <c r="B24" s="84" t="s">
        <v>108</v>
      </c>
      <c r="C24" s="84" t="s">
        <v>1167</v>
      </c>
      <c r="D24" s="85" t="s">
        <v>1306</v>
      </c>
      <c r="E24" s="84" t="s">
        <v>1169</v>
      </c>
      <c r="F24" s="86">
        <v>2009</v>
      </c>
      <c r="G24" s="84" t="s">
        <v>112</v>
      </c>
      <c r="H24" s="87" t="s">
        <v>1307</v>
      </c>
    </row>
    <row r="25" spans="1:64" ht="15.75" customHeight="1">
      <c r="A25" s="88" t="s">
        <v>260</v>
      </c>
      <c r="B25" s="89"/>
      <c r="C25" s="90" t="s">
        <v>1230</v>
      </c>
      <c r="D25" s="91" t="s">
        <v>1231</v>
      </c>
      <c r="E25" s="90" t="s">
        <v>1308</v>
      </c>
      <c r="F25" s="92">
        <v>2017</v>
      </c>
      <c r="G25" s="90" t="s">
        <v>112</v>
      </c>
      <c r="H25" s="90" t="s">
        <v>1309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0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</row>
    <row r="26" spans="1:64" ht="15.75" customHeight="1">
      <c r="A26" s="94" t="s">
        <v>260</v>
      </c>
      <c r="C26" s="31" t="s">
        <v>1310</v>
      </c>
      <c r="E26" s="15" t="s">
        <v>1311</v>
      </c>
      <c r="F26" s="15">
        <v>2017</v>
      </c>
      <c r="G26" s="90" t="s">
        <v>112</v>
      </c>
      <c r="H26" s="31" t="s">
        <v>1312</v>
      </c>
    </row>
    <row r="27" spans="1:64" ht="15.75" customHeight="1">
      <c r="A27" s="88" t="s">
        <v>260</v>
      </c>
      <c r="B27" s="88" t="s">
        <v>57</v>
      </c>
      <c r="C27" s="90" t="s">
        <v>1313</v>
      </c>
      <c r="D27" s="88" t="s">
        <v>1314</v>
      </c>
      <c r="E27" s="90" t="s">
        <v>573</v>
      </c>
      <c r="F27" s="92">
        <v>2008</v>
      </c>
      <c r="G27" s="90" t="s">
        <v>112</v>
      </c>
      <c r="H27" s="90" t="s">
        <v>1315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</row>
    <row r="28" spans="1:64" ht="15.75" customHeight="1">
      <c r="A28" s="15" t="s">
        <v>108</v>
      </c>
      <c r="C28" s="37" t="s">
        <v>1316</v>
      </c>
      <c r="D28" s="16" t="s">
        <v>1317</v>
      </c>
      <c r="E28" s="15" t="s">
        <v>1318</v>
      </c>
      <c r="F28" s="15">
        <v>2017</v>
      </c>
      <c r="G28" s="15" t="s">
        <v>112</v>
      </c>
      <c r="H28" s="15" t="s">
        <v>1319</v>
      </c>
    </row>
    <row r="29" spans="1:64" ht="15.75" customHeight="1">
      <c r="A29" s="15" t="s">
        <v>108</v>
      </c>
      <c r="C29" s="68" t="s">
        <v>1320</v>
      </c>
      <c r="D29" s="16" t="s">
        <v>1321</v>
      </c>
      <c r="E29" s="15" t="s">
        <v>407</v>
      </c>
      <c r="F29" s="15">
        <v>2006</v>
      </c>
      <c r="G29" s="15" t="s">
        <v>112</v>
      </c>
      <c r="H29" s="31" t="s">
        <v>1322</v>
      </c>
    </row>
    <row r="30" spans="1:64" ht="15.75" customHeight="1">
      <c r="A30" s="15" t="s">
        <v>1323</v>
      </c>
      <c r="B30" s="15" t="s">
        <v>88</v>
      </c>
      <c r="C30" s="95" t="s">
        <v>1324</v>
      </c>
      <c r="D30" s="96" t="s">
        <v>1325</v>
      </c>
      <c r="E30" s="97" t="s">
        <v>1326</v>
      </c>
      <c r="F30" s="15">
        <v>2019</v>
      </c>
      <c r="G30" s="98" t="s">
        <v>94</v>
      </c>
      <c r="H30" s="31" t="s">
        <v>1327</v>
      </c>
    </row>
    <row r="31" spans="1:64" ht="15.75" customHeight="1">
      <c r="C31" s="44"/>
      <c r="H31" s="44"/>
    </row>
    <row r="32" spans="1:64" ht="15.75" customHeight="1">
      <c r="C32" s="44"/>
      <c r="H32" s="44"/>
    </row>
    <row r="33" spans="3:8" ht="15.75" customHeight="1">
      <c r="C33" s="44"/>
      <c r="H33" s="44"/>
    </row>
    <row r="34" spans="3:8" ht="15.75" customHeight="1">
      <c r="C34" s="44"/>
      <c r="H34" s="44"/>
    </row>
    <row r="35" spans="3:8" ht="15.75" customHeight="1">
      <c r="C35" s="44"/>
      <c r="H35" s="44"/>
    </row>
    <row r="36" spans="3:8" ht="15.75" customHeight="1">
      <c r="C36" s="44"/>
      <c r="H36" s="44"/>
    </row>
    <row r="37" spans="3:8" ht="15.75" customHeight="1">
      <c r="C37" s="44"/>
      <c r="H37" s="44"/>
    </row>
    <row r="38" spans="3:8" ht="15.75" customHeight="1">
      <c r="C38" s="44"/>
      <c r="H38" s="44"/>
    </row>
    <row r="39" spans="3:8" ht="15.75" customHeight="1">
      <c r="C39" s="44"/>
      <c r="H39" s="44"/>
    </row>
    <row r="40" spans="3:8" ht="12.75">
      <c r="C40" s="44"/>
      <c r="H40" s="44"/>
    </row>
    <row r="41" spans="3:8" ht="12.75">
      <c r="C41" s="44"/>
      <c r="H41" s="44"/>
    </row>
    <row r="42" spans="3:8" ht="12.75">
      <c r="C42" s="44"/>
      <c r="H42" s="44"/>
    </row>
    <row r="43" spans="3:8" ht="12.75">
      <c r="C43" s="44"/>
      <c r="H43" s="44"/>
    </row>
    <row r="44" spans="3:8" ht="12.75">
      <c r="C44" s="44"/>
      <c r="H44" s="44"/>
    </row>
    <row r="45" spans="3:8" ht="12.75">
      <c r="C45" s="44"/>
      <c r="H45" s="44"/>
    </row>
    <row r="46" spans="3:8" ht="12.75">
      <c r="C46" s="44"/>
      <c r="H46" s="44"/>
    </row>
    <row r="47" spans="3:8" ht="12.75">
      <c r="C47" s="44"/>
      <c r="H47" s="44"/>
    </row>
    <row r="48" spans="3:8" ht="12.75">
      <c r="C48" s="44"/>
      <c r="H48" s="44"/>
    </row>
    <row r="49" spans="3:8" ht="12.75">
      <c r="C49" s="44"/>
      <c r="H49" s="44"/>
    </row>
    <row r="50" spans="3:8" ht="12.75">
      <c r="C50" s="44"/>
      <c r="H50" s="44"/>
    </row>
    <row r="51" spans="3:8" ht="12.75">
      <c r="C51" s="44"/>
      <c r="H51" s="44"/>
    </row>
    <row r="52" spans="3:8" ht="12.75">
      <c r="C52" s="44"/>
      <c r="H52" s="44"/>
    </row>
    <row r="53" spans="3:8" ht="12.75">
      <c r="C53" s="44"/>
      <c r="H53" s="44"/>
    </row>
    <row r="54" spans="3:8" ht="12.75">
      <c r="C54" s="44"/>
      <c r="H54" s="44"/>
    </row>
    <row r="55" spans="3:8" ht="12.75">
      <c r="C55" s="44"/>
      <c r="H55" s="44"/>
    </row>
    <row r="56" spans="3:8" ht="12.75">
      <c r="C56" s="44"/>
      <c r="H56" s="44"/>
    </row>
    <row r="57" spans="3:8" ht="12.75">
      <c r="C57" s="44"/>
      <c r="H57" s="44"/>
    </row>
    <row r="58" spans="3:8" ht="12.75">
      <c r="C58" s="44"/>
      <c r="H58" s="44"/>
    </row>
    <row r="59" spans="3:8" ht="12.75">
      <c r="C59" s="44"/>
      <c r="H59" s="44"/>
    </row>
    <row r="60" spans="3:8" ht="12.75">
      <c r="C60" s="44"/>
      <c r="H60" s="44"/>
    </row>
    <row r="61" spans="3:8" ht="12.75">
      <c r="C61" s="44"/>
      <c r="H61" s="44"/>
    </row>
    <row r="62" spans="3:8" ht="12.75">
      <c r="C62" s="44"/>
      <c r="H62" s="44"/>
    </row>
    <row r="63" spans="3:8" ht="12.75">
      <c r="C63" s="44"/>
      <c r="H63" s="44"/>
    </row>
    <row r="64" spans="3:8" ht="12.75">
      <c r="C64" s="44"/>
      <c r="H64" s="44"/>
    </row>
    <row r="65" spans="3:8" ht="12.75">
      <c r="C65" s="44"/>
      <c r="H65" s="44"/>
    </row>
    <row r="66" spans="3:8" ht="12.75">
      <c r="C66" s="44"/>
      <c r="H66" s="44"/>
    </row>
    <row r="67" spans="3:8" ht="12.75">
      <c r="C67" s="44"/>
      <c r="H67" s="44"/>
    </row>
    <row r="68" spans="3:8" ht="12.75">
      <c r="C68" s="44"/>
      <c r="H68" s="44"/>
    </row>
    <row r="69" spans="3:8" ht="12.75">
      <c r="C69" s="44"/>
      <c r="H69" s="44"/>
    </row>
    <row r="70" spans="3:8" ht="12.75">
      <c r="C70" s="44"/>
      <c r="H70" s="44"/>
    </row>
    <row r="71" spans="3:8" ht="12.75">
      <c r="C71" s="44"/>
      <c r="H71" s="44"/>
    </row>
    <row r="72" spans="3:8" ht="12.75">
      <c r="C72" s="44"/>
      <c r="H72" s="44"/>
    </row>
    <row r="73" spans="3:8" ht="12.75">
      <c r="C73" s="44"/>
      <c r="H73" s="44"/>
    </row>
    <row r="74" spans="3:8" ht="12.75">
      <c r="C74" s="44"/>
      <c r="H74" s="44"/>
    </row>
    <row r="75" spans="3:8" ht="12.75">
      <c r="C75" s="44"/>
      <c r="H75" s="44"/>
    </row>
    <row r="76" spans="3:8" ht="12.75">
      <c r="C76" s="44"/>
      <c r="H76" s="44"/>
    </row>
    <row r="77" spans="3:8" ht="12.75">
      <c r="C77" s="44"/>
      <c r="H77" s="44"/>
    </row>
    <row r="78" spans="3:8" ht="12.75">
      <c r="C78" s="44"/>
      <c r="H78" s="44"/>
    </row>
    <row r="79" spans="3:8" ht="12.75">
      <c r="C79" s="44"/>
      <c r="H79" s="44"/>
    </row>
    <row r="80" spans="3:8" ht="12.75">
      <c r="C80" s="44"/>
      <c r="H80" s="44"/>
    </row>
    <row r="81" spans="3:8" ht="12.75">
      <c r="C81" s="44"/>
      <c r="H81" s="44"/>
    </row>
    <row r="82" spans="3:8" ht="12.75">
      <c r="C82" s="44"/>
      <c r="H82" s="44"/>
    </row>
    <row r="83" spans="3:8" ht="12.75">
      <c r="C83" s="44"/>
      <c r="H83" s="44"/>
    </row>
    <row r="84" spans="3:8" ht="12.75">
      <c r="C84" s="44"/>
      <c r="H84" s="44"/>
    </row>
    <row r="85" spans="3:8" ht="12.75">
      <c r="C85" s="44"/>
      <c r="H85" s="44"/>
    </row>
    <row r="86" spans="3:8" ht="12.75">
      <c r="C86" s="44"/>
      <c r="H86" s="44"/>
    </row>
    <row r="87" spans="3:8" ht="12.75">
      <c r="C87" s="44"/>
      <c r="H87" s="44"/>
    </row>
    <row r="88" spans="3:8" ht="12.75">
      <c r="C88" s="44"/>
      <c r="H88" s="44"/>
    </row>
    <row r="89" spans="3:8" ht="12.75">
      <c r="C89" s="44"/>
      <c r="H89" s="44"/>
    </row>
    <row r="90" spans="3:8" ht="12.75">
      <c r="C90" s="44"/>
      <c r="H90" s="44"/>
    </row>
    <row r="91" spans="3:8" ht="12.75">
      <c r="C91" s="44"/>
      <c r="H91" s="44"/>
    </row>
    <row r="92" spans="3:8" ht="12.75">
      <c r="C92" s="44"/>
      <c r="H92" s="44"/>
    </row>
    <row r="93" spans="3:8" ht="12.75">
      <c r="C93" s="44"/>
      <c r="H93" s="44"/>
    </row>
    <row r="94" spans="3:8" ht="12.75">
      <c r="C94" s="44"/>
      <c r="H94" s="44"/>
    </row>
    <row r="95" spans="3:8" ht="12.75">
      <c r="C95" s="44"/>
      <c r="H95" s="44"/>
    </row>
    <row r="96" spans="3:8" ht="12.75">
      <c r="C96" s="44"/>
      <c r="H96" s="44"/>
    </row>
    <row r="97" spans="3:8" ht="12.75">
      <c r="C97" s="44"/>
      <c r="H97" s="44"/>
    </row>
    <row r="98" spans="3:8" ht="12.75">
      <c r="C98" s="44"/>
      <c r="H98" s="44"/>
    </row>
    <row r="99" spans="3:8" ht="12.75">
      <c r="C99" s="44"/>
      <c r="H99" s="44"/>
    </row>
    <row r="100" spans="3:8" ht="12.75">
      <c r="C100" s="44"/>
      <c r="H100" s="44"/>
    </row>
    <row r="101" spans="3:8" ht="12.75">
      <c r="C101" s="44"/>
      <c r="H101" s="44"/>
    </row>
    <row r="102" spans="3:8" ht="12.75">
      <c r="C102" s="44"/>
      <c r="H102" s="44"/>
    </row>
    <row r="103" spans="3:8" ht="12.75">
      <c r="C103" s="44"/>
      <c r="H103" s="44"/>
    </row>
    <row r="104" spans="3:8" ht="12.75">
      <c r="C104" s="44"/>
      <c r="H104" s="44"/>
    </row>
    <row r="105" spans="3:8" ht="12.75">
      <c r="C105" s="44"/>
      <c r="H105" s="44"/>
    </row>
    <row r="106" spans="3:8" ht="12.75">
      <c r="C106" s="44"/>
      <c r="H106" s="44"/>
    </row>
    <row r="107" spans="3:8" ht="12.75">
      <c r="C107" s="44"/>
      <c r="H107" s="44"/>
    </row>
    <row r="108" spans="3:8" ht="12.75">
      <c r="C108" s="44"/>
      <c r="H108" s="44"/>
    </row>
    <row r="109" spans="3:8" ht="12.75">
      <c r="C109" s="44"/>
      <c r="H109" s="44"/>
    </row>
    <row r="110" spans="3:8" ht="12.75">
      <c r="C110" s="44"/>
      <c r="H110" s="44"/>
    </row>
    <row r="111" spans="3:8" ht="12.75">
      <c r="C111" s="44"/>
      <c r="H111" s="44"/>
    </row>
    <row r="112" spans="3:8" ht="12.75">
      <c r="C112" s="44"/>
      <c r="H112" s="44"/>
    </row>
    <row r="113" spans="3:8" ht="12.75">
      <c r="C113" s="44"/>
      <c r="H113" s="44"/>
    </row>
    <row r="114" spans="3:8" ht="12.75">
      <c r="C114" s="44"/>
      <c r="H114" s="44"/>
    </row>
    <row r="115" spans="3:8" ht="12.75">
      <c r="C115" s="44"/>
      <c r="H115" s="44"/>
    </row>
    <row r="116" spans="3:8" ht="12.75">
      <c r="C116" s="44"/>
      <c r="H116" s="44"/>
    </row>
    <row r="117" spans="3:8" ht="12.75">
      <c r="C117" s="44"/>
      <c r="H117" s="44"/>
    </row>
    <row r="118" spans="3:8" ht="12.75">
      <c r="C118" s="44"/>
      <c r="H118" s="44"/>
    </row>
    <row r="119" spans="3:8" ht="12.75">
      <c r="C119" s="44"/>
      <c r="H119" s="44"/>
    </row>
    <row r="120" spans="3:8" ht="12.75">
      <c r="C120" s="44"/>
      <c r="H120" s="44"/>
    </row>
    <row r="121" spans="3:8" ht="12.75">
      <c r="C121" s="44"/>
      <c r="H121" s="44"/>
    </row>
    <row r="122" spans="3:8" ht="12.75">
      <c r="C122" s="44"/>
      <c r="H122" s="44"/>
    </row>
    <row r="123" spans="3:8" ht="12.75">
      <c r="C123" s="44"/>
      <c r="H123" s="44"/>
    </row>
    <row r="124" spans="3:8" ht="12.75">
      <c r="C124" s="44"/>
      <c r="H124" s="44"/>
    </row>
    <row r="125" spans="3:8" ht="12.75">
      <c r="C125" s="44"/>
      <c r="H125" s="44"/>
    </row>
    <row r="126" spans="3:8" ht="12.75">
      <c r="C126" s="44"/>
      <c r="H126" s="44"/>
    </row>
    <row r="127" spans="3:8" ht="12.75">
      <c r="C127" s="44"/>
      <c r="H127" s="44"/>
    </row>
    <row r="128" spans="3:8" ht="12.75">
      <c r="C128" s="44"/>
      <c r="H128" s="44"/>
    </row>
    <row r="129" spans="3:8" ht="12.75">
      <c r="C129" s="44"/>
      <c r="H129" s="44"/>
    </row>
    <row r="130" spans="3:8" ht="12.75">
      <c r="C130" s="44"/>
      <c r="H130" s="44"/>
    </row>
    <row r="131" spans="3:8" ht="12.75">
      <c r="C131" s="44"/>
      <c r="H131" s="44"/>
    </row>
    <row r="132" spans="3:8" ht="12.75">
      <c r="C132" s="44"/>
      <c r="H132" s="44"/>
    </row>
    <row r="133" spans="3:8" ht="12.75">
      <c r="C133" s="44"/>
      <c r="H133" s="44"/>
    </row>
    <row r="134" spans="3:8" ht="12.75">
      <c r="C134" s="44"/>
      <c r="H134" s="44"/>
    </row>
    <row r="135" spans="3:8" ht="12.75">
      <c r="C135" s="44"/>
      <c r="H135" s="44"/>
    </row>
    <row r="136" spans="3:8" ht="12.75">
      <c r="C136" s="44"/>
      <c r="H136" s="44"/>
    </row>
    <row r="137" spans="3:8" ht="12.75">
      <c r="C137" s="44"/>
      <c r="H137" s="44"/>
    </row>
    <row r="138" spans="3:8" ht="12.75">
      <c r="C138" s="44"/>
      <c r="H138" s="44"/>
    </row>
    <row r="139" spans="3:8" ht="12.75">
      <c r="C139" s="44"/>
      <c r="H139" s="44"/>
    </row>
    <row r="140" spans="3:8" ht="12.75">
      <c r="C140" s="44"/>
      <c r="H140" s="44"/>
    </row>
    <row r="141" spans="3:8" ht="12.75">
      <c r="C141" s="44"/>
      <c r="H141" s="44"/>
    </row>
    <row r="142" spans="3:8" ht="12.75">
      <c r="C142" s="44"/>
      <c r="H142" s="44"/>
    </row>
    <row r="143" spans="3:8" ht="12.75">
      <c r="C143" s="44"/>
      <c r="H143" s="44"/>
    </row>
    <row r="144" spans="3:8" ht="12.75">
      <c r="C144" s="44"/>
      <c r="H144" s="44"/>
    </row>
    <row r="145" spans="3:8" ht="12.75">
      <c r="C145" s="44"/>
      <c r="H145" s="44"/>
    </row>
    <row r="146" spans="3:8" ht="12.75">
      <c r="C146" s="44"/>
      <c r="H146" s="44"/>
    </row>
    <row r="147" spans="3:8" ht="12.75">
      <c r="C147" s="44"/>
      <c r="H147" s="44"/>
    </row>
    <row r="148" spans="3:8" ht="12.75">
      <c r="C148" s="44"/>
      <c r="H148" s="44"/>
    </row>
    <row r="149" spans="3:8" ht="12.75">
      <c r="C149" s="44"/>
      <c r="H149" s="44"/>
    </row>
    <row r="150" spans="3:8" ht="12.75">
      <c r="C150" s="44"/>
      <c r="H150" s="44"/>
    </row>
    <row r="151" spans="3:8" ht="12.75">
      <c r="C151" s="44"/>
      <c r="H151" s="44"/>
    </row>
    <row r="152" spans="3:8" ht="12.75">
      <c r="C152" s="44"/>
      <c r="H152" s="44"/>
    </row>
    <row r="153" spans="3:8" ht="12.75">
      <c r="C153" s="44"/>
      <c r="H153" s="44"/>
    </row>
    <row r="154" spans="3:8" ht="12.75">
      <c r="C154" s="44"/>
      <c r="H154" s="44"/>
    </row>
    <row r="155" spans="3:8" ht="12.75">
      <c r="C155" s="44"/>
      <c r="H155" s="44"/>
    </row>
    <row r="156" spans="3:8" ht="12.75">
      <c r="C156" s="44"/>
      <c r="H156" s="44"/>
    </row>
    <row r="157" spans="3:8" ht="12.75">
      <c r="C157" s="44"/>
      <c r="H157" s="44"/>
    </row>
    <row r="158" spans="3:8" ht="12.75">
      <c r="C158" s="44"/>
      <c r="H158" s="44"/>
    </row>
    <row r="159" spans="3:8" ht="12.75">
      <c r="C159" s="44"/>
      <c r="H159" s="44"/>
    </row>
    <row r="160" spans="3:8" ht="12.75">
      <c r="C160" s="44"/>
      <c r="H160" s="44"/>
    </row>
    <row r="161" spans="3:8" ht="12.75">
      <c r="C161" s="44"/>
      <c r="H161" s="44"/>
    </row>
    <row r="162" spans="3:8" ht="12.75">
      <c r="C162" s="44"/>
      <c r="H162" s="44"/>
    </row>
    <row r="163" spans="3:8" ht="12.75">
      <c r="C163" s="44"/>
      <c r="H163" s="44"/>
    </row>
    <row r="164" spans="3:8" ht="12.75">
      <c r="C164" s="44"/>
      <c r="H164" s="44"/>
    </row>
    <row r="165" spans="3:8" ht="12.75">
      <c r="C165" s="44"/>
      <c r="H165" s="44"/>
    </row>
    <row r="166" spans="3:8" ht="12.75">
      <c r="C166" s="44"/>
      <c r="H166" s="44"/>
    </row>
    <row r="167" spans="3:8" ht="12.75">
      <c r="C167" s="44"/>
      <c r="H167" s="44"/>
    </row>
    <row r="168" spans="3:8" ht="12.75">
      <c r="C168" s="44"/>
      <c r="H168" s="44"/>
    </row>
    <row r="169" spans="3:8" ht="12.75">
      <c r="C169" s="44"/>
      <c r="H169" s="44"/>
    </row>
    <row r="170" spans="3:8" ht="12.75">
      <c r="C170" s="44"/>
      <c r="H170" s="44"/>
    </row>
    <row r="171" spans="3:8" ht="12.75">
      <c r="C171" s="44"/>
      <c r="H171" s="44"/>
    </row>
    <row r="172" spans="3:8" ht="12.75">
      <c r="C172" s="44"/>
      <c r="H172" s="44"/>
    </row>
    <row r="173" spans="3:8" ht="12.75">
      <c r="C173" s="44"/>
      <c r="H173" s="44"/>
    </row>
    <row r="174" spans="3:8" ht="12.75">
      <c r="C174" s="44"/>
      <c r="H174" s="44"/>
    </row>
    <row r="175" spans="3:8" ht="12.75">
      <c r="C175" s="44"/>
      <c r="H175" s="44"/>
    </row>
    <row r="176" spans="3:8" ht="12.75">
      <c r="C176" s="44"/>
      <c r="H176" s="44"/>
    </row>
    <row r="177" spans="3:8" ht="12.75">
      <c r="C177" s="44"/>
      <c r="H177" s="44"/>
    </row>
    <row r="178" spans="3:8" ht="12.75">
      <c r="C178" s="44"/>
      <c r="H178" s="44"/>
    </row>
    <row r="179" spans="3:8" ht="12.75">
      <c r="C179" s="44"/>
      <c r="H179" s="44"/>
    </row>
    <row r="180" spans="3:8" ht="12.75">
      <c r="C180" s="44"/>
      <c r="H180" s="44"/>
    </row>
    <row r="181" spans="3:8" ht="12.75">
      <c r="C181" s="44"/>
      <c r="H181" s="44"/>
    </row>
    <row r="182" spans="3:8" ht="12.75">
      <c r="C182" s="44"/>
      <c r="H182" s="44"/>
    </row>
    <row r="183" spans="3:8" ht="12.75">
      <c r="C183" s="44"/>
      <c r="H183" s="44"/>
    </row>
    <row r="184" spans="3:8" ht="12.75">
      <c r="C184" s="44"/>
      <c r="H184" s="44"/>
    </row>
    <row r="185" spans="3:8" ht="12.75">
      <c r="C185" s="44"/>
      <c r="H185" s="44"/>
    </row>
    <row r="186" spans="3:8" ht="12.75">
      <c r="C186" s="44"/>
      <c r="H186" s="44"/>
    </row>
    <row r="187" spans="3:8" ht="12.75">
      <c r="C187" s="44"/>
      <c r="H187" s="44"/>
    </row>
    <row r="188" spans="3:8" ht="12.75">
      <c r="C188" s="44"/>
      <c r="H188" s="44"/>
    </row>
    <row r="189" spans="3:8" ht="12.75">
      <c r="C189" s="44"/>
      <c r="H189" s="44"/>
    </row>
    <row r="190" spans="3:8" ht="12.75">
      <c r="C190" s="44"/>
      <c r="H190" s="44"/>
    </row>
    <row r="191" spans="3:8" ht="12.75">
      <c r="C191" s="44"/>
      <c r="H191" s="44"/>
    </row>
    <row r="192" spans="3:8" ht="12.75">
      <c r="C192" s="44"/>
      <c r="H192" s="44"/>
    </row>
    <row r="193" spans="3:8" ht="12.75">
      <c r="C193" s="44"/>
      <c r="H193" s="44"/>
    </row>
    <row r="194" spans="3:8" ht="12.75">
      <c r="C194" s="44"/>
      <c r="H194" s="44"/>
    </row>
    <row r="195" spans="3:8" ht="12.75">
      <c r="C195" s="44"/>
      <c r="H195" s="44"/>
    </row>
    <row r="196" spans="3:8" ht="12.75">
      <c r="C196" s="44"/>
      <c r="H196" s="44"/>
    </row>
    <row r="197" spans="3:8" ht="12.75">
      <c r="C197" s="44"/>
      <c r="H197" s="44"/>
    </row>
    <row r="198" spans="3:8" ht="12.75">
      <c r="C198" s="44"/>
      <c r="H198" s="44"/>
    </row>
    <row r="199" spans="3:8" ht="12.75">
      <c r="C199" s="44"/>
      <c r="H199" s="44"/>
    </row>
    <row r="200" spans="3:8" ht="12.75">
      <c r="C200" s="44"/>
      <c r="H200" s="44"/>
    </row>
    <row r="201" spans="3:8" ht="12.75">
      <c r="C201" s="44"/>
      <c r="H201" s="44"/>
    </row>
    <row r="202" spans="3:8" ht="12.75">
      <c r="C202" s="44"/>
      <c r="H202" s="44"/>
    </row>
    <row r="203" spans="3:8" ht="12.75">
      <c r="C203" s="44"/>
      <c r="H203" s="44"/>
    </row>
    <row r="204" spans="3:8" ht="12.75">
      <c r="C204" s="44"/>
      <c r="H204" s="44"/>
    </row>
    <row r="205" spans="3:8" ht="12.75">
      <c r="C205" s="44"/>
      <c r="H205" s="44"/>
    </row>
    <row r="206" spans="3:8" ht="12.75">
      <c r="C206" s="44"/>
      <c r="H206" s="44"/>
    </row>
    <row r="207" spans="3:8" ht="12.75">
      <c r="C207" s="44"/>
      <c r="H207" s="44"/>
    </row>
    <row r="208" spans="3:8" ht="12.75">
      <c r="C208" s="44"/>
      <c r="H208" s="44"/>
    </row>
    <row r="209" spans="3:8" ht="12.75">
      <c r="C209" s="44"/>
      <c r="H209" s="44"/>
    </row>
    <row r="210" spans="3:8" ht="12.75">
      <c r="C210" s="44"/>
      <c r="H210" s="44"/>
    </row>
    <row r="211" spans="3:8" ht="12.75">
      <c r="C211" s="44"/>
      <c r="H211" s="44"/>
    </row>
    <row r="212" spans="3:8" ht="12.75">
      <c r="C212" s="44"/>
      <c r="H212" s="44"/>
    </row>
    <row r="213" spans="3:8" ht="12.75">
      <c r="C213" s="44"/>
      <c r="H213" s="44"/>
    </row>
    <row r="214" spans="3:8" ht="12.75">
      <c r="C214" s="44"/>
      <c r="H214" s="44"/>
    </row>
    <row r="215" spans="3:8" ht="12.75">
      <c r="C215" s="44"/>
      <c r="H215" s="44"/>
    </row>
    <row r="216" spans="3:8" ht="12.75">
      <c r="C216" s="44"/>
      <c r="H216" s="44"/>
    </row>
    <row r="217" spans="3:8" ht="12.75">
      <c r="C217" s="44"/>
      <c r="H217" s="44"/>
    </row>
    <row r="218" spans="3:8" ht="12.75">
      <c r="C218" s="44"/>
      <c r="H218" s="44"/>
    </row>
    <row r="219" spans="3:8" ht="12.75">
      <c r="C219" s="44"/>
      <c r="H219" s="44"/>
    </row>
    <row r="220" spans="3:8" ht="12.75">
      <c r="C220" s="44"/>
      <c r="H220" s="44"/>
    </row>
    <row r="221" spans="3:8" ht="12.75">
      <c r="C221" s="44"/>
      <c r="H221" s="44"/>
    </row>
    <row r="222" spans="3:8" ht="12.75">
      <c r="C222" s="44"/>
      <c r="H222" s="44"/>
    </row>
    <row r="223" spans="3:8" ht="12.75">
      <c r="C223" s="44"/>
      <c r="H223" s="44"/>
    </row>
    <row r="224" spans="3:8" ht="12.75">
      <c r="C224" s="44"/>
      <c r="H224" s="44"/>
    </row>
    <row r="225" spans="3:8" ht="12.75">
      <c r="C225" s="44"/>
      <c r="H225" s="44"/>
    </row>
    <row r="226" spans="3:8" ht="12.75">
      <c r="C226" s="44"/>
      <c r="H226" s="44"/>
    </row>
    <row r="227" spans="3:8" ht="12.75">
      <c r="C227" s="44"/>
      <c r="H227" s="44"/>
    </row>
    <row r="228" spans="3:8" ht="12.75">
      <c r="C228" s="44"/>
      <c r="H228" s="44"/>
    </row>
    <row r="229" spans="3:8" ht="12.75">
      <c r="C229" s="44"/>
      <c r="H229" s="44"/>
    </row>
    <row r="230" spans="3:8" ht="12.75">
      <c r="C230" s="44"/>
      <c r="H230" s="44"/>
    </row>
    <row r="231" spans="3:8" ht="12.75">
      <c r="C231" s="44"/>
      <c r="H231" s="44"/>
    </row>
    <row r="232" spans="3:8" ht="12.75">
      <c r="C232" s="44"/>
      <c r="H232" s="44"/>
    </row>
    <row r="233" spans="3:8" ht="12.75">
      <c r="C233" s="44"/>
      <c r="H233" s="44"/>
    </row>
    <row r="234" spans="3:8" ht="12.75">
      <c r="C234" s="44"/>
      <c r="H234" s="44"/>
    </row>
    <row r="235" spans="3:8" ht="12.75">
      <c r="C235" s="44"/>
      <c r="H235" s="44"/>
    </row>
    <row r="236" spans="3:8" ht="12.75">
      <c r="C236" s="44"/>
      <c r="H236" s="44"/>
    </row>
    <row r="237" spans="3:8" ht="12.75">
      <c r="C237" s="44"/>
      <c r="H237" s="44"/>
    </row>
    <row r="238" spans="3:8" ht="12.75">
      <c r="C238" s="44"/>
      <c r="H238" s="44"/>
    </row>
    <row r="239" spans="3:8" ht="12.75">
      <c r="C239" s="44"/>
      <c r="H239" s="44"/>
    </row>
    <row r="240" spans="3:8" ht="12.75">
      <c r="C240" s="44"/>
      <c r="H240" s="44"/>
    </row>
    <row r="241" spans="3:8" ht="12.75">
      <c r="C241" s="44"/>
      <c r="H241" s="44"/>
    </row>
    <row r="242" spans="3:8" ht="12.75">
      <c r="C242" s="44"/>
      <c r="H242" s="44"/>
    </row>
    <row r="243" spans="3:8" ht="12.75">
      <c r="C243" s="44"/>
      <c r="H243" s="44"/>
    </row>
    <row r="244" spans="3:8" ht="12.75">
      <c r="C244" s="44"/>
      <c r="H244" s="44"/>
    </row>
    <row r="245" spans="3:8" ht="12.75">
      <c r="C245" s="44"/>
      <c r="H245" s="44"/>
    </row>
    <row r="246" spans="3:8" ht="12.75">
      <c r="C246" s="44"/>
      <c r="H246" s="44"/>
    </row>
    <row r="247" spans="3:8" ht="12.75">
      <c r="C247" s="44"/>
      <c r="H247" s="44"/>
    </row>
    <row r="248" spans="3:8" ht="12.75">
      <c r="C248" s="44"/>
      <c r="H248" s="44"/>
    </row>
    <row r="249" spans="3:8" ht="12.75">
      <c r="C249" s="44"/>
      <c r="H249" s="44"/>
    </row>
    <row r="250" spans="3:8" ht="12.75">
      <c r="C250" s="44"/>
      <c r="H250" s="44"/>
    </row>
    <row r="251" spans="3:8" ht="12.75">
      <c r="C251" s="44"/>
      <c r="H251" s="44"/>
    </row>
    <row r="252" spans="3:8" ht="12.75">
      <c r="C252" s="44"/>
      <c r="H252" s="44"/>
    </row>
    <row r="253" spans="3:8" ht="12.75">
      <c r="C253" s="44"/>
      <c r="H253" s="44"/>
    </row>
    <row r="254" spans="3:8" ht="12.75">
      <c r="C254" s="44"/>
      <c r="H254" s="44"/>
    </row>
    <row r="255" spans="3:8" ht="12.75">
      <c r="C255" s="44"/>
      <c r="H255" s="44"/>
    </row>
    <row r="256" spans="3:8" ht="12.75">
      <c r="C256" s="44"/>
      <c r="H256" s="44"/>
    </row>
    <row r="257" spans="3:8" ht="12.75">
      <c r="C257" s="44"/>
      <c r="H257" s="44"/>
    </row>
    <row r="258" spans="3:8" ht="12.75">
      <c r="C258" s="44"/>
      <c r="H258" s="44"/>
    </row>
    <row r="259" spans="3:8" ht="12.75">
      <c r="C259" s="44"/>
      <c r="H259" s="44"/>
    </row>
    <row r="260" spans="3:8" ht="12.75">
      <c r="C260" s="44"/>
      <c r="H260" s="44"/>
    </row>
    <row r="261" spans="3:8" ht="12.75">
      <c r="C261" s="44"/>
      <c r="H261" s="44"/>
    </row>
    <row r="262" spans="3:8" ht="12.75">
      <c r="C262" s="44"/>
      <c r="H262" s="44"/>
    </row>
    <row r="263" spans="3:8" ht="12.75">
      <c r="C263" s="44"/>
      <c r="H263" s="44"/>
    </row>
    <row r="264" spans="3:8" ht="12.75">
      <c r="C264" s="44"/>
      <c r="H264" s="44"/>
    </row>
    <row r="265" spans="3:8" ht="12.75">
      <c r="C265" s="44"/>
      <c r="H265" s="44"/>
    </row>
    <row r="266" spans="3:8" ht="12.75">
      <c r="C266" s="44"/>
      <c r="H266" s="44"/>
    </row>
    <row r="267" spans="3:8" ht="12.75">
      <c r="C267" s="44"/>
      <c r="H267" s="44"/>
    </row>
    <row r="268" spans="3:8" ht="12.75">
      <c r="C268" s="44"/>
      <c r="H268" s="44"/>
    </row>
    <row r="269" spans="3:8" ht="12.75">
      <c r="C269" s="44"/>
      <c r="H269" s="44"/>
    </row>
    <row r="270" spans="3:8" ht="12.75">
      <c r="C270" s="44"/>
      <c r="H270" s="44"/>
    </row>
    <row r="271" spans="3:8" ht="12.75">
      <c r="C271" s="44"/>
      <c r="H271" s="44"/>
    </row>
    <row r="272" spans="3:8" ht="12.75">
      <c r="C272" s="44"/>
      <c r="H272" s="44"/>
    </row>
    <row r="273" spans="3:8" ht="12.75">
      <c r="C273" s="44"/>
      <c r="H273" s="44"/>
    </row>
    <row r="274" spans="3:8" ht="12.75">
      <c r="C274" s="44"/>
      <c r="H274" s="44"/>
    </row>
    <row r="275" spans="3:8" ht="12.75">
      <c r="C275" s="44"/>
      <c r="H275" s="44"/>
    </row>
    <row r="276" spans="3:8" ht="12.75">
      <c r="C276" s="44"/>
      <c r="H276" s="44"/>
    </row>
    <row r="277" spans="3:8" ht="12.75">
      <c r="C277" s="44"/>
      <c r="H277" s="44"/>
    </row>
    <row r="278" spans="3:8" ht="12.75">
      <c r="C278" s="44"/>
      <c r="H278" s="44"/>
    </row>
    <row r="279" spans="3:8" ht="12.75">
      <c r="C279" s="44"/>
      <c r="H279" s="44"/>
    </row>
    <row r="280" spans="3:8" ht="12.75">
      <c r="C280" s="44"/>
      <c r="H280" s="44"/>
    </row>
    <row r="281" spans="3:8" ht="12.75">
      <c r="C281" s="44"/>
      <c r="H281" s="44"/>
    </row>
    <row r="282" spans="3:8" ht="12.75">
      <c r="C282" s="44"/>
      <c r="H282" s="44"/>
    </row>
    <row r="283" spans="3:8" ht="12.75">
      <c r="C283" s="44"/>
      <c r="H283" s="44"/>
    </row>
    <row r="284" spans="3:8" ht="12.75">
      <c r="C284" s="44"/>
      <c r="H284" s="44"/>
    </row>
    <row r="285" spans="3:8" ht="12.75">
      <c r="C285" s="44"/>
      <c r="H285" s="44"/>
    </row>
    <row r="286" spans="3:8" ht="12.75">
      <c r="C286" s="44"/>
      <c r="H286" s="44"/>
    </row>
    <row r="287" spans="3:8" ht="12.75">
      <c r="C287" s="44"/>
      <c r="H287" s="44"/>
    </row>
    <row r="288" spans="3:8" ht="12.75">
      <c r="C288" s="44"/>
      <c r="H288" s="44"/>
    </row>
    <row r="289" spans="3:8" ht="12.75">
      <c r="C289" s="44"/>
      <c r="H289" s="44"/>
    </row>
    <row r="290" spans="3:8" ht="12.75">
      <c r="C290" s="44"/>
      <c r="H290" s="44"/>
    </row>
    <row r="291" spans="3:8" ht="12.75">
      <c r="C291" s="44"/>
      <c r="H291" s="44"/>
    </row>
    <row r="292" spans="3:8" ht="12.75">
      <c r="C292" s="44"/>
      <c r="H292" s="44"/>
    </row>
    <row r="293" spans="3:8" ht="12.75">
      <c r="C293" s="44"/>
      <c r="H293" s="44"/>
    </row>
    <row r="294" spans="3:8" ht="12.75">
      <c r="C294" s="44"/>
      <c r="H294" s="44"/>
    </row>
    <row r="295" spans="3:8" ht="12.75">
      <c r="C295" s="44"/>
      <c r="H295" s="44"/>
    </row>
    <row r="296" spans="3:8" ht="12.75">
      <c r="C296" s="44"/>
      <c r="H296" s="44"/>
    </row>
    <row r="297" spans="3:8" ht="12.75">
      <c r="C297" s="44"/>
      <c r="H297" s="44"/>
    </row>
    <row r="298" spans="3:8" ht="12.75">
      <c r="C298" s="44"/>
      <c r="H298" s="44"/>
    </row>
    <row r="299" spans="3:8" ht="12.75">
      <c r="C299" s="44"/>
      <c r="H299" s="44"/>
    </row>
    <row r="300" spans="3:8" ht="12.75">
      <c r="C300" s="44"/>
      <c r="H300" s="44"/>
    </row>
    <row r="301" spans="3:8" ht="12.75">
      <c r="C301" s="44"/>
      <c r="H301" s="44"/>
    </row>
    <row r="302" spans="3:8" ht="12.75">
      <c r="C302" s="44"/>
      <c r="H302" s="44"/>
    </row>
    <row r="303" spans="3:8" ht="12.75">
      <c r="C303" s="44"/>
      <c r="H303" s="44"/>
    </row>
    <row r="304" spans="3:8" ht="12.75">
      <c r="C304" s="44"/>
      <c r="H304" s="44"/>
    </row>
    <row r="305" spans="3:8" ht="12.75">
      <c r="C305" s="44"/>
      <c r="H305" s="44"/>
    </row>
    <row r="306" spans="3:8" ht="12.75">
      <c r="C306" s="44"/>
      <c r="H306" s="44"/>
    </row>
    <row r="307" spans="3:8" ht="12.75">
      <c r="C307" s="44"/>
      <c r="H307" s="44"/>
    </row>
    <row r="308" spans="3:8" ht="12.75">
      <c r="C308" s="44"/>
      <c r="H308" s="44"/>
    </row>
    <row r="309" spans="3:8" ht="12.75">
      <c r="C309" s="44"/>
      <c r="H309" s="44"/>
    </row>
    <row r="310" spans="3:8" ht="12.75">
      <c r="C310" s="44"/>
      <c r="H310" s="44"/>
    </row>
    <row r="311" spans="3:8" ht="12.75">
      <c r="C311" s="44"/>
      <c r="H311" s="44"/>
    </row>
    <row r="312" spans="3:8" ht="12.75">
      <c r="C312" s="44"/>
      <c r="H312" s="44"/>
    </row>
    <row r="313" spans="3:8" ht="12.75">
      <c r="C313" s="44"/>
      <c r="H313" s="44"/>
    </row>
    <row r="314" spans="3:8" ht="12.75">
      <c r="C314" s="44"/>
      <c r="H314" s="44"/>
    </row>
    <row r="315" spans="3:8" ht="12.75">
      <c r="C315" s="44"/>
      <c r="H315" s="44"/>
    </row>
    <row r="316" spans="3:8" ht="12.75">
      <c r="C316" s="44"/>
      <c r="H316" s="44"/>
    </row>
    <row r="317" spans="3:8" ht="12.75">
      <c r="C317" s="44"/>
      <c r="H317" s="44"/>
    </row>
    <row r="318" spans="3:8" ht="12.75">
      <c r="C318" s="44"/>
      <c r="H318" s="44"/>
    </row>
    <row r="319" spans="3:8" ht="12.75">
      <c r="C319" s="44"/>
      <c r="H319" s="44"/>
    </row>
    <row r="320" spans="3:8" ht="12.75">
      <c r="C320" s="44"/>
      <c r="H320" s="44"/>
    </row>
    <row r="321" spans="3:8" ht="12.75">
      <c r="C321" s="44"/>
      <c r="H321" s="44"/>
    </row>
    <row r="322" spans="3:8" ht="12.75">
      <c r="C322" s="44"/>
      <c r="H322" s="44"/>
    </row>
    <row r="323" spans="3:8" ht="12.75">
      <c r="C323" s="44"/>
      <c r="H323" s="44"/>
    </row>
    <row r="324" spans="3:8" ht="12.75">
      <c r="C324" s="44"/>
      <c r="H324" s="44"/>
    </row>
    <row r="325" spans="3:8" ht="12.75">
      <c r="C325" s="44"/>
      <c r="H325" s="44"/>
    </row>
    <row r="326" spans="3:8" ht="12.75">
      <c r="C326" s="44"/>
      <c r="H326" s="44"/>
    </row>
    <row r="327" spans="3:8" ht="12.75">
      <c r="C327" s="44"/>
      <c r="H327" s="44"/>
    </row>
    <row r="328" spans="3:8" ht="12.75">
      <c r="C328" s="44"/>
      <c r="H328" s="44"/>
    </row>
    <row r="329" spans="3:8" ht="12.75">
      <c r="C329" s="44"/>
      <c r="H329" s="44"/>
    </row>
    <row r="330" spans="3:8" ht="12.75">
      <c r="C330" s="44"/>
      <c r="H330" s="44"/>
    </row>
    <row r="331" spans="3:8" ht="12.75">
      <c r="C331" s="44"/>
      <c r="H331" s="44"/>
    </row>
    <row r="332" spans="3:8" ht="12.75">
      <c r="C332" s="44"/>
      <c r="H332" s="44"/>
    </row>
    <row r="333" spans="3:8" ht="12.75">
      <c r="C333" s="44"/>
      <c r="H333" s="44"/>
    </row>
    <row r="334" spans="3:8" ht="12.75">
      <c r="C334" s="44"/>
      <c r="H334" s="44"/>
    </row>
    <row r="335" spans="3:8" ht="12.75">
      <c r="C335" s="44"/>
      <c r="H335" s="44"/>
    </row>
    <row r="336" spans="3:8" ht="12.75">
      <c r="C336" s="44"/>
      <c r="H336" s="44"/>
    </row>
    <row r="337" spans="3:8" ht="12.75">
      <c r="C337" s="44"/>
      <c r="H337" s="44"/>
    </row>
    <row r="338" spans="3:8" ht="12.75">
      <c r="C338" s="44"/>
      <c r="H338" s="44"/>
    </row>
    <row r="339" spans="3:8" ht="12.75">
      <c r="C339" s="44"/>
      <c r="H339" s="44"/>
    </row>
    <row r="340" spans="3:8" ht="12.75">
      <c r="C340" s="44"/>
      <c r="H340" s="44"/>
    </row>
    <row r="341" spans="3:8" ht="12.75">
      <c r="C341" s="44"/>
      <c r="H341" s="44"/>
    </row>
    <row r="342" spans="3:8" ht="12.75">
      <c r="C342" s="44"/>
      <c r="H342" s="44"/>
    </row>
    <row r="343" spans="3:8" ht="12.75">
      <c r="C343" s="44"/>
      <c r="H343" s="44"/>
    </row>
    <row r="344" spans="3:8" ht="12.75">
      <c r="C344" s="44"/>
      <c r="H344" s="44"/>
    </row>
    <row r="345" spans="3:8" ht="12.75">
      <c r="C345" s="44"/>
      <c r="H345" s="44"/>
    </row>
    <row r="346" spans="3:8" ht="12.75">
      <c r="C346" s="44"/>
      <c r="H346" s="44"/>
    </row>
    <row r="347" spans="3:8" ht="12.75">
      <c r="C347" s="44"/>
      <c r="H347" s="44"/>
    </row>
    <row r="348" spans="3:8" ht="12.75">
      <c r="C348" s="44"/>
      <c r="H348" s="44"/>
    </row>
    <row r="349" spans="3:8" ht="12.75">
      <c r="C349" s="44"/>
      <c r="H349" s="44"/>
    </row>
    <row r="350" spans="3:8" ht="12.75">
      <c r="C350" s="44"/>
      <c r="H350" s="44"/>
    </row>
    <row r="351" spans="3:8" ht="12.75">
      <c r="C351" s="44"/>
      <c r="H351" s="44"/>
    </row>
    <row r="352" spans="3:8" ht="12.75">
      <c r="C352" s="44"/>
      <c r="H352" s="44"/>
    </row>
    <row r="353" spans="3:8" ht="12.75">
      <c r="C353" s="44"/>
      <c r="H353" s="44"/>
    </row>
    <row r="354" spans="3:8" ht="12.75">
      <c r="C354" s="44"/>
      <c r="H354" s="44"/>
    </row>
    <row r="355" spans="3:8" ht="12.75">
      <c r="C355" s="44"/>
      <c r="H355" s="44"/>
    </row>
    <row r="356" spans="3:8" ht="12.75">
      <c r="C356" s="44"/>
      <c r="H356" s="44"/>
    </row>
    <row r="357" spans="3:8" ht="12.75">
      <c r="C357" s="44"/>
      <c r="H357" s="44"/>
    </row>
    <row r="358" spans="3:8" ht="12.75">
      <c r="C358" s="44"/>
      <c r="H358" s="44"/>
    </row>
    <row r="359" spans="3:8" ht="12.75">
      <c r="C359" s="44"/>
      <c r="H359" s="44"/>
    </row>
    <row r="360" spans="3:8" ht="12.75">
      <c r="C360" s="44"/>
      <c r="H360" s="44"/>
    </row>
    <row r="361" spans="3:8" ht="12.75">
      <c r="C361" s="44"/>
      <c r="H361" s="44"/>
    </row>
    <row r="362" spans="3:8" ht="12.75">
      <c r="C362" s="44"/>
      <c r="H362" s="44"/>
    </row>
    <row r="363" spans="3:8" ht="12.75">
      <c r="C363" s="44"/>
      <c r="H363" s="44"/>
    </row>
    <row r="364" spans="3:8" ht="12.75">
      <c r="C364" s="44"/>
      <c r="H364" s="44"/>
    </row>
    <row r="365" spans="3:8" ht="12.75">
      <c r="C365" s="44"/>
      <c r="H365" s="44"/>
    </row>
    <row r="366" spans="3:8" ht="12.75">
      <c r="C366" s="44"/>
      <c r="H366" s="44"/>
    </row>
    <row r="367" spans="3:8" ht="12.75">
      <c r="C367" s="44"/>
      <c r="H367" s="44"/>
    </row>
    <row r="368" spans="3:8" ht="12.75">
      <c r="C368" s="44"/>
      <c r="H368" s="44"/>
    </row>
    <row r="369" spans="3:8" ht="12.75">
      <c r="C369" s="44"/>
      <c r="H369" s="44"/>
    </row>
    <row r="370" spans="3:8" ht="12.75">
      <c r="C370" s="44"/>
      <c r="H370" s="44"/>
    </row>
    <row r="371" spans="3:8" ht="12.75">
      <c r="C371" s="44"/>
      <c r="H371" s="44"/>
    </row>
    <row r="372" spans="3:8" ht="12.75">
      <c r="C372" s="44"/>
      <c r="H372" s="44"/>
    </row>
    <row r="373" spans="3:8" ht="12.75">
      <c r="C373" s="44"/>
      <c r="H373" s="44"/>
    </row>
    <row r="374" spans="3:8" ht="12.75">
      <c r="C374" s="44"/>
      <c r="H374" s="44"/>
    </row>
    <row r="375" spans="3:8" ht="12.75">
      <c r="C375" s="44"/>
      <c r="H375" s="44"/>
    </row>
    <row r="376" spans="3:8" ht="12.75">
      <c r="C376" s="44"/>
      <c r="H376" s="44"/>
    </row>
    <row r="377" spans="3:8" ht="12.75">
      <c r="C377" s="44"/>
      <c r="H377" s="44"/>
    </row>
    <row r="378" spans="3:8" ht="12.75">
      <c r="C378" s="44"/>
      <c r="H378" s="44"/>
    </row>
    <row r="379" spans="3:8" ht="12.75">
      <c r="C379" s="44"/>
      <c r="H379" s="44"/>
    </row>
    <row r="380" spans="3:8" ht="12.75">
      <c r="C380" s="44"/>
      <c r="H380" s="44"/>
    </row>
    <row r="381" spans="3:8" ht="12.75">
      <c r="C381" s="44"/>
      <c r="H381" s="44"/>
    </row>
    <row r="382" spans="3:8" ht="12.75">
      <c r="C382" s="44"/>
      <c r="H382" s="44"/>
    </row>
    <row r="383" spans="3:8" ht="12.75">
      <c r="C383" s="44"/>
      <c r="H383" s="44"/>
    </row>
    <row r="384" spans="3:8" ht="12.75">
      <c r="C384" s="44"/>
      <c r="H384" s="44"/>
    </row>
    <row r="385" spans="3:8" ht="12.75">
      <c r="C385" s="44"/>
      <c r="H385" s="44"/>
    </row>
    <row r="386" spans="3:8" ht="12.75">
      <c r="C386" s="44"/>
      <c r="H386" s="44"/>
    </row>
    <row r="387" spans="3:8" ht="12.75">
      <c r="C387" s="44"/>
      <c r="H387" s="44"/>
    </row>
    <row r="388" spans="3:8" ht="12.75">
      <c r="C388" s="44"/>
      <c r="H388" s="44"/>
    </row>
    <row r="389" spans="3:8" ht="12.75">
      <c r="C389" s="44"/>
      <c r="H389" s="44"/>
    </row>
    <row r="390" spans="3:8" ht="12.75">
      <c r="C390" s="44"/>
      <c r="H390" s="44"/>
    </row>
    <row r="391" spans="3:8" ht="12.75">
      <c r="C391" s="44"/>
      <c r="H391" s="44"/>
    </row>
    <row r="392" spans="3:8" ht="12.75">
      <c r="C392" s="44"/>
      <c r="H392" s="44"/>
    </row>
    <row r="393" spans="3:8" ht="12.75">
      <c r="C393" s="44"/>
      <c r="H393" s="44"/>
    </row>
    <row r="394" spans="3:8" ht="12.75">
      <c r="C394" s="44"/>
      <c r="H394" s="44"/>
    </row>
    <row r="395" spans="3:8" ht="12.75">
      <c r="C395" s="44"/>
      <c r="H395" s="44"/>
    </row>
    <row r="396" spans="3:8" ht="12.75">
      <c r="C396" s="44"/>
      <c r="H396" s="44"/>
    </row>
    <row r="397" spans="3:8" ht="12.75">
      <c r="C397" s="44"/>
      <c r="H397" s="44"/>
    </row>
    <row r="398" spans="3:8" ht="12.75">
      <c r="C398" s="44"/>
      <c r="H398" s="44"/>
    </row>
    <row r="399" spans="3:8" ht="12.75">
      <c r="C399" s="44"/>
      <c r="H399" s="44"/>
    </row>
    <row r="400" spans="3:8" ht="12.75">
      <c r="C400" s="44"/>
      <c r="H400" s="44"/>
    </row>
    <row r="401" spans="3:8" ht="12.75">
      <c r="C401" s="44"/>
      <c r="H401" s="44"/>
    </row>
    <row r="402" spans="3:8" ht="12.75">
      <c r="C402" s="44"/>
      <c r="H402" s="44"/>
    </row>
    <row r="403" spans="3:8" ht="12.75">
      <c r="C403" s="44"/>
      <c r="H403" s="44"/>
    </row>
    <row r="404" spans="3:8" ht="12.75">
      <c r="C404" s="44"/>
      <c r="H404" s="44"/>
    </row>
    <row r="405" spans="3:8" ht="12.75">
      <c r="C405" s="44"/>
      <c r="H405" s="44"/>
    </row>
    <row r="406" spans="3:8" ht="12.75">
      <c r="C406" s="44"/>
      <c r="H406" s="44"/>
    </row>
    <row r="407" spans="3:8" ht="12.75">
      <c r="C407" s="44"/>
      <c r="H407" s="44"/>
    </row>
    <row r="408" spans="3:8" ht="12.75">
      <c r="C408" s="44"/>
      <c r="H408" s="44"/>
    </row>
    <row r="409" spans="3:8" ht="12.75">
      <c r="C409" s="44"/>
      <c r="H409" s="44"/>
    </row>
    <row r="410" spans="3:8" ht="12.75">
      <c r="C410" s="44"/>
      <c r="H410" s="44"/>
    </row>
    <row r="411" spans="3:8" ht="12.75">
      <c r="C411" s="44"/>
      <c r="H411" s="44"/>
    </row>
    <row r="412" spans="3:8" ht="12.75">
      <c r="C412" s="44"/>
      <c r="H412" s="44"/>
    </row>
    <row r="413" spans="3:8" ht="12.75">
      <c r="C413" s="44"/>
      <c r="H413" s="44"/>
    </row>
    <row r="414" spans="3:8" ht="12.75">
      <c r="C414" s="44"/>
      <c r="H414" s="44"/>
    </row>
    <row r="415" spans="3:8" ht="12.75">
      <c r="C415" s="44"/>
      <c r="H415" s="44"/>
    </row>
    <row r="416" spans="3:8" ht="12.75">
      <c r="C416" s="44"/>
      <c r="H416" s="44"/>
    </row>
    <row r="417" spans="3:8" ht="12.75">
      <c r="C417" s="44"/>
      <c r="H417" s="44"/>
    </row>
    <row r="418" spans="3:8" ht="12.75">
      <c r="C418" s="44"/>
      <c r="H418" s="44"/>
    </row>
    <row r="419" spans="3:8" ht="12.75">
      <c r="C419" s="44"/>
      <c r="H419" s="44"/>
    </row>
    <row r="420" spans="3:8" ht="12.75">
      <c r="C420" s="44"/>
      <c r="H420" s="44"/>
    </row>
    <row r="421" spans="3:8" ht="12.75">
      <c r="C421" s="44"/>
      <c r="H421" s="44"/>
    </row>
    <row r="422" spans="3:8" ht="12.75">
      <c r="C422" s="44"/>
      <c r="H422" s="44"/>
    </row>
    <row r="423" spans="3:8" ht="12.75">
      <c r="C423" s="44"/>
      <c r="H423" s="44"/>
    </row>
    <row r="424" spans="3:8" ht="12.75">
      <c r="C424" s="44"/>
      <c r="H424" s="44"/>
    </row>
    <row r="425" spans="3:8" ht="12.75">
      <c r="C425" s="44"/>
      <c r="H425" s="44"/>
    </row>
    <row r="426" spans="3:8" ht="12.75">
      <c r="C426" s="44"/>
      <c r="H426" s="44"/>
    </row>
    <row r="427" spans="3:8" ht="12.75">
      <c r="C427" s="44"/>
      <c r="H427" s="44"/>
    </row>
    <row r="428" spans="3:8" ht="12.75">
      <c r="C428" s="44"/>
      <c r="H428" s="44"/>
    </row>
    <row r="429" spans="3:8" ht="12.75">
      <c r="C429" s="44"/>
      <c r="H429" s="44"/>
    </row>
    <row r="430" spans="3:8" ht="12.75">
      <c r="C430" s="44"/>
      <c r="H430" s="44"/>
    </row>
    <row r="431" spans="3:8" ht="12.75">
      <c r="C431" s="44"/>
      <c r="H431" s="44"/>
    </row>
    <row r="432" spans="3:8" ht="12.75">
      <c r="C432" s="44"/>
      <c r="H432" s="44"/>
    </row>
    <row r="433" spans="3:8" ht="12.75">
      <c r="C433" s="44"/>
      <c r="H433" s="44"/>
    </row>
    <row r="434" spans="3:8" ht="12.75">
      <c r="C434" s="44"/>
      <c r="H434" s="44"/>
    </row>
    <row r="435" spans="3:8" ht="12.75">
      <c r="C435" s="44"/>
      <c r="H435" s="44"/>
    </row>
    <row r="436" spans="3:8" ht="12.75">
      <c r="C436" s="44"/>
      <c r="H436" s="44"/>
    </row>
    <row r="437" spans="3:8" ht="12.75">
      <c r="C437" s="44"/>
      <c r="H437" s="44"/>
    </row>
    <row r="438" spans="3:8" ht="12.75">
      <c r="C438" s="44"/>
      <c r="H438" s="44"/>
    </row>
    <row r="439" spans="3:8" ht="12.75">
      <c r="C439" s="44"/>
      <c r="H439" s="44"/>
    </row>
    <row r="440" spans="3:8" ht="12.75">
      <c r="C440" s="44"/>
      <c r="H440" s="44"/>
    </row>
    <row r="441" spans="3:8" ht="12.75">
      <c r="C441" s="44"/>
      <c r="H441" s="44"/>
    </row>
    <row r="442" spans="3:8" ht="12.75">
      <c r="C442" s="44"/>
      <c r="H442" s="44"/>
    </row>
    <row r="443" spans="3:8" ht="12.75">
      <c r="C443" s="44"/>
      <c r="H443" s="44"/>
    </row>
    <row r="444" spans="3:8" ht="12.75">
      <c r="C444" s="44"/>
      <c r="H444" s="44"/>
    </row>
    <row r="445" spans="3:8" ht="12.75">
      <c r="C445" s="44"/>
      <c r="H445" s="44"/>
    </row>
    <row r="446" spans="3:8" ht="12.75">
      <c r="C446" s="44"/>
      <c r="H446" s="44"/>
    </row>
    <row r="447" spans="3:8" ht="12.75">
      <c r="C447" s="44"/>
      <c r="H447" s="44"/>
    </row>
    <row r="448" spans="3:8" ht="12.75">
      <c r="C448" s="44"/>
      <c r="H448" s="44"/>
    </row>
    <row r="449" spans="3:8" ht="12.75">
      <c r="C449" s="44"/>
      <c r="H449" s="44"/>
    </row>
    <row r="450" spans="3:8" ht="12.75">
      <c r="C450" s="44"/>
      <c r="H450" s="44"/>
    </row>
    <row r="451" spans="3:8" ht="12.75">
      <c r="C451" s="44"/>
      <c r="H451" s="44"/>
    </row>
    <row r="452" spans="3:8" ht="12.75">
      <c r="C452" s="44"/>
      <c r="H452" s="44"/>
    </row>
    <row r="453" spans="3:8" ht="12.75">
      <c r="C453" s="44"/>
      <c r="H453" s="44"/>
    </row>
    <row r="454" spans="3:8" ht="12.75">
      <c r="C454" s="44"/>
      <c r="H454" s="44"/>
    </row>
    <row r="455" spans="3:8" ht="12.75">
      <c r="C455" s="44"/>
      <c r="H455" s="44"/>
    </row>
    <row r="456" spans="3:8" ht="12.75">
      <c r="C456" s="44"/>
      <c r="H456" s="44"/>
    </row>
    <row r="457" spans="3:8" ht="12.75">
      <c r="C457" s="44"/>
      <c r="H457" s="44"/>
    </row>
    <row r="458" spans="3:8" ht="12.75">
      <c r="C458" s="44"/>
      <c r="H458" s="44"/>
    </row>
    <row r="459" spans="3:8" ht="12.75">
      <c r="C459" s="44"/>
      <c r="H459" s="44"/>
    </row>
    <row r="460" spans="3:8" ht="12.75">
      <c r="C460" s="44"/>
      <c r="H460" s="44"/>
    </row>
    <row r="461" spans="3:8" ht="12.75">
      <c r="C461" s="44"/>
      <c r="H461" s="44"/>
    </row>
    <row r="462" spans="3:8" ht="12.75">
      <c r="C462" s="44"/>
      <c r="H462" s="44"/>
    </row>
    <row r="463" spans="3:8" ht="12.75">
      <c r="C463" s="44"/>
      <c r="H463" s="44"/>
    </row>
    <row r="464" spans="3:8" ht="12.75">
      <c r="C464" s="44"/>
      <c r="H464" s="44"/>
    </row>
    <row r="465" spans="3:8" ht="12.75">
      <c r="C465" s="44"/>
      <c r="H465" s="44"/>
    </row>
    <row r="466" spans="3:8" ht="12.75">
      <c r="C466" s="44"/>
      <c r="H466" s="44"/>
    </row>
    <row r="467" spans="3:8" ht="12.75">
      <c r="C467" s="44"/>
      <c r="H467" s="44"/>
    </row>
    <row r="468" spans="3:8" ht="12.75">
      <c r="C468" s="44"/>
      <c r="H468" s="44"/>
    </row>
    <row r="469" spans="3:8" ht="12.75">
      <c r="C469" s="44"/>
      <c r="H469" s="44"/>
    </row>
    <row r="470" spans="3:8" ht="12.75">
      <c r="C470" s="44"/>
      <c r="H470" s="44"/>
    </row>
    <row r="471" spans="3:8" ht="12.75">
      <c r="C471" s="44"/>
      <c r="H471" s="44"/>
    </row>
    <row r="472" spans="3:8" ht="12.75">
      <c r="C472" s="44"/>
      <c r="H472" s="44"/>
    </row>
    <row r="473" spans="3:8" ht="12.75">
      <c r="C473" s="44"/>
      <c r="H473" s="44"/>
    </row>
    <row r="474" spans="3:8" ht="12.75">
      <c r="C474" s="44"/>
      <c r="H474" s="44"/>
    </row>
    <row r="475" spans="3:8" ht="12.75">
      <c r="C475" s="44"/>
      <c r="H475" s="44"/>
    </row>
    <row r="476" spans="3:8" ht="12.75">
      <c r="C476" s="44"/>
      <c r="H476" s="44"/>
    </row>
    <row r="477" spans="3:8" ht="12.75">
      <c r="C477" s="44"/>
      <c r="H477" s="44"/>
    </row>
    <row r="478" spans="3:8" ht="12.75">
      <c r="C478" s="44"/>
      <c r="H478" s="44"/>
    </row>
    <row r="479" spans="3:8" ht="12.75">
      <c r="C479" s="44"/>
      <c r="H479" s="44"/>
    </row>
    <row r="480" spans="3:8" ht="12.75">
      <c r="C480" s="44"/>
      <c r="H480" s="44"/>
    </row>
    <row r="481" spans="3:8" ht="12.75">
      <c r="C481" s="44"/>
      <c r="H481" s="44"/>
    </row>
    <row r="482" spans="3:8" ht="12.75">
      <c r="C482" s="44"/>
      <c r="H482" s="44"/>
    </row>
    <row r="483" spans="3:8" ht="12.75">
      <c r="C483" s="44"/>
      <c r="H483" s="44"/>
    </row>
    <row r="484" spans="3:8" ht="12.75">
      <c r="C484" s="44"/>
      <c r="H484" s="44"/>
    </row>
    <row r="485" spans="3:8" ht="12.75">
      <c r="C485" s="44"/>
      <c r="H485" s="44"/>
    </row>
    <row r="486" spans="3:8" ht="12.75">
      <c r="C486" s="44"/>
      <c r="H486" s="44"/>
    </row>
    <row r="487" spans="3:8" ht="12.75">
      <c r="C487" s="44"/>
      <c r="H487" s="44"/>
    </row>
    <row r="488" spans="3:8" ht="12.75">
      <c r="C488" s="44"/>
      <c r="H488" s="44"/>
    </row>
    <row r="489" spans="3:8" ht="12.75">
      <c r="C489" s="44"/>
      <c r="H489" s="44"/>
    </row>
    <row r="490" spans="3:8" ht="12.75">
      <c r="C490" s="44"/>
      <c r="H490" s="44"/>
    </row>
    <row r="491" spans="3:8" ht="12.75">
      <c r="C491" s="44"/>
      <c r="H491" s="44"/>
    </row>
    <row r="492" spans="3:8" ht="12.75">
      <c r="C492" s="44"/>
      <c r="H492" s="44"/>
    </row>
    <row r="493" spans="3:8" ht="12.75">
      <c r="C493" s="44"/>
      <c r="H493" s="44"/>
    </row>
    <row r="494" spans="3:8" ht="12.75">
      <c r="C494" s="44"/>
      <c r="H494" s="44"/>
    </row>
    <row r="495" spans="3:8" ht="12.75">
      <c r="C495" s="44"/>
      <c r="H495" s="44"/>
    </row>
    <row r="496" spans="3:8" ht="12.75">
      <c r="C496" s="44"/>
      <c r="H496" s="44"/>
    </row>
    <row r="497" spans="3:8" ht="12.75">
      <c r="C497" s="44"/>
      <c r="H497" s="44"/>
    </row>
    <row r="498" spans="3:8" ht="12.75">
      <c r="C498" s="44"/>
      <c r="H498" s="44"/>
    </row>
    <row r="499" spans="3:8" ht="12.75">
      <c r="C499" s="44"/>
      <c r="H499" s="44"/>
    </row>
    <row r="500" spans="3:8" ht="12.75">
      <c r="C500" s="44"/>
      <c r="H500" s="44"/>
    </row>
    <row r="501" spans="3:8" ht="12.75">
      <c r="C501" s="44"/>
      <c r="H501" s="44"/>
    </row>
    <row r="502" spans="3:8" ht="12.75">
      <c r="C502" s="44"/>
      <c r="H502" s="44"/>
    </row>
    <row r="503" spans="3:8" ht="12.75">
      <c r="C503" s="44"/>
      <c r="H503" s="44"/>
    </row>
    <row r="504" spans="3:8" ht="12.75">
      <c r="C504" s="44"/>
      <c r="H504" s="44"/>
    </row>
    <row r="505" spans="3:8" ht="12.75">
      <c r="C505" s="44"/>
      <c r="H505" s="44"/>
    </row>
    <row r="506" spans="3:8" ht="12.75">
      <c r="C506" s="44"/>
      <c r="H506" s="44"/>
    </row>
    <row r="507" spans="3:8" ht="12.75">
      <c r="C507" s="44"/>
      <c r="H507" s="44"/>
    </row>
    <row r="508" spans="3:8" ht="12.75">
      <c r="C508" s="44"/>
      <c r="H508" s="44"/>
    </row>
    <row r="509" spans="3:8" ht="12.75">
      <c r="C509" s="44"/>
      <c r="H509" s="44"/>
    </row>
    <row r="510" spans="3:8" ht="12.75">
      <c r="C510" s="44"/>
      <c r="H510" s="44"/>
    </row>
    <row r="511" spans="3:8" ht="12.75">
      <c r="C511" s="44"/>
      <c r="H511" s="44"/>
    </row>
    <row r="512" spans="3:8" ht="12.75">
      <c r="C512" s="44"/>
      <c r="H512" s="44"/>
    </row>
    <row r="513" spans="3:8" ht="12.75">
      <c r="C513" s="44"/>
      <c r="H513" s="44"/>
    </row>
    <row r="514" spans="3:8" ht="12.75">
      <c r="C514" s="44"/>
      <c r="H514" s="44"/>
    </row>
    <row r="515" spans="3:8" ht="12.75">
      <c r="C515" s="44"/>
      <c r="H515" s="44"/>
    </row>
    <row r="516" spans="3:8" ht="12.75">
      <c r="C516" s="44"/>
      <c r="H516" s="44"/>
    </row>
    <row r="517" spans="3:8" ht="12.75">
      <c r="C517" s="44"/>
      <c r="H517" s="44"/>
    </row>
    <row r="518" spans="3:8" ht="12.75">
      <c r="C518" s="44"/>
      <c r="H518" s="44"/>
    </row>
    <row r="519" spans="3:8" ht="12.75">
      <c r="C519" s="44"/>
      <c r="H519" s="44"/>
    </row>
    <row r="520" spans="3:8" ht="12.75">
      <c r="C520" s="44"/>
      <c r="H520" s="44"/>
    </row>
    <row r="521" spans="3:8" ht="12.75">
      <c r="C521" s="44"/>
      <c r="H521" s="44"/>
    </row>
    <row r="522" spans="3:8" ht="12.75">
      <c r="C522" s="44"/>
      <c r="H522" s="44"/>
    </row>
    <row r="523" spans="3:8" ht="12.75">
      <c r="C523" s="44"/>
      <c r="H523" s="44"/>
    </row>
    <row r="524" spans="3:8" ht="12.75">
      <c r="C524" s="44"/>
      <c r="H524" s="44"/>
    </row>
    <row r="525" spans="3:8" ht="12.75">
      <c r="C525" s="44"/>
      <c r="H525" s="44"/>
    </row>
    <row r="526" spans="3:8" ht="12.75">
      <c r="C526" s="44"/>
      <c r="H526" s="44"/>
    </row>
    <row r="527" spans="3:8" ht="12.75">
      <c r="C527" s="44"/>
      <c r="H527" s="44"/>
    </row>
    <row r="528" spans="3:8" ht="12.75">
      <c r="C528" s="44"/>
      <c r="H528" s="44"/>
    </row>
    <row r="529" spans="3:8" ht="12.75">
      <c r="C529" s="44"/>
      <c r="H529" s="44"/>
    </row>
    <row r="530" spans="3:8" ht="12.75">
      <c r="C530" s="44"/>
      <c r="H530" s="44"/>
    </row>
    <row r="531" spans="3:8" ht="12.75">
      <c r="C531" s="44"/>
      <c r="H531" s="44"/>
    </row>
    <row r="532" spans="3:8" ht="12.75">
      <c r="C532" s="44"/>
      <c r="H532" s="44"/>
    </row>
    <row r="533" spans="3:8" ht="12.75">
      <c r="C533" s="44"/>
      <c r="H533" s="44"/>
    </row>
    <row r="534" spans="3:8" ht="12.75">
      <c r="C534" s="44"/>
      <c r="H534" s="44"/>
    </row>
    <row r="535" spans="3:8" ht="12.75">
      <c r="C535" s="44"/>
      <c r="H535" s="44"/>
    </row>
    <row r="536" spans="3:8" ht="12.75">
      <c r="C536" s="44"/>
      <c r="H536" s="44"/>
    </row>
    <row r="537" spans="3:8" ht="12.75">
      <c r="C537" s="44"/>
      <c r="H537" s="44"/>
    </row>
    <row r="538" spans="3:8" ht="12.75">
      <c r="C538" s="44"/>
      <c r="H538" s="44"/>
    </row>
    <row r="539" spans="3:8" ht="12.75">
      <c r="C539" s="44"/>
      <c r="H539" s="44"/>
    </row>
    <row r="540" spans="3:8" ht="12.75">
      <c r="C540" s="44"/>
      <c r="H540" s="44"/>
    </row>
    <row r="541" spans="3:8" ht="12.75">
      <c r="C541" s="44"/>
      <c r="H541" s="44"/>
    </row>
    <row r="542" spans="3:8" ht="12.75">
      <c r="C542" s="44"/>
      <c r="H542" s="44"/>
    </row>
    <row r="543" spans="3:8" ht="12.75">
      <c r="C543" s="44"/>
      <c r="H543" s="44"/>
    </row>
    <row r="544" spans="3:8" ht="12.75">
      <c r="C544" s="44"/>
      <c r="H544" s="44"/>
    </row>
    <row r="545" spans="3:8" ht="12.75">
      <c r="C545" s="44"/>
      <c r="H545" s="44"/>
    </row>
    <row r="546" spans="3:8" ht="12.75">
      <c r="C546" s="44"/>
      <c r="H546" s="44"/>
    </row>
    <row r="547" spans="3:8" ht="12.75">
      <c r="C547" s="44"/>
      <c r="H547" s="44"/>
    </row>
    <row r="548" spans="3:8" ht="12.75">
      <c r="C548" s="44"/>
      <c r="H548" s="44"/>
    </row>
    <row r="549" spans="3:8" ht="12.75">
      <c r="C549" s="44"/>
      <c r="H549" s="44"/>
    </row>
    <row r="550" spans="3:8" ht="12.75">
      <c r="C550" s="44"/>
      <c r="H550" s="44"/>
    </row>
    <row r="551" spans="3:8" ht="12.75">
      <c r="C551" s="44"/>
      <c r="H551" s="44"/>
    </row>
    <row r="552" spans="3:8" ht="12.75">
      <c r="C552" s="44"/>
      <c r="H552" s="44"/>
    </row>
    <row r="553" spans="3:8" ht="12.75">
      <c r="C553" s="44"/>
      <c r="H553" s="44"/>
    </row>
    <row r="554" spans="3:8" ht="12.75">
      <c r="C554" s="44"/>
      <c r="H554" s="44"/>
    </row>
    <row r="555" spans="3:8" ht="12.75">
      <c r="C555" s="44"/>
      <c r="H555" s="44"/>
    </row>
    <row r="556" spans="3:8" ht="12.75">
      <c r="C556" s="44"/>
      <c r="H556" s="44"/>
    </row>
    <row r="557" spans="3:8" ht="12.75">
      <c r="C557" s="44"/>
      <c r="H557" s="44"/>
    </row>
    <row r="558" spans="3:8" ht="12.75">
      <c r="C558" s="44"/>
      <c r="H558" s="44"/>
    </row>
    <row r="559" spans="3:8" ht="12.75">
      <c r="C559" s="44"/>
      <c r="H559" s="44"/>
    </row>
    <row r="560" spans="3:8" ht="12.75">
      <c r="C560" s="44"/>
      <c r="H560" s="44"/>
    </row>
    <row r="561" spans="3:8" ht="12.75">
      <c r="C561" s="44"/>
      <c r="H561" s="44"/>
    </row>
    <row r="562" spans="3:8" ht="12.75">
      <c r="C562" s="44"/>
      <c r="H562" s="44"/>
    </row>
    <row r="563" spans="3:8" ht="12.75">
      <c r="C563" s="44"/>
      <c r="H563" s="44"/>
    </row>
    <row r="564" spans="3:8" ht="12.75">
      <c r="C564" s="44"/>
      <c r="H564" s="44"/>
    </row>
    <row r="565" spans="3:8" ht="12.75">
      <c r="C565" s="44"/>
      <c r="H565" s="44"/>
    </row>
    <row r="566" spans="3:8" ht="12.75">
      <c r="C566" s="44"/>
      <c r="H566" s="44"/>
    </row>
    <row r="567" spans="3:8" ht="12.75">
      <c r="C567" s="44"/>
      <c r="H567" s="44"/>
    </row>
    <row r="568" spans="3:8" ht="12.75">
      <c r="C568" s="44"/>
      <c r="H568" s="44"/>
    </row>
    <row r="569" spans="3:8" ht="12.75">
      <c r="C569" s="44"/>
      <c r="H569" s="44"/>
    </row>
    <row r="570" spans="3:8" ht="12.75">
      <c r="C570" s="44"/>
      <c r="H570" s="44"/>
    </row>
    <row r="571" spans="3:8" ht="12.75">
      <c r="C571" s="44"/>
      <c r="H571" s="44"/>
    </row>
    <row r="572" spans="3:8" ht="12.75">
      <c r="C572" s="44"/>
      <c r="H572" s="44"/>
    </row>
    <row r="573" spans="3:8" ht="12.75">
      <c r="C573" s="44"/>
      <c r="H573" s="44"/>
    </row>
    <row r="574" spans="3:8" ht="12.75">
      <c r="C574" s="44"/>
      <c r="H574" s="44"/>
    </row>
    <row r="575" spans="3:8" ht="12.75">
      <c r="C575" s="44"/>
      <c r="H575" s="44"/>
    </row>
    <row r="576" spans="3:8" ht="12.75">
      <c r="C576" s="44"/>
      <c r="H576" s="44"/>
    </row>
    <row r="577" spans="3:8" ht="12.75">
      <c r="C577" s="44"/>
      <c r="H577" s="44"/>
    </row>
    <row r="578" spans="3:8" ht="12.75">
      <c r="C578" s="44"/>
      <c r="H578" s="44"/>
    </row>
    <row r="579" spans="3:8" ht="12.75">
      <c r="C579" s="44"/>
      <c r="H579" s="44"/>
    </row>
    <row r="580" spans="3:8" ht="12.75">
      <c r="C580" s="44"/>
      <c r="H580" s="44"/>
    </row>
    <row r="581" spans="3:8" ht="12.75">
      <c r="C581" s="44"/>
      <c r="H581" s="44"/>
    </row>
    <row r="582" spans="3:8" ht="12.75">
      <c r="C582" s="44"/>
      <c r="H582" s="44"/>
    </row>
    <row r="583" spans="3:8" ht="12.75">
      <c r="C583" s="44"/>
      <c r="H583" s="44"/>
    </row>
    <row r="584" spans="3:8" ht="12.75">
      <c r="C584" s="44"/>
      <c r="H584" s="44"/>
    </row>
    <row r="585" spans="3:8" ht="12.75">
      <c r="C585" s="44"/>
      <c r="H585" s="44"/>
    </row>
    <row r="586" spans="3:8" ht="12.75">
      <c r="C586" s="44"/>
      <c r="H586" s="44"/>
    </row>
    <row r="587" spans="3:8" ht="12.75">
      <c r="C587" s="44"/>
      <c r="H587" s="44"/>
    </row>
    <row r="588" spans="3:8" ht="12.75">
      <c r="C588" s="44"/>
      <c r="H588" s="44"/>
    </row>
    <row r="589" spans="3:8" ht="12.75">
      <c r="C589" s="44"/>
      <c r="H589" s="44"/>
    </row>
    <row r="590" spans="3:8" ht="12.75">
      <c r="C590" s="44"/>
      <c r="H590" s="44"/>
    </row>
    <row r="591" spans="3:8" ht="12.75">
      <c r="C591" s="44"/>
      <c r="H591" s="44"/>
    </row>
    <row r="592" spans="3:8" ht="12.75">
      <c r="C592" s="44"/>
      <c r="H592" s="44"/>
    </row>
    <row r="593" spans="3:8" ht="12.75">
      <c r="C593" s="44"/>
      <c r="H593" s="44"/>
    </row>
    <row r="594" spans="3:8" ht="12.75">
      <c r="C594" s="44"/>
      <c r="H594" s="44"/>
    </row>
    <row r="595" spans="3:8" ht="12.75">
      <c r="C595" s="44"/>
      <c r="H595" s="44"/>
    </row>
    <row r="596" spans="3:8" ht="12.75">
      <c r="C596" s="44"/>
      <c r="H596" s="44"/>
    </row>
    <row r="597" spans="3:8" ht="12.75">
      <c r="C597" s="44"/>
      <c r="H597" s="44"/>
    </row>
    <row r="598" spans="3:8" ht="12.75">
      <c r="C598" s="44"/>
      <c r="H598" s="44"/>
    </row>
    <row r="599" spans="3:8" ht="12.75">
      <c r="C599" s="44"/>
      <c r="H599" s="44"/>
    </row>
    <row r="600" spans="3:8" ht="12.75">
      <c r="C600" s="44"/>
      <c r="H600" s="44"/>
    </row>
    <row r="601" spans="3:8" ht="12.75">
      <c r="C601" s="44"/>
      <c r="H601" s="44"/>
    </row>
    <row r="602" spans="3:8" ht="12.75">
      <c r="C602" s="44"/>
      <c r="H602" s="44"/>
    </row>
    <row r="603" spans="3:8" ht="12.75">
      <c r="C603" s="44"/>
      <c r="H603" s="44"/>
    </row>
    <row r="604" spans="3:8" ht="12.75">
      <c r="C604" s="44"/>
      <c r="H604" s="44"/>
    </row>
    <row r="605" spans="3:8" ht="12.75">
      <c r="C605" s="44"/>
      <c r="H605" s="44"/>
    </row>
    <row r="606" spans="3:8" ht="12.75">
      <c r="C606" s="44"/>
      <c r="H606" s="44"/>
    </row>
    <row r="607" spans="3:8" ht="12.75">
      <c r="C607" s="44"/>
      <c r="H607" s="44"/>
    </row>
    <row r="608" spans="3:8" ht="12.75">
      <c r="C608" s="44"/>
      <c r="H608" s="44"/>
    </row>
    <row r="609" spans="3:8" ht="12.75">
      <c r="C609" s="44"/>
      <c r="H609" s="44"/>
    </row>
    <row r="610" spans="3:8" ht="12.75">
      <c r="C610" s="44"/>
      <c r="H610" s="44"/>
    </row>
    <row r="611" spans="3:8" ht="12.75">
      <c r="C611" s="44"/>
      <c r="H611" s="44"/>
    </row>
    <row r="612" spans="3:8" ht="12.75">
      <c r="C612" s="44"/>
      <c r="H612" s="44"/>
    </row>
    <row r="613" spans="3:8" ht="12.75">
      <c r="C613" s="44"/>
      <c r="H613" s="44"/>
    </row>
    <row r="614" spans="3:8" ht="12.75">
      <c r="C614" s="44"/>
      <c r="H614" s="44"/>
    </row>
    <row r="615" spans="3:8" ht="12.75">
      <c r="C615" s="44"/>
      <c r="H615" s="44"/>
    </row>
    <row r="616" spans="3:8" ht="12.75">
      <c r="C616" s="44"/>
      <c r="H616" s="44"/>
    </row>
    <row r="617" spans="3:8" ht="12.75">
      <c r="C617" s="44"/>
      <c r="H617" s="44"/>
    </row>
    <row r="618" spans="3:8" ht="12.75">
      <c r="C618" s="44"/>
      <c r="H618" s="44"/>
    </row>
    <row r="619" spans="3:8" ht="12.75">
      <c r="C619" s="44"/>
      <c r="H619" s="44"/>
    </row>
    <row r="620" spans="3:8" ht="12.75">
      <c r="C620" s="44"/>
      <c r="H620" s="44"/>
    </row>
    <row r="621" spans="3:8" ht="12.75">
      <c r="C621" s="44"/>
      <c r="H621" s="44"/>
    </row>
    <row r="622" spans="3:8" ht="12.75">
      <c r="C622" s="44"/>
      <c r="H622" s="44"/>
    </row>
    <row r="623" spans="3:8" ht="12.75">
      <c r="C623" s="44"/>
      <c r="H623" s="44"/>
    </row>
    <row r="624" spans="3:8" ht="12.75">
      <c r="C624" s="44"/>
      <c r="H624" s="44"/>
    </row>
    <row r="625" spans="3:8" ht="12.75">
      <c r="C625" s="44"/>
      <c r="H625" s="44"/>
    </row>
    <row r="626" spans="3:8" ht="12.75">
      <c r="C626" s="44"/>
      <c r="H626" s="44"/>
    </row>
    <row r="627" spans="3:8" ht="12.75">
      <c r="C627" s="44"/>
      <c r="H627" s="44"/>
    </row>
    <row r="628" spans="3:8" ht="12.75">
      <c r="C628" s="44"/>
      <c r="H628" s="44"/>
    </row>
    <row r="629" spans="3:8" ht="12.75">
      <c r="C629" s="44"/>
      <c r="H629" s="44"/>
    </row>
    <row r="630" spans="3:8" ht="12.75">
      <c r="C630" s="44"/>
      <c r="H630" s="44"/>
    </row>
    <row r="631" spans="3:8" ht="12.75">
      <c r="C631" s="44"/>
      <c r="H631" s="44"/>
    </row>
    <row r="632" spans="3:8" ht="12.75">
      <c r="C632" s="44"/>
      <c r="H632" s="44"/>
    </row>
    <row r="633" spans="3:8" ht="12.75">
      <c r="C633" s="44"/>
      <c r="H633" s="44"/>
    </row>
    <row r="634" spans="3:8" ht="12.75">
      <c r="C634" s="44"/>
      <c r="H634" s="44"/>
    </row>
    <row r="635" spans="3:8" ht="12.75">
      <c r="C635" s="44"/>
      <c r="H635" s="44"/>
    </row>
    <row r="636" spans="3:8" ht="12.75">
      <c r="C636" s="44"/>
      <c r="H636" s="44"/>
    </row>
    <row r="637" spans="3:8" ht="12.75">
      <c r="C637" s="44"/>
      <c r="H637" s="44"/>
    </row>
    <row r="638" spans="3:8" ht="12.75">
      <c r="C638" s="44"/>
      <c r="H638" s="44"/>
    </row>
    <row r="639" spans="3:8" ht="12.75">
      <c r="C639" s="44"/>
      <c r="H639" s="44"/>
    </row>
    <row r="640" spans="3:8" ht="12.75">
      <c r="C640" s="44"/>
      <c r="H640" s="44"/>
    </row>
    <row r="641" spans="3:8" ht="12.75">
      <c r="C641" s="44"/>
      <c r="H641" s="44"/>
    </row>
    <row r="642" spans="3:8" ht="12.75">
      <c r="C642" s="44"/>
      <c r="H642" s="44"/>
    </row>
    <row r="643" spans="3:8" ht="12.75">
      <c r="C643" s="44"/>
      <c r="H643" s="44"/>
    </row>
    <row r="644" spans="3:8" ht="12.75">
      <c r="C644" s="44"/>
      <c r="H644" s="44"/>
    </row>
    <row r="645" spans="3:8" ht="12.75">
      <c r="C645" s="44"/>
      <c r="H645" s="44"/>
    </row>
    <row r="646" spans="3:8" ht="12.75">
      <c r="C646" s="44"/>
      <c r="H646" s="44"/>
    </row>
    <row r="647" spans="3:8" ht="12.75">
      <c r="C647" s="44"/>
      <c r="H647" s="44"/>
    </row>
    <row r="648" spans="3:8" ht="12.75">
      <c r="C648" s="44"/>
      <c r="H648" s="44"/>
    </row>
    <row r="649" spans="3:8" ht="12.75">
      <c r="C649" s="44"/>
      <c r="H649" s="44"/>
    </row>
    <row r="650" spans="3:8" ht="12.75">
      <c r="C650" s="44"/>
      <c r="H650" s="44"/>
    </row>
    <row r="651" spans="3:8" ht="12.75">
      <c r="C651" s="44"/>
      <c r="H651" s="44"/>
    </row>
    <row r="652" spans="3:8" ht="12.75">
      <c r="C652" s="44"/>
      <c r="H652" s="44"/>
    </row>
    <row r="653" spans="3:8" ht="12.75">
      <c r="C653" s="44"/>
      <c r="H653" s="44"/>
    </row>
    <row r="654" spans="3:8" ht="12.75">
      <c r="C654" s="44"/>
      <c r="H654" s="44"/>
    </row>
    <row r="655" spans="3:8" ht="12.75">
      <c r="C655" s="44"/>
      <c r="H655" s="44"/>
    </row>
    <row r="656" spans="3:8" ht="12.75">
      <c r="C656" s="44"/>
      <c r="H656" s="44"/>
    </row>
    <row r="657" spans="3:8" ht="12.75">
      <c r="C657" s="44"/>
      <c r="H657" s="44"/>
    </row>
    <row r="658" spans="3:8" ht="12.75">
      <c r="C658" s="44"/>
      <c r="H658" s="44"/>
    </row>
    <row r="659" spans="3:8" ht="12.75">
      <c r="C659" s="44"/>
      <c r="H659" s="44"/>
    </row>
    <row r="660" spans="3:8" ht="12.75">
      <c r="C660" s="44"/>
      <c r="H660" s="44"/>
    </row>
    <row r="661" spans="3:8" ht="12.75">
      <c r="C661" s="44"/>
      <c r="H661" s="44"/>
    </row>
    <row r="662" spans="3:8" ht="12.75">
      <c r="C662" s="44"/>
      <c r="H662" s="44"/>
    </row>
    <row r="663" spans="3:8" ht="12.75">
      <c r="C663" s="44"/>
      <c r="H663" s="44"/>
    </row>
    <row r="664" spans="3:8" ht="12.75">
      <c r="C664" s="44"/>
      <c r="H664" s="44"/>
    </row>
    <row r="665" spans="3:8" ht="12.75">
      <c r="C665" s="44"/>
      <c r="H665" s="44"/>
    </row>
    <row r="666" spans="3:8" ht="12.75">
      <c r="C666" s="44"/>
      <c r="H666" s="44"/>
    </row>
    <row r="667" spans="3:8" ht="12.75">
      <c r="C667" s="44"/>
      <c r="H667" s="44"/>
    </row>
    <row r="668" spans="3:8" ht="12.75">
      <c r="C668" s="44"/>
      <c r="H668" s="44"/>
    </row>
    <row r="669" spans="3:8" ht="12.75">
      <c r="C669" s="44"/>
      <c r="H669" s="44"/>
    </row>
    <row r="670" spans="3:8" ht="12.75">
      <c r="C670" s="44"/>
      <c r="H670" s="44"/>
    </row>
    <row r="671" spans="3:8" ht="12.75">
      <c r="C671" s="44"/>
      <c r="H671" s="44"/>
    </row>
    <row r="672" spans="3:8" ht="12.75">
      <c r="C672" s="44"/>
      <c r="H672" s="44"/>
    </row>
    <row r="673" spans="3:8" ht="12.75">
      <c r="C673" s="44"/>
      <c r="H673" s="44"/>
    </row>
    <row r="674" spans="3:8" ht="12.75">
      <c r="C674" s="44"/>
      <c r="H674" s="44"/>
    </row>
    <row r="675" spans="3:8" ht="12.75">
      <c r="C675" s="44"/>
      <c r="H675" s="44"/>
    </row>
    <row r="676" spans="3:8" ht="12.75">
      <c r="C676" s="44"/>
      <c r="H676" s="44"/>
    </row>
    <row r="677" spans="3:8" ht="12.75">
      <c r="C677" s="44"/>
      <c r="H677" s="44"/>
    </row>
    <row r="678" spans="3:8" ht="12.75">
      <c r="C678" s="44"/>
      <c r="H678" s="44"/>
    </row>
    <row r="679" spans="3:8" ht="12.75">
      <c r="C679" s="44"/>
      <c r="H679" s="44"/>
    </row>
    <row r="680" spans="3:8" ht="12.75">
      <c r="C680" s="44"/>
      <c r="H680" s="44"/>
    </row>
    <row r="681" spans="3:8" ht="12.75">
      <c r="C681" s="44"/>
      <c r="H681" s="44"/>
    </row>
    <row r="682" spans="3:8" ht="12.75">
      <c r="C682" s="44"/>
      <c r="H682" s="44"/>
    </row>
    <row r="683" spans="3:8" ht="12.75">
      <c r="C683" s="44"/>
      <c r="H683" s="44"/>
    </row>
    <row r="684" spans="3:8" ht="12.75">
      <c r="C684" s="44"/>
      <c r="H684" s="44"/>
    </row>
    <row r="685" spans="3:8" ht="12.75">
      <c r="C685" s="44"/>
      <c r="H685" s="44"/>
    </row>
    <row r="686" spans="3:8" ht="12.75">
      <c r="C686" s="44"/>
      <c r="H686" s="44"/>
    </row>
    <row r="687" spans="3:8" ht="12.75">
      <c r="C687" s="44"/>
      <c r="H687" s="44"/>
    </row>
    <row r="688" spans="3:8" ht="12.75">
      <c r="C688" s="44"/>
      <c r="H688" s="44"/>
    </row>
    <row r="689" spans="3:8" ht="12.75">
      <c r="C689" s="44"/>
      <c r="H689" s="44"/>
    </row>
    <row r="690" spans="3:8" ht="12.75">
      <c r="C690" s="44"/>
      <c r="H690" s="44"/>
    </row>
    <row r="691" spans="3:8" ht="12.75">
      <c r="C691" s="44"/>
      <c r="H691" s="44"/>
    </row>
    <row r="692" spans="3:8" ht="12.75">
      <c r="C692" s="44"/>
      <c r="H692" s="44"/>
    </row>
    <row r="693" spans="3:8" ht="12.75">
      <c r="C693" s="44"/>
      <c r="H693" s="44"/>
    </row>
    <row r="694" spans="3:8" ht="12.75">
      <c r="C694" s="44"/>
      <c r="H694" s="44"/>
    </row>
    <row r="695" spans="3:8" ht="12.75">
      <c r="C695" s="44"/>
      <c r="H695" s="44"/>
    </row>
    <row r="696" spans="3:8" ht="12.75">
      <c r="C696" s="44"/>
      <c r="H696" s="44"/>
    </row>
    <row r="697" spans="3:8" ht="12.75">
      <c r="C697" s="44"/>
      <c r="H697" s="44"/>
    </row>
    <row r="698" spans="3:8" ht="12.75">
      <c r="C698" s="44"/>
      <c r="H698" s="44"/>
    </row>
    <row r="699" spans="3:8" ht="12.75">
      <c r="C699" s="44"/>
      <c r="H699" s="44"/>
    </row>
    <row r="700" spans="3:8" ht="12.75">
      <c r="C700" s="44"/>
      <c r="H700" s="44"/>
    </row>
    <row r="701" spans="3:8" ht="12.75">
      <c r="C701" s="44"/>
      <c r="H701" s="44"/>
    </row>
    <row r="702" spans="3:8" ht="12.75">
      <c r="C702" s="44"/>
      <c r="H702" s="44"/>
    </row>
    <row r="703" spans="3:8" ht="12.75">
      <c r="C703" s="44"/>
      <c r="H703" s="44"/>
    </row>
    <row r="704" spans="3:8" ht="12.75">
      <c r="C704" s="44"/>
      <c r="H704" s="44"/>
    </row>
    <row r="705" spans="3:8" ht="12.75">
      <c r="C705" s="44"/>
      <c r="H705" s="44"/>
    </row>
    <row r="706" spans="3:8" ht="12.75">
      <c r="C706" s="44"/>
      <c r="H706" s="44"/>
    </row>
    <row r="707" spans="3:8" ht="12.75">
      <c r="C707" s="44"/>
      <c r="H707" s="44"/>
    </row>
    <row r="708" spans="3:8" ht="12.75">
      <c r="C708" s="44"/>
      <c r="H708" s="44"/>
    </row>
    <row r="709" spans="3:8" ht="12.75">
      <c r="C709" s="44"/>
      <c r="H709" s="44"/>
    </row>
    <row r="710" spans="3:8" ht="12.75">
      <c r="C710" s="44"/>
      <c r="H710" s="44"/>
    </row>
    <row r="711" spans="3:8" ht="12.75">
      <c r="C711" s="44"/>
      <c r="H711" s="44"/>
    </row>
    <row r="712" spans="3:8" ht="12.75">
      <c r="C712" s="44"/>
      <c r="H712" s="44"/>
    </row>
    <row r="713" spans="3:8" ht="12.75">
      <c r="C713" s="44"/>
      <c r="H713" s="44"/>
    </row>
    <row r="714" spans="3:8" ht="12.75">
      <c r="C714" s="44"/>
      <c r="H714" s="44"/>
    </row>
    <row r="715" spans="3:8" ht="12.75">
      <c r="C715" s="44"/>
      <c r="H715" s="44"/>
    </row>
    <row r="716" spans="3:8" ht="12.75">
      <c r="C716" s="44"/>
      <c r="H716" s="44"/>
    </row>
    <row r="717" spans="3:8" ht="12.75">
      <c r="C717" s="44"/>
      <c r="H717" s="44"/>
    </row>
    <row r="718" spans="3:8" ht="12.75">
      <c r="C718" s="44"/>
      <c r="H718" s="44"/>
    </row>
    <row r="719" spans="3:8" ht="12.75">
      <c r="C719" s="44"/>
      <c r="H719" s="44"/>
    </row>
    <row r="720" spans="3:8" ht="12.75">
      <c r="C720" s="44"/>
      <c r="H720" s="44"/>
    </row>
    <row r="721" spans="3:8" ht="12.75">
      <c r="C721" s="44"/>
      <c r="H721" s="44"/>
    </row>
    <row r="722" spans="3:8" ht="12.75">
      <c r="C722" s="44"/>
      <c r="H722" s="44"/>
    </row>
    <row r="723" spans="3:8" ht="12.75">
      <c r="C723" s="44"/>
      <c r="H723" s="44"/>
    </row>
    <row r="724" spans="3:8" ht="12.75">
      <c r="C724" s="44"/>
      <c r="H724" s="44"/>
    </row>
    <row r="725" spans="3:8" ht="12.75">
      <c r="C725" s="44"/>
      <c r="H725" s="44"/>
    </row>
    <row r="726" spans="3:8" ht="12.75">
      <c r="C726" s="44"/>
      <c r="H726" s="44"/>
    </row>
    <row r="727" spans="3:8" ht="12.75">
      <c r="C727" s="44"/>
      <c r="H727" s="44"/>
    </row>
    <row r="728" spans="3:8" ht="12.75">
      <c r="C728" s="44"/>
      <c r="H728" s="44"/>
    </row>
    <row r="729" spans="3:8" ht="12.75">
      <c r="C729" s="44"/>
      <c r="H729" s="44"/>
    </row>
    <row r="730" spans="3:8" ht="12.75">
      <c r="C730" s="44"/>
      <c r="H730" s="44"/>
    </row>
    <row r="731" spans="3:8" ht="12.75">
      <c r="C731" s="44"/>
      <c r="H731" s="44"/>
    </row>
    <row r="732" spans="3:8" ht="12.75">
      <c r="C732" s="44"/>
      <c r="H732" s="44"/>
    </row>
    <row r="733" spans="3:8" ht="12.75">
      <c r="C733" s="44"/>
      <c r="H733" s="44"/>
    </row>
    <row r="734" spans="3:8" ht="12.75">
      <c r="C734" s="44"/>
      <c r="H734" s="44"/>
    </row>
    <row r="735" spans="3:8" ht="12.75">
      <c r="C735" s="44"/>
      <c r="H735" s="44"/>
    </row>
    <row r="736" spans="3:8" ht="12.75">
      <c r="C736" s="44"/>
      <c r="H736" s="44"/>
    </row>
    <row r="737" spans="3:8" ht="12.75">
      <c r="C737" s="44"/>
      <c r="H737" s="44"/>
    </row>
    <row r="738" spans="3:8" ht="12.75">
      <c r="C738" s="44"/>
      <c r="H738" s="44"/>
    </row>
    <row r="739" spans="3:8" ht="12.75">
      <c r="C739" s="44"/>
      <c r="H739" s="44"/>
    </row>
    <row r="740" spans="3:8" ht="12.75">
      <c r="C740" s="44"/>
      <c r="H740" s="44"/>
    </row>
    <row r="741" spans="3:8" ht="12.75">
      <c r="C741" s="44"/>
      <c r="H741" s="44"/>
    </row>
    <row r="742" spans="3:8" ht="12.75">
      <c r="C742" s="44"/>
      <c r="H742" s="44"/>
    </row>
    <row r="743" spans="3:8" ht="12.75">
      <c r="C743" s="44"/>
      <c r="H743" s="44"/>
    </row>
    <row r="744" spans="3:8" ht="12.75">
      <c r="C744" s="44"/>
      <c r="H744" s="44"/>
    </row>
    <row r="745" spans="3:8" ht="12.75">
      <c r="C745" s="44"/>
      <c r="H745" s="44"/>
    </row>
    <row r="746" spans="3:8" ht="12.75">
      <c r="C746" s="44"/>
      <c r="H746" s="44"/>
    </row>
    <row r="747" spans="3:8" ht="12.75">
      <c r="C747" s="44"/>
      <c r="H747" s="44"/>
    </row>
    <row r="748" spans="3:8" ht="12.75">
      <c r="C748" s="44"/>
      <c r="H748" s="44"/>
    </row>
    <row r="749" spans="3:8" ht="12.75">
      <c r="C749" s="44"/>
      <c r="H749" s="44"/>
    </row>
    <row r="750" spans="3:8" ht="12.75">
      <c r="C750" s="44"/>
      <c r="H750" s="44"/>
    </row>
    <row r="751" spans="3:8" ht="12.75">
      <c r="C751" s="44"/>
      <c r="H751" s="44"/>
    </row>
    <row r="752" spans="3:8" ht="12.75">
      <c r="C752" s="44"/>
      <c r="H752" s="44"/>
    </row>
    <row r="753" spans="3:8" ht="12.75">
      <c r="C753" s="44"/>
      <c r="H753" s="44"/>
    </row>
    <row r="754" spans="3:8" ht="12.75">
      <c r="C754" s="44"/>
      <c r="H754" s="44"/>
    </row>
    <row r="755" spans="3:8" ht="12.75">
      <c r="C755" s="44"/>
      <c r="H755" s="44"/>
    </row>
    <row r="756" spans="3:8" ht="12.75">
      <c r="C756" s="44"/>
      <c r="H756" s="44"/>
    </row>
    <row r="757" spans="3:8" ht="12.75">
      <c r="C757" s="44"/>
      <c r="H757" s="44"/>
    </row>
    <row r="758" spans="3:8" ht="12.75">
      <c r="C758" s="44"/>
      <c r="H758" s="44"/>
    </row>
    <row r="759" spans="3:8" ht="12.75">
      <c r="C759" s="44"/>
      <c r="H759" s="44"/>
    </row>
    <row r="760" spans="3:8" ht="12.75">
      <c r="C760" s="44"/>
      <c r="H760" s="44"/>
    </row>
    <row r="761" spans="3:8" ht="12.75">
      <c r="C761" s="44"/>
      <c r="H761" s="44"/>
    </row>
    <row r="762" spans="3:8" ht="12.75">
      <c r="C762" s="44"/>
      <c r="H762" s="44"/>
    </row>
    <row r="763" spans="3:8" ht="12.75">
      <c r="C763" s="44"/>
      <c r="H763" s="44"/>
    </row>
    <row r="764" spans="3:8" ht="12.75">
      <c r="C764" s="44"/>
      <c r="H764" s="44"/>
    </row>
    <row r="765" spans="3:8" ht="12.75">
      <c r="C765" s="44"/>
      <c r="H765" s="44"/>
    </row>
    <row r="766" spans="3:8" ht="12.75">
      <c r="C766" s="44"/>
      <c r="H766" s="44"/>
    </row>
    <row r="767" spans="3:8" ht="12.75">
      <c r="C767" s="44"/>
      <c r="H767" s="44"/>
    </row>
    <row r="768" spans="3:8" ht="12.75">
      <c r="C768" s="44"/>
      <c r="H768" s="44"/>
    </row>
    <row r="769" spans="3:8" ht="12.75">
      <c r="C769" s="44"/>
      <c r="H769" s="44"/>
    </row>
    <row r="770" spans="3:8" ht="12.75">
      <c r="C770" s="44"/>
      <c r="H770" s="44"/>
    </row>
    <row r="771" spans="3:8" ht="12.75">
      <c r="C771" s="44"/>
      <c r="H771" s="44"/>
    </row>
    <row r="772" spans="3:8" ht="12.75">
      <c r="C772" s="44"/>
      <c r="H772" s="44"/>
    </row>
    <row r="773" spans="3:8" ht="12.75">
      <c r="C773" s="44"/>
      <c r="H773" s="44"/>
    </row>
    <row r="774" spans="3:8" ht="12.75">
      <c r="C774" s="44"/>
      <c r="H774" s="44"/>
    </row>
    <row r="775" spans="3:8" ht="12.75">
      <c r="C775" s="44"/>
      <c r="H775" s="44"/>
    </row>
    <row r="776" spans="3:8" ht="12.75">
      <c r="C776" s="44"/>
      <c r="H776" s="44"/>
    </row>
    <row r="777" spans="3:8" ht="12.75">
      <c r="C777" s="44"/>
      <c r="H777" s="44"/>
    </row>
    <row r="778" spans="3:8" ht="12.75">
      <c r="C778" s="44"/>
      <c r="H778" s="44"/>
    </row>
    <row r="779" spans="3:8" ht="12.75">
      <c r="C779" s="44"/>
      <c r="H779" s="44"/>
    </row>
    <row r="780" spans="3:8" ht="12.75">
      <c r="C780" s="44"/>
      <c r="H780" s="44"/>
    </row>
    <row r="781" spans="3:8" ht="12.75">
      <c r="C781" s="44"/>
      <c r="H781" s="44"/>
    </row>
    <row r="782" spans="3:8" ht="12.75">
      <c r="C782" s="44"/>
      <c r="H782" s="44"/>
    </row>
    <row r="783" spans="3:8" ht="12.75">
      <c r="C783" s="44"/>
      <c r="H783" s="44"/>
    </row>
    <row r="784" spans="3:8" ht="12.75">
      <c r="C784" s="44"/>
      <c r="H784" s="44"/>
    </row>
    <row r="785" spans="3:8" ht="12.75">
      <c r="C785" s="44"/>
      <c r="H785" s="44"/>
    </row>
    <row r="786" spans="3:8" ht="12.75">
      <c r="C786" s="44"/>
      <c r="H786" s="44"/>
    </row>
    <row r="787" spans="3:8" ht="12.75">
      <c r="C787" s="44"/>
      <c r="H787" s="44"/>
    </row>
    <row r="788" spans="3:8" ht="12.75">
      <c r="C788" s="44"/>
      <c r="H788" s="44"/>
    </row>
    <row r="789" spans="3:8" ht="12.75">
      <c r="C789" s="44"/>
      <c r="H789" s="44"/>
    </row>
    <row r="790" spans="3:8" ht="12.75">
      <c r="C790" s="44"/>
      <c r="H790" s="44"/>
    </row>
    <row r="791" spans="3:8" ht="12.75">
      <c r="C791" s="44"/>
      <c r="H791" s="44"/>
    </row>
    <row r="792" spans="3:8" ht="12.75">
      <c r="C792" s="44"/>
      <c r="H792" s="44"/>
    </row>
    <row r="793" spans="3:8" ht="12.75">
      <c r="C793" s="44"/>
      <c r="H793" s="44"/>
    </row>
    <row r="794" spans="3:8" ht="12.75">
      <c r="C794" s="44"/>
      <c r="H794" s="44"/>
    </row>
    <row r="795" spans="3:8" ht="12.75">
      <c r="C795" s="44"/>
      <c r="H795" s="44"/>
    </row>
    <row r="796" spans="3:8" ht="12.75">
      <c r="C796" s="44"/>
      <c r="H796" s="44"/>
    </row>
    <row r="797" spans="3:8" ht="12.75">
      <c r="C797" s="44"/>
      <c r="H797" s="44"/>
    </row>
    <row r="798" spans="3:8" ht="12.75">
      <c r="C798" s="44"/>
      <c r="H798" s="44"/>
    </row>
    <row r="799" spans="3:8" ht="12.75">
      <c r="C799" s="44"/>
      <c r="H799" s="44"/>
    </row>
    <row r="800" spans="3:8" ht="12.75">
      <c r="C800" s="44"/>
      <c r="H800" s="44"/>
    </row>
    <row r="801" spans="3:8" ht="12.75">
      <c r="C801" s="44"/>
      <c r="H801" s="44"/>
    </row>
    <row r="802" spans="3:8" ht="12.75">
      <c r="C802" s="44"/>
      <c r="H802" s="44"/>
    </row>
    <row r="803" spans="3:8" ht="12.75">
      <c r="C803" s="44"/>
      <c r="H803" s="44"/>
    </row>
    <row r="804" spans="3:8" ht="12.75">
      <c r="C804" s="44"/>
      <c r="H804" s="44"/>
    </row>
    <row r="805" spans="3:8" ht="12.75">
      <c r="C805" s="44"/>
      <c r="H805" s="44"/>
    </row>
    <row r="806" spans="3:8" ht="12.75">
      <c r="C806" s="44"/>
      <c r="H806" s="44"/>
    </row>
    <row r="807" spans="3:8" ht="12.75">
      <c r="C807" s="44"/>
      <c r="H807" s="44"/>
    </row>
    <row r="808" spans="3:8" ht="12.75">
      <c r="C808" s="44"/>
      <c r="H808" s="44"/>
    </row>
    <row r="809" spans="3:8" ht="12.75">
      <c r="C809" s="44"/>
      <c r="H809" s="44"/>
    </row>
    <row r="810" spans="3:8" ht="12.75">
      <c r="C810" s="44"/>
      <c r="H810" s="44"/>
    </row>
    <row r="811" spans="3:8" ht="12.75">
      <c r="C811" s="44"/>
      <c r="H811" s="44"/>
    </row>
    <row r="812" spans="3:8" ht="12.75">
      <c r="C812" s="44"/>
      <c r="H812" s="44"/>
    </row>
    <row r="813" spans="3:8" ht="12.75">
      <c r="C813" s="44"/>
      <c r="H813" s="44"/>
    </row>
    <row r="814" spans="3:8" ht="12.75">
      <c r="C814" s="44"/>
      <c r="H814" s="44"/>
    </row>
    <row r="815" spans="3:8" ht="12.75">
      <c r="C815" s="44"/>
      <c r="H815" s="44"/>
    </row>
    <row r="816" spans="3:8" ht="12.75">
      <c r="C816" s="44"/>
      <c r="H816" s="44"/>
    </row>
    <row r="817" spans="3:8" ht="12.75">
      <c r="C817" s="44"/>
      <c r="H817" s="44"/>
    </row>
    <row r="818" spans="3:8" ht="12.75">
      <c r="C818" s="44"/>
      <c r="H818" s="44"/>
    </row>
    <row r="819" spans="3:8" ht="12.75">
      <c r="C819" s="44"/>
      <c r="H819" s="44"/>
    </row>
    <row r="820" spans="3:8" ht="12.75">
      <c r="C820" s="44"/>
      <c r="H820" s="44"/>
    </row>
    <row r="821" spans="3:8" ht="12.75">
      <c r="C821" s="44"/>
      <c r="H821" s="44"/>
    </row>
    <row r="822" spans="3:8" ht="12.75">
      <c r="C822" s="44"/>
      <c r="H822" s="44"/>
    </row>
    <row r="823" spans="3:8" ht="12.75">
      <c r="C823" s="44"/>
      <c r="H823" s="44"/>
    </row>
    <row r="824" spans="3:8" ht="12.75">
      <c r="C824" s="44"/>
      <c r="H824" s="44"/>
    </row>
    <row r="825" spans="3:8" ht="12.75">
      <c r="C825" s="44"/>
      <c r="H825" s="44"/>
    </row>
    <row r="826" spans="3:8" ht="12.75">
      <c r="C826" s="44"/>
      <c r="H826" s="44"/>
    </row>
    <row r="827" spans="3:8" ht="12.75">
      <c r="C827" s="44"/>
      <c r="H827" s="44"/>
    </row>
    <row r="828" spans="3:8" ht="12.75">
      <c r="C828" s="44"/>
      <c r="H828" s="44"/>
    </row>
    <row r="829" spans="3:8" ht="12.75">
      <c r="C829" s="44"/>
      <c r="H829" s="44"/>
    </row>
    <row r="830" spans="3:8" ht="12.75">
      <c r="C830" s="44"/>
      <c r="H830" s="44"/>
    </row>
    <row r="831" spans="3:8" ht="12.75">
      <c r="C831" s="44"/>
      <c r="H831" s="44"/>
    </row>
    <row r="832" spans="3:8" ht="12.75">
      <c r="C832" s="44"/>
      <c r="H832" s="44"/>
    </row>
    <row r="833" spans="3:8" ht="12.75">
      <c r="C833" s="44"/>
      <c r="H833" s="44"/>
    </row>
    <row r="834" spans="3:8" ht="12.75">
      <c r="C834" s="44"/>
      <c r="H834" s="44"/>
    </row>
    <row r="835" spans="3:8" ht="12.75">
      <c r="C835" s="44"/>
      <c r="H835" s="44"/>
    </row>
    <row r="836" spans="3:8" ht="12.75">
      <c r="C836" s="44"/>
      <c r="H836" s="44"/>
    </row>
    <row r="837" spans="3:8" ht="12.75">
      <c r="C837" s="44"/>
      <c r="H837" s="44"/>
    </row>
    <row r="838" spans="3:8" ht="12.75">
      <c r="C838" s="44"/>
      <c r="H838" s="44"/>
    </row>
    <row r="839" spans="3:8" ht="12.75">
      <c r="C839" s="44"/>
      <c r="H839" s="44"/>
    </row>
    <row r="840" spans="3:8" ht="12.75">
      <c r="C840" s="44"/>
      <c r="H840" s="44"/>
    </row>
    <row r="841" spans="3:8" ht="12.75">
      <c r="C841" s="44"/>
      <c r="H841" s="44"/>
    </row>
    <row r="842" spans="3:8" ht="12.75">
      <c r="C842" s="44"/>
      <c r="H842" s="44"/>
    </row>
    <row r="843" spans="3:8" ht="12.75">
      <c r="C843" s="44"/>
      <c r="H843" s="44"/>
    </row>
    <row r="844" spans="3:8" ht="12.75">
      <c r="C844" s="44"/>
      <c r="H844" s="44"/>
    </row>
    <row r="845" spans="3:8" ht="12.75">
      <c r="C845" s="44"/>
      <c r="H845" s="44"/>
    </row>
    <row r="846" spans="3:8" ht="12.75">
      <c r="C846" s="44"/>
      <c r="H846" s="44"/>
    </row>
    <row r="847" spans="3:8" ht="12.75">
      <c r="C847" s="44"/>
      <c r="H847" s="44"/>
    </row>
    <row r="848" spans="3:8" ht="12.75">
      <c r="C848" s="44"/>
      <c r="H848" s="44"/>
    </row>
    <row r="849" spans="3:8" ht="12.75">
      <c r="C849" s="44"/>
      <c r="H849" s="44"/>
    </row>
    <row r="850" spans="3:8" ht="12.75">
      <c r="C850" s="44"/>
      <c r="H850" s="44"/>
    </row>
    <row r="851" spans="3:8" ht="12.75">
      <c r="C851" s="44"/>
      <c r="H851" s="44"/>
    </row>
    <row r="852" spans="3:8" ht="12.75">
      <c r="C852" s="44"/>
      <c r="H852" s="44"/>
    </row>
    <row r="853" spans="3:8" ht="12.75">
      <c r="C853" s="44"/>
      <c r="H853" s="44"/>
    </row>
    <row r="854" spans="3:8" ht="12.75">
      <c r="C854" s="44"/>
      <c r="H854" s="44"/>
    </row>
    <row r="855" spans="3:8" ht="12.75">
      <c r="C855" s="44"/>
      <c r="H855" s="44"/>
    </row>
    <row r="856" spans="3:8" ht="12.75">
      <c r="C856" s="44"/>
      <c r="H856" s="44"/>
    </row>
    <row r="857" spans="3:8" ht="12.75">
      <c r="C857" s="44"/>
      <c r="H857" s="44"/>
    </row>
    <row r="858" spans="3:8" ht="12.75">
      <c r="C858" s="44"/>
      <c r="H858" s="44"/>
    </row>
    <row r="859" spans="3:8" ht="12.75">
      <c r="C859" s="44"/>
      <c r="H859" s="44"/>
    </row>
    <row r="860" spans="3:8" ht="12.75">
      <c r="C860" s="44"/>
      <c r="H860" s="44"/>
    </row>
    <row r="861" spans="3:8" ht="12.75">
      <c r="C861" s="44"/>
      <c r="H861" s="44"/>
    </row>
    <row r="862" spans="3:8" ht="12.75">
      <c r="C862" s="44"/>
      <c r="H862" s="44"/>
    </row>
    <row r="863" spans="3:8" ht="12.75">
      <c r="C863" s="44"/>
      <c r="H863" s="44"/>
    </row>
    <row r="864" spans="3:8" ht="12.75">
      <c r="C864" s="44"/>
      <c r="H864" s="44"/>
    </row>
    <row r="865" spans="3:8" ht="12.75">
      <c r="C865" s="44"/>
      <c r="H865" s="44"/>
    </row>
    <row r="866" spans="3:8" ht="12.75">
      <c r="C866" s="44"/>
      <c r="H866" s="44"/>
    </row>
    <row r="867" spans="3:8" ht="12.75">
      <c r="C867" s="44"/>
      <c r="H867" s="44"/>
    </row>
    <row r="868" spans="3:8" ht="12.75">
      <c r="C868" s="44"/>
      <c r="H868" s="44"/>
    </row>
    <row r="869" spans="3:8" ht="12.75">
      <c r="C869" s="44"/>
      <c r="H869" s="44"/>
    </row>
    <row r="870" spans="3:8" ht="12.75">
      <c r="C870" s="44"/>
      <c r="H870" s="44"/>
    </row>
    <row r="871" spans="3:8" ht="12.75">
      <c r="C871" s="44"/>
      <c r="H871" s="44"/>
    </row>
    <row r="872" spans="3:8" ht="12.75">
      <c r="C872" s="44"/>
      <c r="H872" s="44"/>
    </row>
    <row r="873" spans="3:8" ht="12.75">
      <c r="C873" s="44"/>
      <c r="H873" s="44"/>
    </row>
    <row r="874" spans="3:8" ht="12.75">
      <c r="C874" s="44"/>
      <c r="H874" s="44"/>
    </row>
    <row r="875" spans="3:8" ht="12.75">
      <c r="C875" s="44"/>
      <c r="H875" s="44"/>
    </row>
    <row r="876" spans="3:8" ht="12.75">
      <c r="C876" s="44"/>
      <c r="H876" s="44"/>
    </row>
    <row r="877" spans="3:8" ht="12.75">
      <c r="C877" s="44"/>
      <c r="H877" s="44"/>
    </row>
    <row r="878" spans="3:8" ht="12.75">
      <c r="C878" s="44"/>
      <c r="H878" s="44"/>
    </row>
    <row r="879" spans="3:8" ht="12.75">
      <c r="C879" s="44"/>
      <c r="H879" s="44"/>
    </row>
    <row r="880" spans="3:8" ht="12.75">
      <c r="C880" s="44"/>
      <c r="H880" s="44"/>
    </row>
    <row r="881" spans="3:8" ht="12.75">
      <c r="C881" s="44"/>
      <c r="H881" s="44"/>
    </row>
    <row r="882" spans="3:8" ht="12.75">
      <c r="C882" s="44"/>
      <c r="H882" s="44"/>
    </row>
    <row r="883" spans="3:8" ht="12.75">
      <c r="C883" s="44"/>
      <c r="H883" s="44"/>
    </row>
    <row r="884" spans="3:8" ht="12.75">
      <c r="C884" s="44"/>
      <c r="H884" s="44"/>
    </row>
    <row r="885" spans="3:8" ht="12.75">
      <c r="C885" s="44"/>
      <c r="H885" s="44"/>
    </row>
    <row r="886" spans="3:8" ht="12.75">
      <c r="C886" s="44"/>
      <c r="H886" s="44"/>
    </row>
    <row r="887" spans="3:8" ht="12.75">
      <c r="C887" s="44"/>
      <c r="H887" s="44"/>
    </row>
    <row r="888" spans="3:8" ht="12.75">
      <c r="C888" s="44"/>
      <c r="H888" s="44"/>
    </row>
    <row r="889" spans="3:8" ht="12.75">
      <c r="C889" s="44"/>
      <c r="H889" s="44"/>
    </row>
    <row r="890" spans="3:8" ht="12.75">
      <c r="C890" s="44"/>
      <c r="H890" s="44"/>
    </row>
    <row r="891" spans="3:8" ht="12.75">
      <c r="C891" s="44"/>
      <c r="H891" s="44"/>
    </row>
    <row r="892" spans="3:8" ht="12.75">
      <c r="C892" s="44"/>
      <c r="H892" s="44"/>
    </row>
    <row r="893" spans="3:8" ht="12.75">
      <c r="C893" s="44"/>
      <c r="H893" s="44"/>
    </row>
    <row r="894" spans="3:8" ht="12.75">
      <c r="C894" s="44"/>
      <c r="H894" s="44"/>
    </row>
    <row r="895" spans="3:8" ht="12.75">
      <c r="C895" s="44"/>
      <c r="H895" s="44"/>
    </row>
    <row r="896" spans="3:8" ht="12.75">
      <c r="C896" s="44"/>
      <c r="H896" s="44"/>
    </row>
    <row r="897" spans="3:8" ht="12.75">
      <c r="C897" s="44"/>
      <c r="H897" s="44"/>
    </row>
    <row r="898" spans="3:8" ht="12.75">
      <c r="C898" s="44"/>
      <c r="H898" s="44"/>
    </row>
    <row r="899" spans="3:8" ht="12.75">
      <c r="C899" s="44"/>
      <c r="H899" s="44"/>
    </row>
    <row r="900" spans="3:8" ht="12.75">
      <c r="C900" s="44"/>
      <c r="H900" s="44"/>
    </row>
    <row r="901" spans="3:8" ht="12.75">
      <c r="C901" s="44"/>
      <c r="H901" s="44"/>
    </row>
    <row r="902" spans="3:8" ht="12.75">
      <c r="C902" s="44"/>
      <c r="H902" s="44"/>
    </row>
    <row r="903" spans="3:8" ht="12.75">
      <c r="C903" s="44"/>
      <c r="H903" s="44"/>
    </row>
    <row r="904" spans="3:8" ht="12.75">
      <c r="C904" s="44"/>
      <c r="H904" s="44"/>
    </row>
    <row r="905" spans="3:8" ht="12.75">
      <c r="C905" s="44"/>
      <c r="H905" s="44"/>
    </row>
    <row r="906" spans="3:8" ht="12.75">
      <c r="C906" s="44"/>
      <c r="H906" s="44"/>
    </row>
    <row r="907" spans="3:8" ht="12.75">
      <c r="C907" s="44"/>
      <c r="H907" s="44"/>
    </row>
    <row r="908" spans="3:8" ht="12.75">
      <c r="C908" s="44"/>
      <c r="H908" s="44"/>
    </row>
    <row r="909" spans="3:8" ht="12.75">
      <c r="C909" s="44"/>
      <c r="H909" s="44"/>
    </row>
    <row r="910" spans="3:8" ht="12.75">
      <c r="C910" s="44"/>
      <c r="H910" s="44"/>
    </row>
    <row r="911" spans="3:8" ht="12.75">
      <c r="C911" s="44"/>
      <c r="H911" s="44"/>
    </row>
    <row r="912" spans="3:8" ht="12.75">
      <c r="C912" s="44"/>
      <c r="H912" s="44"/>
    </row>
    <row r="913" spans="3:8" ht="12.75">
      <c r="C913" s="44"/>
      <c r="H913" s="44"/>
    </row>
    <row r="914" spans="3:8" ht="12.75">
      <c r="C914" s="44"/>
      <c r="H914" s="44"/>
    </row>
    <row r="915" spans="3:8" ht="12.75">
      <c r="C915" s="44"/>
      <c r="H915" s="44"/>
    </row>
    <row r="916" spans="3:8" ht="12.75">
      <c r="C916" s="44"/>
      <c r="H916" s="44"/>
    </row>
    <row r="917" spans="3:8" ht="12.75">
      <c r="C917" s="44"/>
      <c r="H917" s="44"/>
    </row>
    <row r="918" spans="3:8" ht="12.75">
      <c r="C918" s="44"/>
      <c r="H918" s="44"/>
    </row>
    <row r="919" spans="3:8" ht="12.75">
      <c r="C919" s="44"/>
      <c r="H919" s="44"/>
    </row>
    <row r="920" spans="3:8" ht="12.75">
      <c r="C920" s="44"/>
      <c r="H920" s="44"/>
    </row>
    <row r="921" spans="3:8" ht="12.75">
      <c r="C921" s="44"/>
      <c r="H921" s="44"/>
    </row>
    <row r="922" spans="3:8" ht="12.75">
      <c r="C922" s="44"/>
      <c r="H922" s="44"/>
    </row>
    <row r="923" spans="3:8" ht="12.75">
      <c r="C923" s="44"/>
      <c r="H923" s="44"/>
    </row>
    <row r="924" spans="3:8" ht="12.75">
      <c r="C924" s="44"/>
      <c r="H924" s="44"/>
    </row>
    <row r="925" spans="3:8" ht="12.75">
      <c r="C925" s="44"/>
      <c r="H925" s="44"/>
    </row>
    <row r="926" spans="3:8" ht="12.75">
      <c r="C926" s="44"/>
      <c r="H926" s="44"/>
    </row>
    <row r="927" spans="3:8" ht="12.75">
      <c r="C927" s="44"/>
      <c r="H927" s="44"/>
    </row>
    <row r="928" spans="3:8" ht="12.75">
      <c r="C928" s="44"/>
      <c r="H928" s="44"/>
    </row>
    <row r="929" spans="3:8" ht="12.75">
      <c r="C929" s="44"/>
      <c r="H929" s="44"/>
    </row>
    <row r="930" spans="3:8" ht="12.75">
      <c r="C930" s="44"/>
      <c r="H930" s="44"/>
    </row>
    <row r="931" spans="3:8" ht="12.75">
      <c r="C931" s="44"/>
      <c r="H931" s="44"/>
    </row>
    <row r="932" spans="3:8" ht="12.75">
      <c r="C932" s="44"/>
      <c r="H932" s="44"/>
    </row>
    <row r="933" spans="3:8" ht="12.75">
      <c r="C933" s="44"/>
      <c r="H933" s="44"/>
    </row>
    <row r="934" spans="3:8" ht="12.75">
      <c r="C934" s="44"/>
      <c r="H934" s="44"/>
    </row>
    <row r="935" spans="3:8" ht="12.75">
      <c r="C935" s="44"/>
      <c r="H935" s="44"/>
    </row>
    <row r="936" spans="3:8" ht="12.75">
      <c r="C936" s="44"/>
      <c r="H936" s="44"/>
    </row>
    <row r="937" spans="3:8" ht="12.75">
      <c r="C937" s="44"/>
      <c r="H937" s="44"/>
    </row>
    <row r="938" spans="3:8" ht="12.75">
      <c r="C938" s="44"/>
      <c r="H938" s="44"/>
    </row>
    <row r="939" spans="3:8" ht="12.75">
      <c r="C939" s="44"/>
      <c r="H939" s="44"/>
    </row>
    <row r="940" spans="3:8" ht="12.75">
      <c r="C940" s="44"/>
      <c r="H940" s="44"/>
    </row>
    <row r="941" spans="3:8" ht="12.75">
      <c r="C941" s="44"/>
      <c r="H941" s="44"/>
    </row>
    <row r="942" spans="3:8" ht="12.75">
      <c r="C942" s="44"/>
      <c r="H942" s="44"/>
    </row>
    <row r="943" spans="3:8" ht="12.75">
      <c r="C943" s="44"/>
      <c r="H943" s="44"/>
    </row>
    <row r="944" spans="3:8" ht="12.75">
      <c r="C944" s="44"/>
      <c r="H944" s="44"/>
    </row>
    <row r="945" spans="3:8" ht="12.75">
      <c r="C945" s="44"/>
      <c r="H945" s="44"/>
    </row>
    <row r="946" spans="3:8" ht="12.75">
      <c r="C946" s="44"/>
      <c r="H946" s="44"/>
    </row>
    <row r="947" spans="3:8" ht="12.75">
      <c r="C947" s="44"/>
      <c r="H947" s="44"/>
    </row>
    <row r="948" spans="3:8" ht="12.75">
      <c r="C948" s="44"/>
      <c r="H948" s="44"/>
    </row>
    <row r="949" spans="3:8" ht="12.75">
      <c r="C949" s="44"/>
      <c r="H949" s="44"/>
    </row>
    <row r="950" spans="3:8" ht="12.75">
      <c r="C950" s="44"/>
      <c r="H950" s="44"/>
    </row>
    <row r="951" spans="3:8" ht="12.75">
      <c r="C951" s="44"/>
      <c r="H951" s="44"/>
    </row>
    <row r="952" spans="3:8" ht="12.75">
      <c r="C952" s="44"/>
      <c r="H952" s="44"/>
    </row>
    <row r="953" spans="3:8" ht="12.75">
      <c r="C953" s="44"/>
      <c r="H953" s="44"/>
    </row>
    <row r="954" spans="3:8" ht="12.75">
      <c r="C954" s="44"/>
      <c r="H954" s="44"/>
    </row>
    <row r="955" spans="3:8" ht="12.75">
      <c r="C955" s="44"/>
      <c r="H955" s="44"/>
    </row>
    <row r="956" spans="3:8" ht="12.75">
      <c r="C956" s="44"/>
      <c r="H956" s="44"/>
    </row>
    <row r="957" spans="3:8" ht="12.75">
      <c r="C957" s="44"/>
      <c r="H957" s="44"/>
    </row>
    <row r="958" spans="3:8" ht="12.75">
      <c r="C958" s="44"/>
      <c r="H958" s="44"/>
    </row>
    <row r="959" spans="3:8" ht="12.75">
      <c r="C959" s="44"/>
      <c r="H959" s="44"/>
    </row>
    <row r="960" spans="3:8" ht="12.75">
      <c r="C960" s="44"/>
      <c r="H960" s="44"/>
    </row>
    <row r="961" spans="3:8" ht="12.75">
      <c r="C961" s="44"/>
      <c r="H961" s="44"/>
    </row>
    <row r="962" spans="3:8" ht="12.75">
      <c r="C962" s="44"/>
      <c r="H962" s="44"/>
    </row>
    <row r="963" spans="3:8" ht="12.75">
      <c r="C963" s="44"/>
      <c r="H963" s="44"/>
    </row>
    <row r="964" spans="3:8" ht="12.75">
      <c r="C964" s="44"/>
      <c r="H964" s="44"/>
    </row>
    <row r="965" spans="3:8" ht="12.75">
      <c r="C965" s="44"/>
      <c r="H965" s="44"/>
    </row>
    <row r="966" spans="3:8" ht="12.75">
      <c r="C966" s="44"/>
      <c r="H966" s="44"/>
    </row>
    <row r="967" spans="3:8" ht="12.75">
      <c r="C967" s="44"/>
      <c r="H967" s="44"/>
    </row>
    <row r="968" spans="3:8" ht="12.75">
      <c r="C968" s="44"/>
      <c r="H968" s="44"/>
    </row>
    <row r="969" spans="3:8" ht="12.75">
      <c r="C969" s="44"/>
      <c r="H969" s="44"/>
    </row>
    <row r="970" spans="3:8" ht="12.75">
      <c r="C970" s="44"/>
      <c r="H970" s="44"/>
    </row>
    <row r="971" spans="3:8" ht="12.75">
      <c r="C971" s="44"/>
      <c r="H971" s="44"/>
    </row>
    <row r="972" spans="3:8" ht="12.75">
      <c r="C972" s="44"/>
      <c r="H972" s="44"/>
    </row>
    <row r="973" spans="3:8" ht="12.75">
      <c r="C973" s="44"/>
      <c r="H973" s="44"/>
    </row>
    <row r="974" spans="3:8" ht="12.75">
      <c r="C974" s="44"/>
      <c r="H974" s="44"/>
    </row>
    <row r="975" spans="3:8" ht="12.75">
      <c r="C975" s="44"/>
      <c r="H975" s="44"/>
    </row>
    <row r="976" spans="3:8" ht="12.75">
      <c r="C976" s="44"/>
      <c r="H976" s="44"/>
    </row>
    <row r="977" spans="3:8" ht="12.75">
      <c r="C977" s="44"/>
      <c r="H977" s="44"/>
    </row>
    <row r="978" spans="3:8" ht="12.75">
      <c r="C978" s="44"/>
      <c r="H978" s="44"/>
    </row>
    <row r="979" spans="3:8" ht="12.75">
      <c r="C979" s="44"/>
      <c r="H979" s="44"/>
    </row>
    <row r="980" spans="3:8" ht="12.75">
      <c r="C980" s="44"/>
      <c r="H980" s="44"/>
    </row>
    <row r="981" spans="3:8" ht="12.75">
      <c r="C981" s="44"/>
      <c r="H981" s="44"/>
    </row>
    <row r="982" spans="3:8" ht="12.75">
      <c r="C982" s="44"/>
      <c r="H982" s="44"/>
    </row>
    <row r="983" spans="3:8" ht="12.75">
      <c r="C983" s="44"/>
      <c r="H983" s="44"/>
    </row>
    <row r="984" spans="3:8" ht="12.75">
      <c r="C984" s="44"/>
      <c r="H984" s="44"/>
    </row>
    <row r="985" spans="3:8" ht="12.75">
      <c r="C985" s="44"/>
      <c r="H985" s="44"/>
    </row>
    <row r="986" spans="3:8" ht="12.75">
      <c r="C986" s="44"/>
      <c r="H986" s="44"/>
    </row>
    <row r="987" spans="3:8" ht="12.75">
      <c r="C987" s="44"/>
      <c r="H987" s="44"/>
    </row>
    <row r="988" spans="3:8" ht="12.75">
      <c r="C988" s="44"/>
      <c r="H988" s="44"/>
    </row>
    <row r="989" spans="3:8" ht="12.75">
      <c r="C989" s="44"/>
      <c r="H989" s="44"/>
    </row>
    <row r="990" spans="3:8" ht="12.75">
      <c r="C990" s="44"/>
      <c r="H990" s="44"/>
    </row>
    <row r="991" spans="3:8" ht="12.75">
      <c r="C991" s="44"/>
      <c r="H991" s="44"/>
    </row>
    <row r="992" spans="3:8" ht="12.75">
      <c r="C992" s="44"/>
      <c r="H992" s="44"/>
    </row>
    <row r="993" spans="3:8" ht="12.75">
      <c r="C993" s="44"/>
      <c r="H993" s="44"/>
    </row>
    <row r="994" spans="3:8" ht="12.75">
      <c r="C994" s="44"/>
      <c r="H994" s="44"/>
    </row>
    <row r="995" spans="3:8" ht="12.75">
      <c r="C995" s="44"/>
      <c r="H995" s="44"/>
    </row>
    <row r="996" spans="3:8" ht="12.75">
      <c r="C996" s="44"/>
      <c r="H996" s="44"/>
    </row>
    <row r="997" spans="3:8" ht="12.75">
      <c r="C997" s="44"/>
      <c r="H997" s="44"/>
    </row>
    <row r="998" spans="3:8" ht="12.75">
      <c r="C998" s="44"/>
      <c r="H998" s="44"/>
    </row>
    <row r="999" spans="3:8" ht="12.75">
      <c r="C999" s="44"/>
      <c r="H999" s="44"/>
    </row>
    <row r="1000" spans="3:8" ht="12.75">
      <c r="C1000" s="44"/>
      <c r="H1000" s="44"/>
    </row>
  </sheetData>
  <hyperlinks>
    <hyperlink ref="D2" r:id="rId1" xr:uid="{00000000-0004-0000-0400-000000000000}"/>
    <hyperlink ref="D3" r:id="rId2" xr:uid="{00000000-0004-0000-0400-000001000000}"/>
    <hyperlink ref="D4" r:id="rId3" xr:uid="{00000000-0004-0000-0400-000002000000}"/>
    <hyperlink ref="D5" r:id="rId4" xr:uid="{00000000-0004-0000-0400-000003000000}"/>
    <hyperlink ref="D6" r:id="rId5" xr:uid="{00000000-0004-0000-0400-000004000000}"/>
    <hyperlink ref="D7" r:id="rId6" xr:uid="{00000000-0004-0000-0400-000005000000}"/>
    <hyperlink ref="D8" r:id="rId7" xr:uid="{00000000-0004-0000-0400-000006000000}"/>
    <hyperlink ref="D10" r:id="rId8" xr:uid="{00000000-0004-0000-0400-000007000000}"/>
    <hyperlink ref="D20" r:id="rId9" xr:uid="{00000000-0004-0000-0400-000008000000}"/>
    <hyperlink ref="D21" r:id="rId10" xr:uid="{00000000-0004-0000-0400-000009000000}"/>
    <hyperlink ref="D23" r:id="rId11" xr:uid="{00000000-0004-0000-0400-00000A000000}"/>
    <hyperlink ref="D24" r:id="rId12" xr:uid="{00000000-0004-0000-0400-00000B000000}"/>
    <hyperlink ref="D25" r:id="rId13" xr:uid="{00000000-0004-0000-0400-00000C000000}"/>
    <hyperlink ref="D28" r:id="rId14" xr:uid="{00000000-0004-0000-0400-00000D000000}"/>
    <hyperlink ref="D29" r:id="rId15" xr:uid="{00000000-0004-0000-0400-00000E000000}"/>
    <hyperlink ref="D30" r:id="rId16" xr:uid="{00000000-0004-0000-0400-00000F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999"/>
  <sheetViews>
    <sheetView workbookViewId="0">
      <pane ySplit="1" topLeftCell="A42" activePane="bottomLeft" state="frozen"/>
      <selection pane="bottomLeft" activeCell="B3" sqref="B3"/>
    </sheetView>
  </sheetViews>
  <sheetFormatPr defaultColWidth="14.42578125" defaultRowHeight="15.75" customHeight="1"/>
  <cols>
    <col min="2" max="2" width="44.85546875" customWidth="1"/>
    <col min="6" max="6" width="25.140625" customWidth="1"/>
    <col min="7" max="7" width="31" customWidth="1"/>
    <col min="8" max="8" width="36.28515625" customWidth="1"/>
  </cols>
  <sheetData>
    <row r="1" spans="1:27" ht="15.75" customHeight="1">
      <c r="A1" s="99" t="s">
        <v>857</v>
      </c>
      <c r="B1" s="25" t="s">
        <v>856</v>
      </c>
      <c r="C1" s="26" t="s">
        <v>1328</v>
      </c>
      <c r="D1" s="26" t="s">
        <v>2</v>
      </c>
      <c r="E1" s="25" t="s">
        <v>1329</v>
      </c>
      <c r="F1" s="25" t="s">
        <v>1330</v>
      </c>
      <c r="G1" s="100" t="s">
        <v>1331</v>
      </c>
      <c r="H1" s="99" t="s">
        <v>860</v>
      </c>
    </row>
    <row r="2" spans="1:27" ht="15.75" customHeight="1">
      <c r="A2" s="15" t="s">
        <v>88</v>
      </c>
      <c r="B2" s="30" t="s">
        <v>1332</v>
      </c>
      <c r="C2" s="31" t="s">
        <v>1333</v>
      </c>
      <c r="D2" s="101" t="s">
        <v>1334</v>
      </c>
      <c r="E2" s="31" t="s">
        <v>1335</v>
      </c>
      <c r="F2" s="31" t="s">
        <v>1336</v>
      </c>
      <c r="G2" s="15" t="s">
        <v>1337</v>
      </c>
      <c r="H2" s="15" t="s">
        <v>1104</v>
      </c>
    </row>
    <row r="3" spans="1:27" ht="15.75" customHeight="1">
      <c r="A3" s="55" t="s">
        <v>230</v>
      </c>
      <c r="B3" s="102" t="s">
        <v>1338</v>
      </c>
      <c r="C3" s="103" t="s">
        <v>1339</v>
      </c>
      <c r="D3" s="103" t="s">
        <v>1340</v>
      </c>
      <c r="E3" s="103" t="s">
        <v>1341</v>
      </c>
      <c r="F3" s="103" t="s">
        <v>1342</v>
      </c>
      <c r="G3" s="55" t="s">
        <v>1103</v>
      </c>
      <c r="H3" s="55" t="s">
        <v>1104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7" ht="15.75" customHeight="1">
      <c r="A4" s="15" t="s">
        <v>88</v>
      </c>
      <c r="B4" s="30" t="s">
        <v>1343</v>
      </c>
      <c r="C4" s="15" t="s">
        <v>1344</v>
      </c>
      <c r="D4" s="15" t="s">
        <v>1345</v>
      </c>
      <c r="E4" s="15" t="s">
        <v>1346</v>
      </c>
      <c r="F4" s="15" t="s">
        <v>1347</v>
      </c>
      <c r="G4" s="15" t="s">
        <v>1348</v>
      </c>
      <c r="H4" s="15" t="s">
        <v>1104</v>
      </c>
    </row>
    <row r="5" spans="1:27" ht="15.75" customHeight="1">
      <c r="A5" s="55" t="s">
        <v>230</v>
      </c>
      <c r="B5" s="102" t="s">
        <v>1349</v>
      </c>
      <c r="C5" s="103" t="s">
        <v>1350</v>
      </c>
      <c r="D5" s="103" t="s">
        <v>1351</v>
      </c>
      <c r="E5" s="103" t="s">
        <v>1352</v>
      </c>
      <c r="F5" s="103" t="s">
        <v>1353</v>
      </c>
      <c r="G5" s="55" t="s">
        <v>1354</v>
      </c>
      <c r="H5" s="55" t="s">
        <v>1104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7" ht="15.75" customHeight="1">
      <c r="A6" s="104" t="s">
        <v>88</v>
      </c>
      <c r="B6" s="105" t="s">
        <v>1355</v>
      </c>
      <c r="C6" s="106" t="s">
        <v>1356</v>
      </c>
      <c r="D6" s="106" t="s">
        <v>1357</v>
      </c>
      <c r="E6" s="106" t="s">
        <v>1358</v>
      </c>
      <c r="F6" s="106"/>
      <c r="G6" s="106" t="s">
        <v>1359</v>
      </c>
      <c r="H6" s="104" t="s">
        <v>1337</v>
      </c>
      <c r="I6" s="104" t="s">
        <v>1104</v>
      </c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</row>
    <row r="7" spans="1:27" ht="15.75" customHeight="1">
      <c r="A7" s="55" t="s">
        <v>230</v>
      </c>
      <c r="B7" s="102" t="s">
        <v>1360</v>
      </c>
      <c r="C7" s="103" t="s">
        <v>1356</v>
      </c>
      <c r="D7" s="103" t="s">
        <v>1357</v>
      </c>
      <c r="E7" s="103" t="s">
        <v>1361</v>
      </c>
      <c r="F7" s="103" t="s">
        <v>1362</v>
      </c>
      <c r="G7" s="55" t="s">
        <v>1337</v>
      </c>
      <c r="H7" s="55" t="s">
        <v>1104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7" ht="15.75" customHeight="1">
      <c r="A8" s="55" t="s">
        <v>230</v>
      </c>
      <c r="B8" s="102" t="s">
        <v>1363</v>
      </c>
      <c r="C8" s="103" t="s">
        <v>1364</v>
      </c>
      <c r="D8" s="103" t="s">
        <v>1365</v>
      </c>
      <c r="E8" s="103" t="s">
        <v>1366</v>
      </c>
      <c r="F8" s="103" t="s">
        <v>1367</v>
      </c>
      <c r="G8" s="55" t="s">
        <v>1354</v>
      </c>
      <c r="H8" s="55" t="s">
        <v>1104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7" ht="15.75" customHeight="1">
      <c r="A9" s="15" t="s">
        <v>88</v>
      </c>
      <c r="B9" s="30" t="s">
        <v>1368</v>
      </c>
      <c r="C9" s="31" t="s">
        <v>1364</v>
      </c>
      <c r="D9" s="31" t="s">
        <v>1369</v>
      </c>
      <c r="E9" s="31" t="s">
        <v>1370</v>
      </c>
      <c r="F9" s="31" t="s">
        <v>1371</v>
      </c>
      <c r="G9" s="15" t="s">
        <v>1337</v>
      </c>
      <c r="H9" s="15" t="s">
        <v>1104</v>
      </c>
    </row>
    <row r="10" spans="1:27" ht="15.75" customHeight="1">
      <c r="A10" s="55" t="s">
        <v>230</v>
      </c>
      <c r="B10" s="102" t="s">
        <v>1372</v>
      </c>
      <c r="C10" s="103" t="s">
        <v>1373</v>
      </c>
      <c r="D10" s="103" t="s">
        <v>1374</v>
      </c>
      <c r="E10" s="103" t="s">
        <v>1366</v>
      </c>
      <c r="F10" s="103" t="s">
        <v>1375</v>
      </c>
      <c r="G10" s="55" t="s">
        <v>1354</v>
      </c>
      <c r="H10" s="55" t="s">
        <v>1104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15.75" customHeight="1">
      <c r="A11" s="15" t="s">
        <v>88</v>
      </c>
      <c r="B11" s="30" t="s">
        <v>1376</v>
      </c>
      <c r="C11" s="15" t="s">
        <v>1377</v>
      </c>
      <c r="D11" s="15" t="s">
        <v>1378</v>
      </c>
      <c r="E11" s="15" t="s">
        <v>1379</v>
      </c>
      <c r="F11" s="15" t="s">
        <v>1380</v>
      </c>
      <c r="G11" s="15" t="s">
        <v>1103</v>
      </c>
      <c r="H11" s="15" t="s">
        <v>1104</v>
      </c>
    </row>
    <row r="12" spans="1:27" ht="15.75" customHeight="1">
      <c r="A12" s="15" t="s">
        <v>88</v>
      </c>
      <c r="B12" s="30" t="s">
        <v>1381</v>
      </c>
      <c r="C12" s="31" t="s">
        <v>1382</v>
      </c>
      <c r="D12" s="101" t="s">
        <v>1383</v>
      </c>
      <c r="E12" s="31" t="s">
        <v>1384</v>
      </c>
      <c r="F12" s="31" t="s">
        <v>1385</v>
      </c>
      <c r="G12" s="15" t="s">
        <v>1337</v>
      </c>
      <c r="H12" s="15" t="s">
        <v>1104</v>
      </c>
    </row>
    <row r="13" spans="1:27" ht="15.75" customHeight="1">
      <c r="A13" s="15" t="s">
        <v>88</v>
      </c>
      <c r="B13" s="30" t="s">
        <v>1386</v>
      </c>
      <c r="C13" s="31" t="s">
        <v>1387</v>
      </c>
      <c r="D13" s="101" t="s">
        <v>1388</v>
      </c>
      <c r="E13" s="31" t="s">
        <v>1370</v>
      </c>
      <c r="F13" s="31" t="s">
        <v>1389</v>
      </c>
      <c r="G13" s="15" t="s">
        <v>1337</v>
      </c>
      <c r="H13" s="15" t="s">
        <v>1104</v>
      </c>
    </row>
    <row r="14" spans="1:27" ht="15.75" customHeight="1">
      <c r="A14" s="55" t="s">
        <v>230</v>
      </c>
      <c r="B14" s="102" t="s">
        <v>1390</v>
      </c>
      <c r="C14" s="103" t="s">
        <v>1391</v>
      </c>
      <c r="D14" s="103" t="s">
        <v>1392</v>
      </c>
      <c r="E14" s="103" t="s">
        <v>1361</v>
      </c>
      <c r="F14" s="103" t="s">
        <v>1393</v>
      </c>
      <c r="G14" s="55" t="s">
        <v>1337</v>
      </c>
      <c r="H14" s="55" t="s">
        <v>1104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15.75" customHeight="1">
      <c r="A15" s="15" t="s">
        <v>88</v>
      </c>
      <c r="B15" s="30" t="s">
        <v>1394</v>
      </c>
      <c r="C15" s="15" t="s">
        <v>1395</v>
      </c>
      <c r="D15" s="15" t="s">
        <v>1396</v>
      </c>
      <c r="E15" s="15" t="s">
        <v>1341</v>
      </c>
      <c r="F15" s="31" t="s">
        <v>1397</v>
      </c>
      <c r="G15" s="15" t="s">
        <v>1103</v>
      </c>
      <c r="H15" s="15" t="s">
        <v>1104</v>
      </c>
    </row>
    <row r="16" spans="1:27" ht="15.75" customHeight="1">
      <c r="A16" s="15" t="s">
        <v>1398</v>
      </c>
      <c r="B16" s="30" t="s">
        <v>1399</v>
      </c>
      <c r="C16" s="15" t="s">
        <v>1400</v>
      </c>
      <c r="D16" s="15" t="s">
        <v>1401</v>
      </c>
      <c r="E16" s="15" t="s">
        <v>1402</v>
      </c>
      <c r="F16" s="15" t="s">
        <v>1403</v>
      </c>
      <c r="G16" s="15" t="s">
        <v>1348</v>
      </c>
      <c r="H16" s="15" t="s">
        <v>1104</v>
      </c>
    </row>
    <row r="17" spans="1:26" ht="15.75" customHeight="1">
      <c r="A17" s="15" t="s">
        <v>89</v>
      </c>
      <c r="B17" s="30" t="s">
        <v>1404</v>
      </c>
      <c r="C17" s="31" t="s">
        <v>1405</v>
      </c>
      <c r="D17" s="15" t="s">
        <v>1406</v>
      </c>
      <c r="E17" s="31" t="s">
        <v>1370</v>
      </c>
      <c r="F17" s="31" t="s">
        <v>1407</v>
      </c>
      <c r="G17" s="15" t="s">
        <v>1408</v>
      </c>
      <c r="H17" s="15" t="s">
        <v>1104</v>
      </c>
    </row>
    <row r="18" spans="1:26" ht="15.75" customHeight="1">
      <c r="A18" s="15" t="s">
        <v>108</v>
      </c>
      <c r="B18" s="30" t="s">
        <v>1409</v>
      </c>
      <c r="C18" s="31"/>
      <c r="D18" s="31"/>
      <c r="E18" s="31" t="s">
        <v>1410</v>
      </c>
      <c r="F18" s="31" t="s">
        <v>1411</v>
      </c>
      <c r="G18" s="15" t="s">
        <v>1348</v>
      </c>
      <c r="H18" s="15" t="s">
        <v>1348</v>
      </c>
      <c r="I18" s="15" t="s">
        <v>1412</v>
      </c>
    </row>
    <row r="19" spans="1:26" ht="15.75" customHeight="1">
      <c r="A19" s="68" t="s">
        <v>1413</v>
      </c>
      <c r="B19" s="108" t="s">
        <v>1414</v>
      </c>
      <c r="C19" s="63"/>
      <c r="D19" s="63"/>
      <c r="E19" s="63" t="s">
        <v>1415</v>
      </c>
      <c r="F19" s="63" t="s">
        <v>1416</v>
      </c>
      <c r="G19" s="68" t="s">
        <v>1337</v>
      </c>
      <c r="H19" s="68" t="s">
        <v>1417</v>
      </c>
    </row>
    <row r="20" spans="1:26">
      <c r="A20" s="24" t="s">
        <v>315</v>
      </c>
      <c r="B20" s="51" t="s">
        <v>1418</v>
      </c>
      <c r="C20" s="24"/>
      <c r="D20" s="46"/>
      <c r="E20" s="24" t="s">
        <v>1419</v>
      </c>
      <c r="F20" s="46" t="s">
        <v>1420</v>
      </c>
      <c r="G20" s="24" t="s">
        <v>1421</v>
      </c>
      <c r="H20" s="24" t="s">
        <v>1094</v>
      </c>
      <c r="I20" s="24" t="s">
        <v>1412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15.75" customHeight="1">
      <c r="A21" s="68" t="s">
        <v>280</v>
      </c>
      <c r="B21" s="108" t="s">
        <v>1422</v>
      </c>
      <c r="C21" s="63"/>
      <c r="D21" s="63"/>
      <c r="E21" s="63" t="s">
        <v>1341</v>
      </c>
      <c r="F21" s="63" t="s">
        <v>1423</v>
      </c>
      <c r="G21" s="68" t="s">
        <v>1103</v>
      </c>
      <c r="H21" s="76"/>
    </row>
    <row r="22" spans="1:26" ht="15.75" customHeight="1">
      <c r="A22" s="15" t="s">
        <v>260</v>
      </c>
      <c r="B22" s="30" t="s">
        <v>1424</v>
      </c>
      <c r="C22" s="15"/>
      <c r="D22" s="15"/>
      <c r="E22" s="15" t="s">
        <v>1341</v>
      </c>
    </row>
    <row r="23" spans="1:26" ht="15.75" customHeight="1">
      <c r="A23" s="15" t="s">
        <v>315</v>
      </c>
      <c r="B23" s="30" t="s">
        <v>1425</v>
      </c>
      <c r="C23" s="15"/>
      <c r="D23" s="15"/>
      <c r="E23" s="15" t="s">
        <v>1426</v>
      </c>
    </row>
    <row r="24" spans="1:26" ht="15.75" customHeight="1">
      <c r="A24" s="15" t="s">
        <v>315</v>
      </c>
      <c r="B24" s="30" t="s">
        <v>1427</v>
      </c>
      <c r="C24" s="15"/>
      <c r="D24" s="15"/>
      <c r="E24" s="15" t="s">
        <v>1426</v>
      </c>
    </row>
    <row r="25" spans="1:26" ht="15.75" customHeight="1">
      <c r="A25" s="15" t="s">
        <v>315</v>
      </c>
      <c r="B25" s="30" t="s">
        <v>1428</v>
      </c>
      <c r="C25" s="15"/>
      <c r="D25" s="15"/>
      <c r="E25" s="15" t="s">
        <v>1426</v>
      </c>
    </row>
    <row r="26" spans="1:26" ht="15.75" customHeight="1">
      <c r="A26" s="15" t="s">
        <v>315</v>
      </c>
      <c r="B26" s="30" t="s">
        <v>1429</v>
      </c>
      <c r="C26" s="15"/>
      <c r="D26" s="15"/>
      <c r="E26" s="15" t="s">
        <v>1426</v>
      </c>
    </row>
    <row r="27" spans="1:26" ht="15.75" customHeight="1">
      <c r="A27" s="15" t="s">
        <v>315</v>
      </c>
      <c r="B27" s="30" t="s">
        <v>1430</v>
      </c>
      <c r="C27" s="15"/>
      <c r="D27" s="15"/>
      <c r="E27" s="15" t="s">
        <v>1426</v>
      </c>
    </row>
    <row r="28" spans="1:26" ht="15.75" customHeight="1">
      <c r="A28" s="15" t="s">
        <v>315</v>
      </c>
      <c r="B28" s="30" t="s">
        <v>1431</v>
      </c>
      <c r="C28" s="15"/>
      <c r="D28" s="15"/>
      <c r="E28" s="15" t="s">
        <v>1426</v>
      </c>
    </row>
    <row r="29" spans="1:26" ht="15.75" customHeight="1">
      <c r="A29" s="15" t="s">
        <v>315</v>
      </c>
      <c r="B29" s="30" t="s">
        <v>1432</v>
      </c>
      <c r="C29" s="15"/>
      <c r="D29" s="15"/>
      <c r="E29" s="15" t="s">
        <v>1426</v>
      </c>
    </row>
    <row r="30" spans="1:26" ht="15.75" customHeight="1">
      <c r="A30" s="15" t="s">
        <v>260</v>
      </c>
      <c r="B30" s="30" t="s">
        <v>1433</v>
      </c>
      <c r="C30" s="15"/>
      <c r="D30" s="15"/>
      <c r="E30" s="15" t="s">
        <v>1434</v>
      </c>
    </row>
    <row r="31" spans="1:26" ht="15.75" customHeight="1">
      <c r="A31" s="15" t="s">
        <v>260</v>
      </c>
      <c r="B31" s="30" t="s">
        <v>1435</v>
      </c>
      <c r="C31" s="15"/>
      <c r="D31" s="15"/>
      <c r="E31" s="15" t="s">
        <v>1436</v>
      </c>
    </row>
    <row r="32" spans="1:26" ht="15.75" customHeight="1">
      <c r="A32" s="68" t="s">
        <v>230</v>
      </c>
      <c r="B32" s="108" t="s">
        <v>1437</v>
      </c>
      <c r="C32" s="68"/>
      <c r="D32" s="68"/>
      <c r="E32" s="68" t="s">
        <v>1436</v>
      </c>
      <c r="F32" s="63" t="s">
        <v>1438</v>
      </c>
      <c r="G32" s="68" t="s">
        <v>1354</v>
      </c>
      <c r="H32" s="68" t="s">
        <v>1104</v>
      </c>
    </row>
    <row r="33" spans="1:26" ht="15.75" customHeight="1">
      <c r="A33" s="68" t="s">
        <v>230</v>
      </c>
      <c r="B33" s="108" t="s">
        <v>1439</v>
      </c>
      <c r="C33" s="68"/>
      <c r="D33" s="68"/>
      <c r="E33" s="68" t="s">
        <v>1436</v>
      </c>
      <c r="F33" s="63" t="s">
        <v>1440</v>
      </c>
      <c r="G33" s="68" t="s">
        <v>1354</v>
      </c>
      <c r="H33" s="68" t="s">
        <v>1104</v>
      </c>
    </row>
    <row r="34" spans="1:26" ht="15.75" customHeight="1">
      <c r="A34" s="68" t="s">
        <v>230</v>
      </c>
      <c r="B34" s="108" t="s">
        <v>1441</v>
      </c>
      <c r="C34" s="68"/>
      <c r="D34" s="68"/>
      <c r="E34" s="68" t="s">
        <v>1436</v>
      </c>
      <c r="F34" s="63" t="s">
        <v>1442</v>
      </c>
      <c r="G34" s="68" t="s">
        <v>1354</v>
      </c>
      <c r="H34" s="68" t="s">
        <v>1104</v>
      </c>
    </row>
    <row r="35" spans="1:26" ht="15.75" customHeight="1">
      <c r="A35" s="68" t="s">
        <v>230</v>
      </c>
      <c r="B35" s="108" t="s">
        <v>1443</v>
      </c>
      <c r="C35" s="68"/>
      <c r="D35" s="68"/>
      <c r="E35" s="68" t="s">
        <v>1436</v>
      </c>
      <c r="F35" s="63" t="s">
        <v>1444</v>
      </c>
      <c r="G35" s="68" t="s">
        <v>1354</v>
      </c>
      <c r="H35" s="68" t="s">
        <v>1104</v>
      </c>
    </row>
    <row r="36" spans="1:26" ht="15.75" customHeight="1">
      <c r="A36" s="68" t="s">
        <v>1413</v>
      </c>
      <c r="B36" s="108" t="s">
        <v>1445</v>
      </c>
      <c r="C36" s="68"/>
      <c r="D36" s="68"/>
      <c r="E36" s="68" t="s">
        <v>1436</v>
      </c>
    </row>
    <row r="37" spans="1:26" ht="15.75" customHeight="1">
      <c r="A37" s="68" t="s">
        <v>1413</v>
      </c>
      <c r="B37" s="108" t="s">
        <v>1446</v>
      </c>
      <c r="C37" s="68"/>
      <c r="D37" s="68"/>
      <c r="E37" s="68" t="s">
        <v>1436</v>
      </c>
    </row>
    <row r="38" spans="1:26" ht="15.75" customHeight="1">
      <c r="A38" s="15" t="s">
        <v>315</v>
      </c>
      <c r="B38" s="30" t="s">
        <v>1447</v>
      </c>
      <c r="C38" s="15"/>
      <c r="D38" s="15"/>
      <c r="E38" s="15" t="s">
        <v>1448</v>
      </c>
    </row>
    <row r="39" spans="1:26" ht="15.75" customHeight="1">
      <c r="A39" s="15" t="s">
        <v>315</v>
      </c>
      <c r="B39" s="30" t="s">
        <v>1449</v>
      </c>
      <c r="C39" s="15"/>
      <c r="D39" s="15"/>
      <c r="E39" s="15" t="s">
        <v>1448</v>
      </c>
    </row>
    <row r="40" spans="1:26" ht="12.75">
      <c r="A40" s="15" t="s">
        <v>315</v>
      </c>
      <c r="B40" s="30" t="s">
        <v>1450</v>
      </c>
      <c r="C40" s="15"/>
      <c r="D40" s="15"/>
      <c r="E40" s="15" t="s">
        <v>1448</v>
      </c>
    </row>
    <row r="41" spans="1:26" ht="25.5">
      <c r="A41" s="68" t="s">
        <v>107</v>
      </c>
      <c r="B41" s="110" t="s">
        <v>1451</v>
      </c>
      <c r="C41" s="77"/>
      <c r="D41" s="77"/>
      <c r="E41" s="77" t="s">
        <v>1452</v>
      </c>
      <c r="F41" s="77" t="s">
        <v>1453</v>
      </c>
      <c r="G41" s="111" t="s">
        <v>1103</v>
      </c>
      <c r="H41" s="68" t="s">
        <v>1104</v>
      </c>
    </row>
    <row r="42" spans="1:26" ht="25.5">
      <c r="A42" s="28" t="s">
        <v>170</v>
      </c>
      <c r="B42" s="112" t="s">
        <v>1454</v>
      </c>
      <c r="C42" s="113"/>
      <c r="D42" s="113"/>
      <c r="E42" s="113" t="s">
        <v>1455</v>
      </c>
      <c r="F42" s="113" t="s">
        <v>1456</v>
      </c>
      <c r="G42" s="28" t="s">
        <v>1457</v>
      </c>
      <c r="H42" s="28" t="s">
        <v>1458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25.5">
      <c r="A43" s="15" t="s">
        <v>315</v>
      </c>
      <c r="B43" s="30" t="s">
        <v>1459</v>
      </c>
      <c r="C43" s="15"/>
      <c r="D43" s="15"/>
      <c r="E43" s="15" t="s">
        <v>1460</v>
      </c>
    </row>
    <row r="44" spans="1:26" ht="25.5">
      <c r="A44" s="15" t="s">
        <v>170</v>
      </c>
      <c r="B44" s="30" t="s">
        <v>1461</v>
      </c>
      <c r="C44" s="15"/>
      <c r="D44" s="15"/>
      <c r="E44" s="15" t="s">
        <v>1462</v>
      </c>
    </row>
    <row r="45" spans="1:26" ht="38.25">
      <c r="A45" s="28" t="s">
        <v>170</v>
      </c>
      <c r="B45" s="112" t="s">
        <v>1463</v>
      </c>
      <c r="C45" s="113"/>
      <c r="D45" s="113"/>
      <c r="E45" s="113" t="s">
        <v>1464</v>
      </c>
      <c r="F45" s="113" t="s">
        <v>1465</v>
      </c>
      <c r="G45" s="28" t="s">
        <v>1337</v>
      </c>
      <c r="H45" s="28" t="s">
        <v>1458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25.5">
      <c r="A46" s="15" t="s">
        <v>170</v>
      </c>
      <c r="B46" s="30" t="s">
        <v>1466</v>
      </c>
      <c r="C46" s="15"/>
      <c r="D46" s="15"/>
      <c r="E46" s="15" t="s">
        <v>1467</v>
      </c>
    </row>
    <row r="47" spans="1:26" ht="63.75">
      <c r="A47" s="15" t="s">
        <v>108</v>
      </c>
      <c r="B47" s="30" t="s">
        <v>1468</v>
      </c>
      <c r="C47" s="31"/>
      <c r="D47" s="31"/>
      <c r="E47" s="31" t="s">
        <v>1379</v>
      </c>
      <c r="F47" s="31" t="s">
        <v>1469</v>
      </c>
      <c r="G47" s="15" t="s">
        <v>1348</v>
      </c>
      <c r="H47" s="15" t="s">
        <v>1104</v>
      </c>
    </row>
    <row r="48" spans="1:26" ht="150">
      <c r="A48" s="46" t="s">
        <v>315</v>
      </c>
      <c r="B48" s="51" t="s">
        <v>1470</v>
      </c>
      <c r="C48" s="24" t="s">
        <v>1471</v>
      </c>
      <c r="D48" s="46" t="s">
        <v>1472</v>
      </c>
      <c r="E48" s="114" t="s">
        <v>174</v>
      </c>
      <c r="F48" s="31" t="s">
        <v>1473</v>
      </c>
      <c r="G48" s="44"/>
      <c r="H48" s="44"/>
      <c r="I48" s="44"/>
      <c r="J48" s="31" t="s">
        <v>1474</v>
      </c>
    </row>
    <row r="49" spans="1:10" ht="90">
      <c r="A49" s="46" t="s">
        <v>315</v>
      </c>
      <c r="B49" s="51" t="s">
        <v>1475</v>
      </c>
      <c r="C49" s="24" t="s">
        <v>1476</v>
      </c>
      <c r="D49" s="46" t="s">
        <v>1477</v>
      </c>
      <c r="E49" s="44"/>
      <c r="F49" s="31" t="s">
        <v>1473</v>
      </c>
      <c r="G49" s="44"/>
      <c r="H49" s="44"/>
      <c r="I49" s="44"/>
      <c r="J49" s="31" t="s">
        <v>1474</v>
      </c>
    </row>
    <row r="50" spans="1:10" ht="12.75">
      <c r="B50" s="44"/>
    </row>
    <row r="51" spans="1:10" ht="12.75">
      <c r="B51" s="44"/>
    </row>
    <row r="52" spans="1:10" ht="12.75">
      <c r="B52" s="44"/>
    </row>
    <row r="53" spans="1:10" ht="12.75">
      <c r="B53" s="44"/>
    </row>
    <row r="54" spans="1:10" ht="12.75">
      <c r="B54" s="44"/>
    </row>
    <row r="55" spans="1:10" ht="12.75">
      <c r="B55" s="44"/>
    </row>
    <row r="56" spans="1:10" ht="12.75">
      <c r="B56" s="44"/>
    </row>
    <row r="57" spans="1:10" ht="12.75">
      <c r="B57" s="44"/>
    </row>
    <row r="58" spans="1:10" ht="12.75">
      <c r="B58" s="44"/>
    </row>
    <row r="59" spans="1:10" ht="12.75">
      <c r="B59" s="44"/>
    </row>
    <row r="60" spans="1:10" ht="12.75">
      <c r="B60" s="44"/>
    </row>
    <row r="61" spans="1:10" ht="12.75">
      <c r="B61" s="44"/>
    </row>
    <row r="62" spans="1:10" ht="12.75">
      <c r="B62" s="44"/>
    </row>
    <row r="63" spans="1:10" ht="12.75">
      <c r="B63" s="44"/>
    </row>
    <row r="64" spans="1:10" ht="12.75">
      <c r="B64" s="44"/>
    </row>
    <row r="65" spans="2:2" ht="12.75">
      <c r="B65" s="44"/>
    </row>
    <row r="66" spans="2:2" ht="12.75">
      <c r="B66" s="44"/>
    </row>
    <row r="67" spans="2:2" ht="12.75">
      <c r="B67" s="44"/>
    </row>
    <row r="68" spans="2:2" ht="12.75">
      <c r="B68" s="44"/>
    </row>
    <row r="69" spans="2:2" ht="12.75">
      <c r="B69" s="44"/>
    </row>
    <row r="70" spans="2:2" ht="12.75">
      <c r="B70" s="44"/>
    </row>
    <row r="71" spans="2:2" ht="12.75">
      <c r="B71" s="44"/>
    </row>
    <row r="72" spans="2:2" ht="12.75">
      <c r="B72" s="44"/>
    </row>
    <row r="73" spans="2:2" ht="12.75">
      <c r="B73" s="44"/>
    </row>
    <row r="74" spans="2:2" ht="12.75">
      <c r="B74" s="44"/>
    </row>
    <row r="75" spans="2:2" ht="12.75">
      <c r="B75" s="44"/>
    </row>
    <row r="76" spans="2:2" ht="12.75">
      <c r="B76" s="44"/>
    </row>
    <row r="77" spans="2:2" ht="12.75">
      <c r="B77" s="44"/>
    </row>
    <row r="78" spans="2:2" ht="12.75">
      <c r="B78" s="44"/>
    </row>
    <row r="79" spans="2:2" ht="12.75">
      <c r="B79" s="44"/>
    </row>
    <row r="80" spans="2:2" ht="12.75">
      <c r="B80" s="44"/>
    </row>
    <row r="81" spans="2:2" ht="12.75">
      <c r="B81" s="44"/>
    </row>
    <row r="82" spans="2:2" ht="12.75">
      <c r="B82" s="44"/>
    </row>
    <row r="83" spans="2:2" ht="12.75">
      <c r="B83" s="44"/>
    </row>
    <row r="84" spans="2:2" ht="12.75">
      <c r="B84" s="44"/>
    </row>
    <row r="85" spans="2:2" ht="12.75">
      <c r="B85" s="44"/>
    </row>
    <row r="86" spans="2:2" ht="12.75">
      <c r="B86" s="44"/>
    </row>
    <row r="87" spans="2:2" ht="12.75">
      <c r="B87" s="44"/>
    </row>
    <row r="88" spans="2:2" ht="12.75">
      <c r="B88" s="44"/>
    </row>
    <row r="89" spans="2:2" ht="12.75">
      <c r="B89" s="44"/>
    </row>
    <row r="90" spans="2:2" ht="12.75">
      <c r="B90" s="44"/>
    </row>
    <row r="91" spans="2:2" ht="12.75">
      <c r="B91" s="44"/>
    </row>
    <row r="92" spans="2:2" ht="12.75">
      <c r="B92" s="44"/>
    </row>
    <row r="93" spans="2:2" ht="12.75">
      <c r="B93" s="44"/>
    </row>
    <row r="94" spans="2:2" ht="12.75">
      <c r="B94" s="44"/>
    </row>
    <row r="95" spans="2:2" ht="12.75">
      <c r="B95" s="44"/>
    </row>
    <row r="96" spans="2:2" ht="12.75">
      <c r="B96" s="44"/>
    </row>
    <row r="97" spans="2:2" ht="12.75">
      <c r="B97" s="44"/>
    </row>
    <row r="98" spans="2:2" ht="12.75">
      <c r="B98" s="44"/>
    </row>
    <row r="99" spans="2:2" ht="12.75">
      <c r="B99" s="44"/>
    </row>
    <row r="100" spans="2:2" ht="12.75">
      <c r="B100" s="44"/>
    </row>
    <row r="101" spans="2:2" ht="12.75">
      <c r="B101" s="44"/>
    </row>
    <row r="102" spans="2:2" ht="12.75">
      <c r="B102" s="44"/>
    </row>
    <row r="103" spans="2:2" ht="12.75">
      <c r="B103" s="44"/>
    </row>
    <row r="104" spans="2:2" ht="12.75">
      <c r="B104" s="44"/>
    </row>
    <row r="105" spans="2:2" ht="12.75">
      <c r="B105" s="44"/>
    </row>
    <row r="106" spans="2:2" ht="12.75">
      <c r="B106" s="44"/>
    </row>
    <row r="107" spans="2:2" ht="12.75">
      <c r="B107" s="44"/>
    </row>
    <row r="108" spans="2:2" ht="12.75">
      <c r="B108" s="44"/>
    </row>
    <row r="109" spans="2:2" ht="12.75">
      <c r="B109" s="44"/>
    </row>
    <row r="110" spans="2:2" ht="12.75">
      <c r="B110" s="44"/>
    </row>
    <row r="111" spans="2:2" ht="12.75">
      <c r="B111" s="44"/>
    </row>
    <row r="112" spans="2:2" ht="12.75">
      <c r="B112" s="44"/>
    </row>
    <row r="113" spans="2:2" ht="12.75">
      <c r="B113" s="44"/>
    </row>
    <row r="114" spans="2:2" ht="12.75">
      <c r="B114" s="44"/>
    </row>
    <row r="115" spans="2:2" ht="12.75">
      <c r="B115" s="44"/>
    </row>
    <row r="116" spans="2:2" ht="12.75">
      <c r="B116" s="44"/>
    </row>
    <row r="117" spans="2:2" ht="12.75">
      <c r="B117" s="44"/>
    </row>
    <row r="118" spans="2:2" ht="12.75">
      <c r="B118" s="44"/>
    </row>
    <row r="119" spans="2:2" ht="12.75">
      <c r="B119" s="44"/>
    </row>
    <row r="120" spans="2:2" ht="12.75">
      <c r="B120" s="44"/>
    </row>
    <row r="121" spans="2:2" ht="12.75">
      <c r="B121" s="44"/>
    </row>
    <row r="122" spans="2:2" ht="12.75">
      <c r="B122" s="44"/>
    </row>
    <row r="123" spans="2:2" ht="12.75">
      <c r="B123" s="44"/>
    </row>
    <row r="124" spans="2:2" ht="12.75">
      <c r="B124" s="44"/>
    </row>
    <row r="125" spans="2:2" ht="12.75">
      <c r="B125" s="44"/>
    </row>
    <row r="126" spans="2:2" ht="12.75">
      <c r="B126" s="44"/>
    </row>
    <row r="127" spans="2:2" ht="12.75">
      <c r="B127" s="44"/>
    </row>
    <row r="128" spans="2:2" ht="12.75">
      <c r="B128" s="44"/>
    </row>
    <row r="129" spans="2:2" ht="12.75">
      <c r="B129" s="44"/>
    </row>
    <row r="130" spans="2:2" ht="12.75">
      <c r="B130" s="44"/>
    </row>
    <row r="131" spans="2:2" ht="12.75">
      <c r="B131" s="44"/>
    </row>
    <row r="132" spans="2:2" ht="12.75">
      <c r="B132" s="44"/>
    </row>
    <row r="133" spans="2:2" ht="12.75">
      <c r="B133" s="44"/>
    </row>
    <row r="134" spans="2:2" ht="12.75">
      <c r="B134" s="44"/>
    </row>
    <row r="135" spans="2:2" ht="12.75">
      <c r="B135" s="44"/>
    </row>
    <row r="136" spans="2:2" ht="12.75">
      <c r="B136" s="44"/>
    </row>
    <row r="137" spans="2:2" ht="12.75">
      <c r="B137" s="44"/>
    </row>
    <row r="138" spans="2:2" ht="12.75">
      <c r="B138" s="44"/>
    </row>
    <row r="139" spans="2:2" ht="12.75">
      <c r="B139" s="44"/>
    </row>
    <row r="140" spans="2:2" ht="12.75">
      <c r="B140" s="44"/>
    </row>
    <row r="141" spans="2:2" ht="12.75">
      <c r="B141" s="44"/>
    </row>
    <row r="142" spans="2:2" ht="12.75">
      <c r="B142" s="44"/>
    </row>
    <row r="143" spans="2:2" ht="12.75">
      <c r="B143" s="44"/>
    </row>
    <row r="144" spans="2:2" ht="12.75">
      <c r="B144" s="44"/>
    </row>
    <row r="145" spans="2:2" ht="12.75">
      <c r="B145" s="44"/>
    </row>
    <row r="146" spans="2:2" ht="12.75">
      <c r="B146" s="44"/>
    </row>
    <row r="147" spans="2:2" ht="12.75">
      <c r="B147" s="44"/>
    </row>
    <row r="148" spans="2:2" ht="12.75">
      <c r="B148" s="44"/>
    </row>
    <row r="149" spans="2:2" ht="12.75">
      <c r="B149" s="44"/>
    </row>
    <row r="150" spans="2:2" ht="12.75">
      <c r="B150" s="44"/>
    </row>
    <row r="151" spans="2:2" ht="12.75">
      <c r="B151" s="44"/>
    </row>
    <row r="152" spans="2:2" ht="12.75">
      <c r="B152" s="44"/>
    </row>
    <row r="153" spans="2:2" ht="12.75">
      <c r="B153" s="44"/>
    </row>
    <row r="154" spans="2:2" ht="12.75">
      <c r="B154" s="44"/>
    </row>
    <row r="155" spans="2:2" ht="12.75">
      <c r="B155" s="44"/>
    </row>
    <row r="156" spans="2:2" ht="12.75">
      <c r="B156" s="44"/>
    </row>
    <row r="157" spans="2:2" ht="12.75">
      <c r="B157" s="44"/>
    </row>
    <row r="158" spans="2:2" ht="12.75">
      <c r="B158" s="44"/>
    </row>
    <row r="159" spans="2:2" ht="12.75">
      <c r="B159" s="44"/>
    </row>
    <row r="160" spans="2:2" ht="12.75">
      <c r="B160" s="44"/>
    </row>
    <row r="161" spans="2:2" ht="12.75">
      <c r="B161" s="44"/>
    </row>
    <row r="162" spans="2:2" ht="12.75">
      <c r="B162" s="44"/>
    </row>
    <row r="163" spans="2:2" ht="12.75">
      <c r="B163" s="44"/>
    </row>
    <row r="164" spans="2:2" ht="12.75">
      <c r="B164" s="44"/>
    </row>
    <row r="165" spans="2:2" ht="12.75">
      <c r="B165" s="44"/>
    </row>
    <row r="166" spans="2:2" ht="12.75">
      <c r="B166" s="44"/>
    </row>
    <row r="167" spans="2:2" ht="12.75">
      <c r="B167" s="44"/>
    </row>
    <row r="168" spans="2:2" ht="12.75">
      <c r="B168" s="44"/>
    </row>
    <row r="169" spans="2:2" ht="12.75">
      <c r="B169" s="44"/>
    </row>
    <row r="170" spans="2:2" ht="12.75">
      <c r="B170" s="44"/>
    </row>
    <row r="171" spans="2:2" ht="12.75">
      <c r="B171" s="44"/>
    </row>
    <row r="172" spans="2:2" ht="12.75">
      <c r="B172" s="44"/>
    </row>
    <row r="173" spans="2:2" ht="12.75">
      <c r="B173" s="44"/>
    </row>
    <row r="174" spans="2:2" ht="12.75">
      <c r="B174" s="44"/>
    </row>
    <row r="175" spans="2:2" ht="12.75">
      <c r="B175" s="44"/>
    </row>
    <row r="176" spans="2:2" ht="12.75">
      <c r="B176" s="44"/>
    </row>
    <row r="177" spans="2:2" ht="12.75">
      <c r="B177" s="44"/>
    </row>
    <row r="178" spans="2:2" ht="12.75">
      <c r="B178" s="44"/>
    </row>
    <row r="179" spans="2:2" ht="12.75">
      <c r="B179" s="44"/>
    </row>
    <row r="180" spans="2:2" ht="12.75">
      <c r="B180" s="44"/>
    </row>
    <row r="181" spans="2:2" ht="12.75">
      <c r="B181" s="44"/>
    </row>
    <row r="182" spans="2:2" ht="12.75">
      <c r="B182" s="44"/>
    </row>
    <row r="183" spans="2:2" ht="12.75">
      <c r="B183" s="44"/>
    </row>
    <row r="184" spans="2:2" ht="12.75">
      <c r="B184" s="44"/>
    </row>
    <row r="185" spans="2:2" ht="12.75">
      <c r="B185" s="44"/>
    </row>
    <row r="186" spans="2:2" ht="12.75">
      <c r="B186" s="44"/>
    </row>
    <row r="187" spans="2:2" ht="12.75">
      <c r="B187" s="44"/>
    </row>
    <row r="188" spans="2:2" ht="12.75">
      <c r="B188" s="44"/>
    </row>
    <row r="189" spans="2:2" ht="12.75">
      <c r="B189" s="44"/>
    </row>
    <row r="190" spans="2:2" ht="12.75">
      <c r="B190" s="44"/>
    </row>
    <row r="191" spans="2:2" ht="12.75">
      <c r="B191" s="44"/>
    </row>
    <row r="192" spans="2:2" ht="12.75">
      <c r="B192" s="44"/>
    </row>
    <row r="193" spans="2:2" ht="12.75">
      <c r="B193" s="44"/>
    </row>
    <row r="194" spans="2:2" ht="12.75">
      <c r="B194" s="44"/>
    </row>
    <row r="195" spans="2:2" ht="12.75">
      <c r="B195" s="44"/>
    </row>
    <row r="196" spans="2:2" ht="12.75">
      <c r="B196" s="44"/>
    </row>
    <row r="197" spans="2:2" ht="12.75">
      <c r="B197" s="44"/>
    </row>
    <row r="198" spans="2:2" ht="12.75">
      <c r="B198" s="44"/>
    </row>
    <row r="199" spans="2:2" ht="12.75">
      <c r="B199" s="44"/>
    </row>
    <row r="200" spans="2:2" ht="12.75">
      <c r="B200" s="44"/>
    </row>
    <row r="201" spans="2:2" ht="12.75">
      <c r="B201" s="44"/>
    </row>
    <row r="202" spans="2:2" ht="12.75">
      <c r="B202" s="44"/>
    </row>
    <row r="203" spans="2:2" ht="12.75">
      <c r="B203" s="44"/>
    </row>
    <row r="204" spans="2:2" ht="12.75">
      <c r="B204" s="44"/>
    </row>
    <row r="205" spans="2:2" ht="12.75">
      <c r="B205" s="44"/>
    </row>
    <row r="206" spans="2:2" ht="12.75">
      <c r="B206" s="44"/>
    </row>
    <row r="207" spans="2:2" ht="12.75">
      <c r="B207" s="44"/>
    </row>
    <row r="208" spans="2:2" ht="12.75">
      <c r="B208" s="44"/>
    </row>
    <row r="209" spans="2:2" ht="12.75">
      <c r="B209" s="44"/>
    </row>
    <row r="210" spans="2:2" ht="12.75">
      <c r="B210" s="44"/>
    </row>
    <row r="211" spans="2:2" ht="12.75">
      <c r="B211" s="44"/>
    </row>
    <row r="212" spans="2:2" ht="12.75">
      <c r="B212" s="44"/>
    </row>
    <row r="213" spans="2:2" ht="12.75">
      <c r="B213" s="44"/>
    </row>
    <row r="214" spans="2:2" ht="12.75">
      <c r="B214" s="44"/>
    </row>
    <row r="215" spans="2:2" ht="12.75">
      <c r="B215" s="44"/>
    </row>
    <row r="216" spans="2:2" ht="12.75">
      <c r="B216" s="44"/>
    </row>
    <row r="217" spans="2:2" ht="12.75">
      <c r="B217" s="44"/>
    </row>
    <row r="218" spans="2:2" ht="12.75">
      <c r="B218" s="44"/>
    </row>
    <row r="219" spans="2:2" ht="12.75">
      <c r="B219" s="44"/>
    </row>
    <row r="220" spans="2:2" ht="12.75">
      <c r="B220" s="44"/>
    </row>
    <row r="221" spans="2:2" ht="12.75">
      <c r="B221" s="44"/>
    </row>
    <row r="222" spans="2:2" ht="12.75">
      <c r="B222" s="44"/>
    </row>
    <row r="223" spans="2:2" ht="12.75">
      <c r="B223" s="44"/>
    </row>
    <row r="224" spans="2:2" ht="12.75">
      <c r="B224" s="44"/>
    </row>
    <row r="225" spans="2:2" ht="12.75">
      <c r="B225" s="44"/>
    </row>
    <row r="226" spans="2:2" ht="12.75">
      <c r="B226" s="44"/>
    </row>
    <row r="227" spans="2:2" ht="12.75">
      <c r="B227" s="44"/>
    </row>
    <row r="228" spans="2:2" ht="12.75">
      <c r="B228" s="44"/>
    </row>
    <row r="229" spans="2:2" ht="12.75">
      <c r="B229" s="44"/>
    </row>
    <row r="230" spans="2:2" ht="12.75">
      <c r="B230" s="44"/>
    </row>
    <row r="231" spans="2:2" ht="12.75">
      <c r="B231" s="44"/>
    </row>
    <row r="232" spans="2:2" ht="12.75">
      <c r="B232" s="44"/>
    </row>
    <row r="233" spans="2:2" ht="12.75">
      <c r="B233" s="44"/>
    </row>
    <row r="234" spans="2:2" ht="12.75">
      <c r="B234" s="44"/>
    </row>
    <row r="235" spans="2:2" ht="12.75">
      <c r="B235" s="44"/>
    </row>
    <row r="236" spans="2:2" ht="12.75">
      <c r="B236" s="44"/>
    </row>
    <row r="237" spans="2:2" ht="12.75">
      <c r="B237" s="44"/>
    </row>
    <row r="238" spans="2:2" ht="12.75">
      <c r="B238" s="44"/>
    </row>
    <row r="239" spans="2:2" ht="12.75">
      <c r="B239" s="44"/>
    </row>
    <row r="240" spans="2:2" ht="12.75">
      <c r="B240" s="44"/>
    </row>
    <row r="241" spans="2:2" ht="12.75">
      <c r="B241" s="44"/>
    </row>
    <row r="242" spans="2:2" ht="12.75">
      <c r="B242" s="44"/>
    </row>
    <row r="243" spans="2:2" ht="12.75">
      <c r="B243" s="44"/>
    </row>
    <row r="244" spans="2:2" ht="12.75">
      <c r="B244" s="44"/>
    </row>
    <row r="245" spans="2:2" ht="12.75">
      <c r="B245" s="44"/>
    </row>
    <row r="246" spans="2:2" ht="12.75">
      <c r="B246" s="44"/>
    </row>
    <row r="247" spans="2:2" ht="12.75">
      <c r="B247" s="44"/>
    </row>
    <row r="248" spans="2:2" ht="12.75">
      <c r="B248" s="44"/>
    </row>
    <row r="249" spans="2:2" ht="12.75">
      <c r="B249" s="44"/>
    </row>
    <row r="250" spans="2:2" ht="12.75">
      <c r="B250" s="44"/>
    </row>
    <row r="251" spans="2:2" ht="12.75">
      <c r="B251" s="44"/>
    </row>
    <row r="252" spans="2:2" ht="12.75">
      <c r="B252" s="44"/>
    </row>
    <row r="253" spans="2:2" ht="12.75">
      <c r="B253" s="44"/>
    </row>
    <row r="254" spans="2:2" ht="12.75">
      <c r="B254" s="44"/>
    </row>
    <row r="255" spans="2:2" ht="12.75">
      <c r="B255" s="44"/>
    </row>
    <row r="256" spans="2:2" ht="12.75">
      <c r="B256" s="44"/>
    </row>
    <row r="257" spans="2:2" ht="12.75">
      <c r="B257" s="44"/>
    </row>
    <row r="258" spans="2:2" ht="12.75">
      <c r="B258" s="44"/>
    </row>
    <row r="259" spans="2:2" ht="12.75">
      <c r="B259" s="44"/>
    </row>
    <row r="260" spans="2:2" ht="12.75">
      <c r="B260" s="44"/>
    </row>
    <row r="261" spans="2:2" ht="12.75">
      <c r="B261" s="44"/>
    </row>
    <row r="262" spans="2:2" ht="12.75">
      <c r="B262" s="44"/>
    </row>
    <row r="263" spans="2:2" ht="12.75">
      <c r="B263" s="44"/>
    </row>
    <row r="264" spans="2:2" ht="12.75">
      <c r="B264" s="44"/>
    </row>
    <row r="265" spans="2:2" ht="12.75">
      <c r="B265" s="44"/>
    </row>
    <row r="266" spans="2:2" ht="12.75">
      <c r="B266" s="44"/>
    </row>
    <row r="267" spans="2:2" ht="12.75">
      <c r="B267" s="44"/>
    </row>
    <row r="268" spans="2:2" ht="12.75">
      <c r="B268" s="44"/>
    </row>
    <row r="269" spans="2:2" ht="12.75">
      <c r="B269" s="44"/>
    </row>
    <row r="270" spans="2:2" ht="12.75">
      <c r="B270" s="44"/>
    </row>
    <row r="271" spans="2:2" ht="12.75">
      <c r="B271" s="44"/>
    </row>
    <row r="272" spans="2:2" ht="12.75">
      <c r="B272" s="44"/>
    </row>
    <row r="273" spans="2:2" ht="12.75">
      <c r="B273" s="44"/>
    </row>
    <row r="274" spans="2:2" ht="12.75">
      <c r="B274" s="44"/>
    </row>
    <row r="275" spans="2:2" ht="12.75">
      <c r="B275" s="44"/>
    </row>
    <row r="276" spans="2:2" ht="12.75">
      <c r="B276" s="44"/>
    </row>
    <row r="277" spans="2:2" ht="12.75">
      <c r="B277" s="44"/>
    </row>
    <row r="278" spans="2:2" ht="12.75">
      <c r="B278" s="44"/>
    </row>
    <row r="279" spans="2:2" ht="12.75">
      <c r="B279" s="44"/>
    </row>
    <row r="280" spans="2:2" ht="12.75">
      <c r="B280" s="44"/>
    </row>
    <row r="281" spans="2:2" ht="12.75">
      <c r="B281" s="44"/>
    </row>
    <row r="282" spans="2:2" ht="12.75">
      <c r="B282" s="44"/>
    </row>
    <row r="283" spans="2:2" ht="12.75">
      <c r="B283" s="44"/>
    </row>
    <row r="284" spans="2:2" ht="12.75">
      <c r="B284" s="44"/>
    </row>
    <row r="285" spans="2:2" ht="12.75">
      <c r="B285" s="44"/>
    </row>
    <row r="286" spans="2:2" ht="12.75">
      <c r="B286" s="44"/>
    </row>
    <row r="287" spans="2:2" ht="12.75">
      <c r="B287" s="44"/>
    </row>
    <row r="288" spans="2:2" ht="12.75">
      <c r="B288" s="44"/>
    </row>
    <row r="289" spans="2:2" ht="12.75">
      <c r="B289" s="44"/>
    </row>
    <row r="290" spans="2:2" ht="12.75">
      <c r="B290" s="44"/>
    </row>
    <row r="291" spans="2:2" ht="12.75">
      <c r="B291" s="44"/>
    </row>
    <row r="292" spans="2:2" ht="12.75">
      <c r="B292" s="44"/>
    </row>
    <row r="293" spans="2:2" ht="12.75">
      <c r="B293" s="44"/>
    </row>
    <row r="294" spans="2:2" ht="12.75">
      <c r="B294" s="44"/>
    </row>
    <row r="295" spans="2:2" ht="12.75">
      <c r="B295" s="44"/>
    </row>
    <row r="296" spans="2:2" ht="12.75">
      <c r="B296" s="44"/>
    </row>
    <row r="297" spans="2:2" ht="12.75">
      <c r="B297" s="44"/>
    </row>
    <row r="298" spans="2:2" ht="12.75">
      <c r="B298" s="44"/>
    </row>
    <row r="299" spans="2:2" ht="12.75">
      <c r="B299" s="44"/>
    </row>
    <row r="300" spans="2:2" ht="12.75">
      <c r="B300" s="44"/>
    </row>
    <row r="301" spans="2:2" ht="12.75">
      <c r="B301" s="44"/>
    </row>
    <row r="302" spans="2:2" ht="12.75">
      <c r="B302" s="44"/>
    </row>
    <row r="303" spans="2:2" ht="12.75">
      <c r="B303" s="44"/>
    </row>
    <row r="304" spans="2:2" ht="12.75">
      <c r="B304" s="44"/>
    </row>
    <row r="305" spans="2:2" ht="12.75">
      <c r="B305" s="44"/>
    </row>
    <row r="306" spans="2:2" ht="12.75">
      <c r="B306" s="44"/>
    </row>
    <row r="307" spans="2:2" ht="12.75">
      <c r="B307" s="44"/>
    </row>
    <row r="308" spans="2:2" ht="12.75">
      <c r="B308" s="44"/>
    </row>
    <row r="309" spans="2:2" ht="12.75">
      <c r="B309" s="44"/>
    </row>
    <row r="310" spans="2:2" ht="12.75">
      <c r="B310" s="44"/>
    </row>
    <row r="311" spans="2:2" ht="12.75">
      <c r="B311" s="44"/>
    </row>
    <row r="312" spans="2:2" ht="12.75">
      <c r="B312" s="44"/>
    </row>
    <row r="313" spans="2:2" ht="12.75">
      <c r="B313" s="44"/>
    </row>
    <row r="314" spans="2:2" ht="12.75">
      <c r="B314" s="44"/>
    </row>
    <row r="315" spans="2:2" ht="12.75">
      <c r="B315" s="44"/>
    </row>
    <row r="316" spans="2:2" ht="12.75">
      <c r="B316" s="44"/>
    </row>
    <row r="317" spans="2:2" ht="12.75">
      <c r="B317" s="44"/>
    </row>
    <row r="318" spans="2:2" ht="12.75">
      <c r="B318" s="44"/>
    </row>
    <row r="319" spans="2:2" ht="12.75">
      <c r="B319" s="44"/>
    </row>
    <row r="320" spans="2:2" ht="12.75">
      <c r="B320" s="44"/>
    </row>
    <row r="321" spans="2:2" ht="12.75">
      <c r="B321" s="44"/>
    </row>
    <row r="322" spans="2:2" ht="12.75">
      <c r="B322" s="44"/>
    </row>
    <row r="323" spans="2:2" ht="12.75">
      <c r="B323" s="44"/>
    </row>
    <row r="324" spans="2:2" ht="12.75">
      <c r="B324" s="44"/>
    </row>
    <row r="325" spans="2:2" ht="12.75">
      <c r="B325" s="44"/>
    </row>
    <row r="326" spans="2:2" ht="12.75">
      <c r="B326" s="44"/>
    </row>
    <row r="327" spans="2:2" ht="12.75">
      <c r="B327" s="44"/>
    </row>
    <row r="328" spans="2:2" ht="12.75">
      <c r="B328" s="44"/>
    </row>
    <row r="329" spans="2:2" ht="12.75">
      <c r="B329" s="44"/>
    </row>
    <row r="330" spans="2:2" ht="12.75">
      <c r="B330" s="44"/>
    </row>
    <row r="331" spans="2:2" ht="12.75">
      <c r="B331" s="44"/>
    </row>
    <row r="332" spans="2:2" ht="12.75">
      <c r="B332" s="44"/>
    </row>
    <row r="333" spans="2:2" ht="12.75">
      <c r="B333" s="44"/>
    </row>
    <row r="334" spans="2:2" ht="12.75">
      <c r="B334" s="44"/>
    </row>
    <row r="335" spans="2:2" ht="12.75">
      <c r="B335" s="44"/>
    </row>
    <row r="336" spans="2:2" ht="12.75">
      <c r="B336" s="44"/>
    </row>
    <row r="337" spans="2:2" ht="12.75">
      <c r="B337" s="44"/>
    </row>
    <row r="338" spans="2:2" ht="12.75">
      <c r="B338" s="44"/>
    </row>
    <row r="339" spans="2:2" ht="12.75">
      <c r="B339" s="44"/>
    </row>
    <row r="340" spans="2:2" ht="12.75">
      <c r="B340" s="44"/>
    </row>
    <row r="341" spans="2:2" ht="12.75">
      <c r="B341" s="44"/>
    </row>
    <row r="342" spans="2:2" ht="12.75">
      <c r="B342" s="44"/>
    </row>
    <row r="343" spans="2:2" ht="12.75">
      <c r="B343" s="44"/>
    </row>
    <row r="344" spans="2:2" ht="12.75">
      <c r="B344" s="44"/>
    </row>
    <row r="345" spans="2:2" ht="12.75">
      <c r="B345" s="44"/>
    </row>
    <row r="346" spans="2:2" ht="12.75">
      <c r="B346" s="44"/>
    </row>
    <row r="347" spans="2:2" ht="12.75">
      <c r="B347" s="44"/>
    </row>
    <row r="348" spans="2:2" ht="12.75">
      <c r="B348" s="44"/>
    </row>
    <row r="349" spans="2:2" ht="12.75">
      <c r="B349" s="44"/>
    </row>
    <row r="350" spans="2:2" ht="12.75">
      <c r="B350" s="44"/>
    </row>
    <row r="351" spans="2:2" ht="12.75">
      <c r="B351" s="44"/>
    </row>
    <row r="352" spans="2:2" ht="12.75">
      <c r="B352" s="44"/>
    </row>
    <row r="353" spans="2:2" ht="12.75">
      <c r="B353" s="44"/>
    </row>
    <row r="354" spans="2:2" ht="12.75">
      <c r="B354" s="44"/>
    </row>
    <row r="355" spans="2:2" ht="12.75">
      <c r="B355" s="44"/>
    </row>
    <row r="356" spans="2:2" ht="12.75">
      <c r="B356" s="44"/>
    </row>
    <row r="357" spans="2:2" ht="12.75">
      <c r="B357" s="44"/>
    </row>
    <row r="358" spans="2:2" ht="12.75">
      <c r="B358" s="44"/>
    </row>
    <row r="359" spans="2:2" ht="12.75">
      <c r="B359" s="44"/>
    </row>
    <row r="360" spans="2:2" ht="12.75">
      <c r="B360" s="44"/>
    </row>
    <row r="361" spans="2:2" ht="12.75">
      <c r="B361" s="44"/>
    </row>
    <row r="362" spans="2:2" ht="12.75">
      <c r="B362" s="44"/>
    </row>
    <row r="363" spans="2:2" ht="12.75">
      <c r="B363" s="44"/>
    </row>
    <row r="364" spans="2:2" ht="12.75">
      <c r="B364" s="44"/>
    </row>
    <row r="365" spans="2:2" ht="12.75">
      <c r="B365" s="44"/>
    </row>
    <row r="366" spans="2:2" ht="12.75">
      <c r="B366" s="44"/>
    </row>
    <row r="367" spans="2:2" ht="12.75">
      <c r="B367" s="44"/>
    </row>
    <row r="368" spans="2:2" ht="12.75">
      <c r="B368" s="44"/>
    </row>
    <row r="369" spans="2:2" ht="12.75">
      <c r="B369" s="44"/>
    </row>
    <row r="370" spans="2:2" ht="12.75">
      <c r="B370" s="44"/>
    </row>
    <row r="371" spans="2:2" ht="12.75">
      <c r="B371" s="44"/>
    </row>
    <row r="372" spans="2:2" ht="12.75">
      <c r="B372" s="44"/>
    </row>
    <row r="373" spans="2:2" ht="12.75">
      <c r="B373" s="44"/>
    </row>
    <row r="374" spans="2:2" ht="12.75">
      <c r="B374" s="44"/>
    </row>
    <row r="375" spans="2:2" ht="12.75">
      <c r="B375" s="44"/>
    </row>
    <row r="376" spans="2:2" ht="12.75">
      <c r="B376" s="44"/>
    </row>
    <row r="377" spans="2:2" ht="12.75">
      <c r="B377" s="44"/>
    </row>
    <row r="378" spans="2:2" ht="12.75">
      <c r="B378" s="44"/>
    </row>
    <row r="379" spans="2:2" ht="12.75">
      <c r="B379" s="44"/>
    </row>
    <row r="380" spans="2:2" ht="12.75">
      <c r="B380" s="44"/>
    </row>
    <row r="381" spans="2:2" ht="12.75">
      <c r="B381" s="44"/>
    </row>
    <row r="382" spans="2:2" ht="12.75">
      <c r="B382" s="44"/>
    </row>
    <row r="383" spans="2:2" ht="12.75">
      <c r="B383" s="44"/>
    </row>
    <row r="384" spans="2:2" ht="12.75">
      <c r="B384" s="44"/>
    </row>
    <row r="385" spans="2:2" ht="12.75">
      <c r="B385" s="44"/>
    </row>
    <row r="386" spans="2:2" ht="12.75">
      <c r="B386" s="44"/>
    </row>
    <row r="387" spans="2:2" ht="12.75">
      <c r="B387" s="44"/>
    </row>
    <row r="388" spans="2:2" ht="12.75">
      <c r="B388" s="44"/>
    </row>
    <row r="389" spans="2:2" ht="12.75">
      <c r="B389" s="44"/>
    </row>
    <row r="390" spans="2:2" ht="12.75">
      <c r="B390" s="44"/>
    </row>
    <row r="391" spans="2:2" ht="12.75">
      <c r="B391" s="44"/>
    </row>
    <row r="392" spans="2:2" ht="12.75">
      <c r="B392" s="44"/>
    </row>
    <row r="393" spans="2:2" ht="12.75">
      <c r="B393" s="44"/>
    </row>
    <row r="394" spans="2:2" ht="12.75">
      <c r="B394" s="44"/>
    </row>
    <row r="395" spans="2:2" ht="12.75">
      <c r="B395" s="44"/>
    </row>
    <row r="396" spans="2:2" ht="12.75">
      <c r="B396" s="44"/>
    </row>
    <row r="397" spans="2:2" ht="12.75">
      <c r="B397" s="44"/>
    </row>
    <row r="398" spans="2:2" ht="12.75">
      <c r="B398" s="44"/>
    </row>
    <row r="399" spans="2:2" ht="12.75">
      <c r="B399" s="44"/>
    </row>
    <row r="400" spans="2:2" ht="12.75">
      <c r="B400" s="44"/>
    </row>
    <row r="401" spans="2:2" ht="12.75">
      <c r="B401" s="44"/>
    </row>
    <row r="402" spans="2:2" ht="12.75">
      <c r="B402" s="44"/>
    </row>
    <row r="403" spans="2:2" ht="12.75">
      <c r="B403" s="44"/>
    </row>
    <row r="404" spans="2:2" ht="12.75">
      <c r="B404" s="44"/>
    </row>
    <row r="405" spans="2:2" ht="12.75">
      <c r="B405" s="44"/>
    </row>
    <row r="406" spans="2:2" ht="12.75">
      <c r="B406" s="44"/>
    </row>
    <row r="407" spans="2:2" ht="12.75">
      <c r="B407" s="44"/>
    </row>
    <row r="408" spans="2:2" ht="12.75">
      <c r="B408" s="44"/>
    </row>
    <row r="409" spans="2:2" ht="12.75">
      <c r="B409" s="44"/>
    </row>
    <row r="410" spans="2:2" ht="12.75">
      <c r="B410" s="44"/>
    </row>
    <row r="411" spans="2:2" ht="12.75">
      <c r="B411" s="44"/>
    </row>
    <row r="412" spans="2:2" ht="12.75">
      <c r="B412" s="44"/>
    </row>
    <row r="413" spans="2:2" ht="12.75">
      <c r="B413" s="44"/>
    </row>
    <row r="414" spans="2:2" ht="12.75">
      <c r="B414" s="44"/>
    </row>
    <row r="415" spans="2:2" ht="12.75">
      <c r="B415" s="44"/>
    </row>
    <row r="416" spans="2:2" ht="12.75">
      <c r="B416" s="44"/>
    </row>
    <row r="417" spans="2:2" ht="12.75">
      <c r="B417" s="44"/>
    </row>
    <row r="418" spans="2:2" ht="12.75">
      <c r="B418" s="44"/>
    </row>
    <row r="419" spans="2:2" ht="12.75">
      <c r="B419" s="44"/>
    </row>
    <row r="420" spans="2:2" ht="12.75">
      <c r="B420" s="44"/>
    </row>
    <row r="421" spans="2:2" ht="12.75">
      <c r="B421" s="44"/>
    </row>
    <row r="422" spans="2:2" ht="12.75">
      <c r="B422" s="44"/>
    </row>
    <row r="423" spans="2:2" ht="12.75">
      <c r="B423" s="44"/>
    </row>
    <row r="424" spans="2:2" ht="12.75">
      <c r="B424" s="44"/>
    </row>
    <row r="425" spans="2:2" ht="12.75">
      <c r="B425" s="44"/>
    </row>
    <row r="426" spans="2:2" ht="12.75">
      <c r="B426" s="44"/>
    </row>
    <row r="427" spans="2:2" ht="12.75">
      <c r="B427" s="44"/>
    </row>
    <row r="428" spans="2:2" ht="12.75">
      <c r="B428" s="44"/>
    </row>
    <row r="429" spans="2:2" ht="12.75">
      <c r="B429" s="44"/>
    </row>
    <row r="430" spans="2:2" ht="12.75">
      <c r="B430" s="44"/>
    </row>
    <row r="431" spans="2:2" ht="12.75">
      <c r="B431" s="44"/>
    </row>
    <row r="432" spans="2:2" ht="12.75">
      <c r="B432" s="44"/>
    </row>
    <row r="433" spans="2:2" ht="12.75">
      <c r="B433" s="44"/>
    </row>
    <row r="434" spans="2:2" ht="12.75">
      <c r="B434" s="44"/>
    </row>
    <row r="435" spans="2:2" ht="12.75">
      <c r="B435" s="44"/>
    </row>
    <row r="436" spans="2:2" ht="12.75">
      <c r="B436" s="44"/>
    </row>
    <row r="437" spans="2:2" ht="12.75">
      <c r="B437" s="44"/>
    </row>
    <row r="438" spans="2:2" ht="12.75">
      <c r="B438" s="44"/>
    </row>
    <row r="439" spans="2:2" ht="12.75">
      <c r="B439" s="44"/>
    </row>
    <row r="440" spans="2:2" ht="12.75">
      <c r="B440" s="44"/>
    </row>
    <row r="441" spans="2:2" ht="12.75">
      <c r="B441" s="44"/>
    </row>
    <row r="442" spans="2:2" ht="12.75">
      <c r="B442" s="44"/>
    </row>
    <row r="443" spans="2:2" ht="12.75">
      <c r="B443" s="44"/>
    </row>
    <row r="444" spans="2:2" ht="12.75">
      <c r="B444" s="44"/>
    </row>
    <row r="445" spans="2:2" ht="12.75">
      <c r="B445" s="44"/>
    </row>
    <row r="446" spans="2:2" ht="12.75">
      <c r="B446" s="44"/>
    </row>
    <row r="447" spans="2:2" ht="12.75">
      <c r="B447" s="44"/>
    </row>
    <row r="448" spans="2:2" ht="12.75">
      <c r="B448" s="44"/>
    </row>
    <row r="449" spans="2:2" ht="12.75">
      <c r="B449" s="44"/>
    </row>
    <row r="450" spans="2:2" ht="12.75">
      <c r="B450" s="44"/>
    </row>
    <row r="451" spans="2:2" ht="12.75">
      <c r="B451" s="44"/>
    </row>
    <row r="452" spans="2:2" ht="12.75">
      <c r="B452" s="44"/>
    </row>
    <row r="453" spans="2:2" ht="12.75">
      <c r="B453" s="44"/>
    </row>
    <row r="454" spans="2:2" ht="12.75">
      <c r="B454" s="44"/>
    </row>
    <row r="455" spans="2:2" ht="12.75">
      <c r="B455" s="44"/>
    </row>
    <row r="456" spans="2:2" ht="12.75">
      <c r="B456" s="44"/>
    </row>
    <row r="457" spans="2:2" ht="12.75">
      <c r="B457" s="44"/>
    </row>
    <row r="458" spans="2:2" ht="12.75">
      <c r="B458" s="44"/>
    </row>
    <row r="459" spans="2:2" ht="12.75">
      <c r="B459" s="44"/>
    </row>
    <row r="460" spans="2:2" ht="12.75">
      <c r="B460" s="44"/>
    </row>
    <row r="461" spans="2:2" ht="12.75">
      <c r="B461" s="44"/>
    </row>
    <row r="462" spans="2:2" ht="12.75">
      <c r="B462" s="44"/>
    </row>
    <row r="463" spans="2:2" ht="12.75">
      <c r="B463" s="44"/>
    </row>
    <row r="464" spans="2:2" ht="12.75">
      <c r="B464" s="44"/>
    </row>
    <row r="465" spans="2:2" ht="12.75">
      <c r="B465" s="44"/>
    </row>
    <row r="466" spans="2:2" ht="12.75">
      <c r="B466" s="44"/>
    </row>
    <row r="467" spans="2:2" ht="12.75">
      <c r="B467" s="44"/>
    </row>
    <row r="468" spans="2:2" ht="12.75">
      <c r="B468" s="44"/>
    </row>
    <row r="469" spans="2:2" ht="12.75">
      <c r="B469" s="44"/>
    </row>
    <row r="470" spans="2:2" ht="12.75">
      <c r="B470" s="44"/>
    </row>
    <row r="471" spans="2:2" ht="12.75">
      <c r="B471" s="44"/>
    </row>
    <row r="472" spans="2:2" ht="12.75">
      <c r="B472" s="44"/>
    </row>
    <row r="473" spans="2:2" ht="12.75">
      <c r="B473" s="44"/>
    </row>
    <row r="474" spans="2:2" ht="12.75">
      <c r="B474" s="44"/>
    </row>
    <row r="475" spans="2:2" ht="12.75">
      <c r="B475" s="44"/>
    </row>
    <row r="476" spans="2:2" ht="12.75">
      <c r="B476" s="44"/>
    </row>
    <row r="477" spans="2:2" ht="12.75">
      <c r="B477" s="44"/>
    </row>
    <row r="478" spans="2:2" ht="12.75">
      <c r="B478" s="44"/>
    </row>
    <row r="479" spans="2:2" ht="12.75">
      <c r="B479" s="44"/>
    </row>
    <row r="480" spans="2:2" ht="12.75">
      <c r="B480" s="44"/>
    </row>
    <row r="481" spans="2:2" ht="12.75">
      <c r="B481" s="44"/>
    </row>
    <row r="482" spans="2:2" ht="12.75">
      <c r="B482" s="44"/>
    </row>
    <row r="483" spans="2:2" ht="12.75">
      <c r="B483" s="44"/>
    </row>
    <row r="484" spans="2:2" ht="12.75">
      <c r="B484" s="44"/>
    </row>
    <row r="485" spans="2:2" ht="12.75">
      <c r="B485" s="44"/>
    </row>
    <row r="486" spans="2:2" ht="12.75">
      <c r="B486" s="44"/>
    </row>
    <row r="487" spans="2:2" ht="12.75">
      <c r="B487" s="44"/>
    </row>
    <row r="488" spans="2:2" ht="12.75">
      <c r="B488" s="44"/>
    </row>
    <row r="489" spans="2:2" ht="12.75">
      <c r="B489" s="44"/>
    </row>
    <row r="490" spans="2:2" ht="12.75">
      <c r="B490" s="44"/>
    </row>
    <row r="491" spans="2:2" ht="12.75">
      <c r="B491" s="44"/>
    </row>
    <row r="492" spans="2:2" ht="12.75">
      <c r="B492" s="44"/>
    </row>
    <row r="493" spans="2:2" ht="12.75">
      <c r="B493" s="44"/>
    </row>
    <row r="494" spans="2:2" ht="12.75">
      <c r="B494" s="44"/>
    </row>
    <row r="495" spans="2:2" ht="12.75">
      <c r="B495" s="44"/>
    </row>
    <row r="496" spans="2:2" ht="12.75">
      <c r="B496" s="44"/>
    </row>
    <row r="497" spans="2:2" ht="12.75">
      <c r="B497" s="44"/>
    </row>
    <row r="498" spans="2:2" ht="12.75">
      <c r="B498" s="44"/>
    </row>
    <row r="499" spans="2:2" ht="12.75">
      <c r="B499" s="44"/>
    </row>
    <row r="500" spans="2:2" ht="12.75">
      <c r="B500" s="44"/>
    </row>
    <row r="501" spans="2:2" ht="12.75">
      <c r="B501" s="44"/>
    </row>
    <row r="502" spans="2:2" ht="12.75">
      <c r="B502" s="44"/>
    </row>
    <row r="503" spans="2:2" ht="12.75">
      <c r="B503" s="44"/>
    </row>
    <row r="504" spans="2:2" ht="12.75">
      <c r="B504" s="44"/>
    </row>
    <row r="505" spans="2:2" ht="12.75">
      <c r="B505" s="44"/>
    </row>
    <row r="506" spans="2:2" ht="12.75">
      <c r="B506" s="44"/>
    </row>
    <row r="507" spans="2:2" ht="12.75">
      <c r="B507" s="44"/>
    </row>
    <row r="508" spans="2:2" ht="12.75">
      <c r="B508" s="44"/>
    </row>
    <row r="509" spans="2:2" ht="12.75">
      <c r="B509" s="44"/>
    </row>
    <row r="510" spans="2:2" ht="12.75">
      <c r="B510" s="44"/>
    </row>
    <row r="511" spans="2:2" ht="12.75">
      <c r="B511" s="44"/>
    </row>
    <row r="512" spans="2:2" ht="12.75">
      <c r="B512" s="44"/>
    </row>
    <row r="513" spans="2:2" ht="12.75">
      <c r="B513" s="44"/>
    </row>
    <row r="514" spans="2:2" ht="12.75">
      <c r="B514" s="44"/>
    </row>
    <row r="515" spans="2:2" ht="12.75">
      <c r="B515" s="44"/>
    </row>
    <row r="516" spans="2:2" ht="12.75">
      <c r="B516" s="44"/>
    </row>
    <row r="517" spans="2:2" ht="12.75">
      <c r="B517" s="44"/>
    </row>
    <row r="518" spans="2:2" ht="12.75">
      <c r="B518" s="44"/>
    </row>
    <row r="519" spans="2:2" ht="12.75">
      <c r="B519" s="44"/>
    </row>
    <row r="520" spans="2:2" ht="12.75">
      <c r="B520" s="44"/>
    </row>
    <row r="521" spans="2:2" ht="12.75">
      <c r="B521" s="44"/>
    </row>
    <row r="522" spans="2:2" ht="12.75">
      <c r="B522" s="44"/>
    </row>
    <row r="523" spans="2:2" ht="12.75">
      <c r="B523" s="44"/>
    </row>
    <row r="524" spans="2:2" ht="12.75">
      <c r="B524" s="44"/>
    </row>
    <row r="525" spans="2:2" ht="12.75">
      <c r="B525" s="44"/>
    </row>
    <row r="526" spans="2:2" ht="12.75">
      <c r="B526" s="44"/>
    </row>
    <row r="527" spans="2:2" ht="12.75">
      <c r="B527" s="44"/>
    </row>
    <row r="528" spans="2:2" ht="12.75">
      <c r="B528" s="44"/>
    </row>
    <row r="529" spans="2:2" ht="12.75">
      <c r="B529" s="44"/>
    </row>
    <row r="530" spans="2:2" ht="12.75">
      <c r="B530" s="44"/>
    </row>
    <row r="531" spans="2:2" ht="12.75">
      <c r="B531" s="44"/>
    </row>
    <row r="532" spans="2:2" ht="12.75">
      <c r="B532" s="44"/>
    </row>
    <row r="533" spans="2:2" ht="12.75">
      <c r="B533" s="44"/>
    </row>
    <row r="534" spans="2:2" ht="12.75">
      <c r="B534" s="44"/>
    </row>
    <row r="535" spans="2:2" ht="12.75">
      <c r="B535" s="44"/>
    </row>
    <row r="536" spans="2:2" ht="12.75">
      <c r="B536" s="44"/>
    </row>
    <row r="537" spans="2:2" ht="12.75">
      <c r="B537" s="44"/>
    </row>
    <row r="538" spans="2:2" ht="12.75">
      <c r="B538" s="44"/>
    </row>
    <row r="539" spans="2:2" ht="12.75">
      <c r="B539" s="44"/>
    </row>
    <row r="540" spans="2:2" ht="12.75">
      <c r="B540" s="44"/>
    </row>
    <row r="541" spans="2:2" ht="12.75">
      <c r="B541" s="44"/>
    </row>
    <row r="542" spans="2:2" ht="12.75">
      <c r="B542" s="44"/>
    </row>
    <row r="543" spans="2:2" ht="12.75">
      <c r="B543" s="44"/>
    </row>
    <row r="544" spans="2:2" ht="12.75">
      <c r="B544" s="44"/>
    </row>
    <row r="545" spans="2:2" ht="12.75">
      <c r="B545" s="44"/>
    </row>
    <row r="546" spans="2:2" ht="12.75">
      <c r="B546" s="44"/>
    </row>
    <row r="547" spans="2:2" ht="12.75">
      <c r="B547" s="44"/>
    </row>
    <row r="548" spans="2:2" ht="12.75">
      <c r="B548" s="44"/>
    </row>
    <row r="549" spans="2:2" ht="12.75">
      <c r="B549" s="44"/>
    </row>
    <row r="550" spans="2:2" ht="12.75">
      <c r="B550" s="44"/>
    </row>
    <row r="551" spans="2:2" ht="12.75">
      <c r="B551" s="44"/>
    </row>
    <row r="552" spans="2:2" ht="12.75">
      <c r="B552" s="44"/>
    </row>
    <row r="553" spans="2:2" ht="12.75">
      <c r="B553" s="44"/>
    </row>
    <row r="554" spans="2:2" ht="12.75">
      <c r="B554" s="44"/>
    </row>
    <row r="555" spans="2:2" ht="12.75">
      <c r="B555" s="44"/>
    </row>
    <row r="556" spans="2:2" ht="12.75">
      <c r="B556" s="44"/>
    </row>
    <row r="557" spans="2:2" ht="12.75">
      <c r="B557" s="44"/>
    </row>
    <row r="558" spans="2:2" ht="12.75">
      <c r="B558" s="44"/>
    </row>
    <row r="559" spans="2:2" ht="12.75">
      <c r="B559" s="44"/>
    </row>
    <row r="560" spans="2:2" ht="12.75">
      <c r="B560" s="44"/>
    </row>
    <row r="561" spans="2:2" ht="12.75">
      <c r="B561" s="44"/>
    </row>
    <row r="562" spans="2:2" ht="12.75">
      <c r="B562" s="44"/>
    </row>
    <row r="563" spans="2:2" ht="12.75">
      <c r="B563" s="44"/>
    </row>
    <row r="564" spans="2:2" ht="12.75">
      <c r="B564" s="44"/>
    </row>
    <row r="565" spans="2:2" ht="12.75">
      <c r="B565" s="44"/>
    </row>
    <row r="566" spans="2:2" ht="12.75">
      <c r="B566" s="44"/>
    </row>
    <row r="567" spans="2:2" ht="12.75">
      <c r="B567" s="44"/>
    </row>
    <row r="568" spans="2:2" ht="12.75">
      <c r="B568" s="44"/>
    </row>
    <row r="569" spans="2:2" ht="12.75">
      <c r="B569" s="44"/>
    </row>
    <row r="570" spans="2:2" ht="12.75">
      <c r="B570" s="44"/>
    </row>
    <row r="571" spans="2:2" ht="12.75">
      <c r="B571" s="44"/>
    </row>
    <row r="572" spans="2:2" ht="12.75">
      <c r="B572" s="44"/>
    </row>
    <row r="573" spans="2:2" ht="12.75">
      <c r="B573" s="44"/>
    </row>
    <row r="574" spans="2:2" ht="12.75">
      <c r="B574" s="44"/>
    </row>
    <row r="575" spans="2:2" ht="12.75">
      <c r="B575" s="44"/>
    </row>
    <row r="576" spans="2:2" ht="12.75">
      <c r="B576" s="44"/>
    </row>
    <row r="577" spans="2:2" ht="12.75">
      <c r="B577" s="44"/>
    </row>
    <row r="578" spans="2:2" ht="12.75">
      <c r="B578" s="44"/>
    </row>
    <row r="579" spans="2:2" ht="12.75">
      <c r="B579" s="44"/>
    </row>
    <row r="580" spans="2:2" ht="12.75">
      <c r="B580" s="44"/>
    </row>
    <row r="581" spans="2:2" ht="12.75">
      <c r="B581" s="44"/>
    </row>
    <row r="582" spans="2:2" ht="12.75">
      <c r="B582" s="44"/>
    </row>
    <row r="583" spans="2:2" ht="12.75">
      <c r="B583" s="44"/>
    </row>
    <row r="584" spans="2:2" ht="12.75">
      <c r="B584" s="44"/>
    </row>
    <row r="585" spans="2:2" ht="12.75">
      <c r="B585" s="44"/>
    </row>
    <row r="586" spans="2:2" ht="12.75">
      <c r="B586" s="44"/>
    </row>
    <row r="587" spans="2:2" ht="12.75">
      <c r="B587" s="44"/>
    </row>
    <row r="588" spans="2:2" ht="12.75">
      <c r="B588" s="44"/>
    </row>
    <row r="589" spans="2:2" ht="12.75">
      <c r="B589" s="44"/>
    </row>
    <row r="590" spans="2:2" ht="12.75">
      <c r="B590" s="44"/>
    </row>
    <row r="591" spans="2:2" ht="12.75">
      <c r="B591" s="44"/>
    </row>
    <row r="592" spans="2:2" ht="12.75">
      <c r="B592" s="44"/>
    </row>
    <row r="593" spans="2:2" ht="12.75">
      <c r="B593" s="44"/>
    </row>
    <row r="594" spans="2:2" ht="12.75">
      <c r="B594" s="44"/>
    </row>
    <row r="595" spans="2:2" ht="12.75">
      <c r="B595" s="44"/>
    </row>
    <row r="596" spans="2:2" ht="12.75">
      <c r="B596" s="44"/>
    </row>
    <row r="597" spans="2:2" ht="12.75">
      <c r="B597" s="44"/>
    </row>
    <row r="598" spans="2:2" ht="12.75">
      <c r="B598" s="44"/>
    </row>
    <row r="599" spans="2:2" ht="12.75">
      <c r="B599" s="44"/>
    </row>
    <row r="600" spans="2:2" ht="12.75">
      <c r="B600" s="44"/>
    </row>
    <row r="601" spans="2:2" ht="12.75">
      <c r="B601" s="44"/>
    </row>
    <row r="602" spans="2:2" ht="12.75">
      <c r="B602" s="44"/>
    </row>
    <row r="603" spans="2:2" ht="12.75">
      <c r="B603" s="44"/>
    </row>
    <row r="604" spans="2:2" ht="12.75">
      <c r="B604" s="44"/>
    </row>
    <row r="605" spans="2:2" ht="12.75">
      <c r="B605" s="44"/>
    </row>
    <row r="606" spans="2:2" ht="12.75">
      <c r="B606" s="44"/>
    </row>
    <row r="607" spans="2:2" ht="12.75">
      <c r="B607" s="44"/>
    </row>
    <row r="608" spans="2:2" ht="12.75">
      <c r="B608" s="44"/>
    </row>
    <row r="609" spans="2:2" ht="12.75">
      <c r="B609" s="44"/>
    </row>
    <row r="610" spans="2:2" ht="12.75">
      <c r="B610" s="44"/>
    </row>
    <row r="611" spans="2:2" ht="12.75">
      <c r="B611" s="44"/>
    </row>
    <row r="612" spans="2:2" ht="12.75">
      <c r="B612" s="44"/>
    </row>
    <row r="613" spans="2:2" ht="12.75">
      <c r="B613" s="44"/>
    </row>
    <row r="614" spans="2:2" ht="12.75">
      <c r="B614" s="44"/>
    </row>
    <row r="615" spans="2:2" ht="12.75">
      <c r="B615" s="44"/>
    </row>
    <row r="616" spans="2:2" ht="12.75">
      <c r="B616" s="44"/>
    </row>
    <row r="617" spans="2:2" ht="12.75">
      <c r="B617" s="44"/>
    </row>
    <row r="618" spans="2:2" ht="12.75">
      <c r="B618" s="44"/>
    </row>
    <row r="619" spans="2:2" ht="12.75">
      <c r="B619" s="44"/>
    </row>
    <row r="620" spans="2:2" ht="12.75">
      <c r="B620" s="44"/>
    </row>
    <row r="621" spans="2:2" ht="12.75">
      <c r="B621" s="44"/>
    </row>
    <row r="622" spans="2:2" ht="12.75">
      <c r="B622" s="44"/>
    </row>
    <row r="623" spans="2:2" ht="12.75">
      <c r="B623" s="44"/>
    </row>
    <row r="624" spans="2:2" ht="12.75">
      <c r="B624" s="44"/>
    </row>
    <row r="625" spans="2:2" ht="12.75">
      <c r="B625" s="44"/>
    </row>
    <row r="626" spans="2:2" ht="12.75">
      <c r="B626" s="44"/>
    </row>
    <row r="627" spans="2:2" ht="12.75">
      <c r="B627" s="44"/>
    </row>
    <row r="628" spans="2:2" ht="12.75">
      <c r="B628" s="44"/>
    </row>
    <row r="629" spans="2:2" ht="12.75">
      <c r="B629" s="44"/>
    </row>
    <row r="630" spans="2:2" ht="12.75">
      <c r="B630" s="44"/>
    </row>
    <row r="631" spans="2:2" ht="12.75">
      <c r="B631" s="44"/>
    </row>
    <row r="632" spans="2:2" ht="12.75">
      <c r="B632" s="44"/>
    </row>
    <row r="633" spans="2:2" ht="12.75">
      <c r="B633" s="44"/>
    </row>
    <row r="634" spans="2:2" ht="12.75">
      <c r="B634" s="44"/>
    </row>
    <row r="635" spans="2:2" ht="12.75">
      <c r="B635" s="44"/>
    </row>
    <row r="636" spans="2:2" ht="12.75">
      <c r="B636" s="44"/>
    </row>
    <row r="637" spans="2:2" ht="12.75">
      <c r="B637" s="44"/>
    </row>
    <row r="638" spans="2:2" ht="12.75">
      <c r="B638" s="44"/>
    </row>
    <row r="639" spans="2:2" ht="12.75">
      <c r="B639" s="44"/>
    </row>
    <row r="640" spans="2:2" ht="12.75">
      <c r="B640" s="44"/>
    </row>
    <row r="641" spans="2:2" ht="12.75">
      <c r="B641" s="44"/>
    </row>
    <row r="642" spans="2:2" ht="12.75">
      <c r="B642" s="44"/>
    </row>
    <row r="643" spans="2:2" ht="12.75">
      <c r="B643" s="44"/>
    </row>
    <row r="644" spans="2:2" ht="12.75">
      <c r="B644" s="44"/>
    </row>
    <row r="645" spans="2:2" ht="12.75">
      <c r="B645" s="44"/>
    </row>
    <row r="646" spans="2:2" ht="12.75">
      <c r="B646" s="44"/>
    </row>
    <row r="647" spans="2:2" ht="12.75">
      <c r="B647" s="44"/>
    </row>
    <row r="648" spans="2:2" ht="12.75">
      <c r="B648" s="44"/>
    </row>
    <row r="649" spans="2:2" ht="12.75">
      <c r="B649" s="44"/>
    </row>
    <row r="650" spans="2:2" ht="12.75">
      <c r="B650" s="44"/>
    </row>
    <row r="651" spans="2:2" ht="12.75">
      <c r="B651" s="44"/>
    </row>
    <row r="652" spans="2:2" ht="12.75">
      <c r="B652" s="44"/>
    </row>
    <row r="653" spans="2:2" ht="12.75">
      <c r="B653" s="44"/>
    </row>
    <row r="654" spans="2:2" ht="12.75">
      <c r="B654" s="44"/>
    </row>
    <row r="655" spans="2:2" ht="12.75">
      <c r="B655" s="44"/>
    </row>
    <row r="656" spans="2:2" ht="12.75">
      <c r="B656" s="44"/>
    </row>
    <row r="657" spans="2:2" ht="12.75">
      <c r="B657" s="44"/>
    </row>
    <row r="658" spans="2:2" ht="12.75">
      <c r="B658" s="44"/>
    </row>
    <row r="659" spans="2:2" ht="12.75">
      <c r="B659" s="44"/>
    </row>
    <row r="660" spans="2:2" ht="12.75">
      <c r="B660" s="44"/>
    </row>
    <row r="661" spans="2:2" ht="12.75">
      <c r="B661" s="44"/>
    </row>
    <row r="662" spans="2:2" ht="12.75">
      <c r="B662" s="44"/>
    </row>
    <row r="663" spans="2:2" ht="12.75">
      <c r="B663" s="44"/>
    </row>
    <row r="664" spans="2:2" ht="12.75">
      <c r="B664" s="44"/>
    </row>
    <row r="665" spans="2:2" ht="12.75">
      <c r="B665" s="44"/>
    </row>
    <row r="666" spans="2:2" ht="12.75">
      <c r="B666" s="44"/>
    </row>
    <row r="667" spans="2:2" ht="12.75">
      <c r="B667" s="44"/>
    </row>
    <row r="668" spans="2:2" ht="12.75">
      <c r="B668" s="44"/>
    </row>
    <row r="669" spans="2:2" ht="12.75">
      <c r="B669" s="44"/>
    </row>
    <row r="670" spans="2:2" ht="12.75">
      <c r="B670" s="44"/>
    </row>
    <row r="671" spans="2:2" ht="12.75">
      <c r="B671" s="44"/>
    </row>
    <row r="672" spans="2:2" ht="12.75">
      <c r="B672" s="44"/>
    </row>
    <row r="673" spans="2:2" ht="12.75">
      <c r="B673" s="44"/>
    </row>
    <row r="674" spans="2:2" ht="12.75">
      <c r="B674" s="44"/>
    </row>
    <row r="675" spans="2:2" ht="12.75">
      <c r="B675" s="44"/>
    </row>
    <row r="676" spans="2:2" ht="12.75">
      <c r="B676" s="44"/>
    </row>
    <row r="677" spans="2:2" ht="12.75">
      <c r="B677" s="44"/>
    </row>
    <row r="678" spans="2:2" ht="12.75">
      <c r="B678" s="44"/>
    </row>
    <row r="679" spans="2:2" ht="12.75">
      <c r="B679" s="44"/>
    </row>
    <row r="680" spans="2:2" ht="12.75">
      <c r="B680" s="44"/>
    </row>
    <row r="681" spans="2:2" ht="12.75">
      <c r="B681" s="44"/>
    </row>
    <row r="682" spans="2:2" ht="12.75">
      <c r="B682" s="44"/>
    </row>
    <row r="683" spans="2:2" ht="12.75">
      <c r="B683" s="44"/>
    </row>
    <row r="684" spans="2:2" ht="12.75">
      <c r="B684" s="44"/>
    </row>
    <row r="685" spans="2:2" ht="12.75">
      <c r="B685" s="44"/>
    </row>
    <row r="686" spans="2:2" ht="12.75">
      <c r="B686" s="44"/>
    </row>
    <row r="687" spans="2:2" ht="12.75">
      <c r="B687" s="44"/>
    </row>
    <row r="688" spans="2:2" ht="12.75">
      <c r="B688" s="44"/>
    </row>
    <row r="689" spans="2:2" ht="12.75">
      <c r="B689" s="44"/>
    </row>
    <row r="690" spans="2:2" ht="12.75">
      <c r="B690" s="44"/>
    </row>
    <row r="691" spans="2:2" ht="12.75">
      <c r="B691" s="44"/>
    </row>
    <row r="692" spans="2:2" ht="12.75">
      <c r="B692" s="44"/>
    </row>
    <row r="693" spans="2:2" ht="12.75">
      <c r="B693" s="44"/>
    </row>
    <row r="694" spans="2:2" ht="12.75">
      <c r="B694" s="44"/>
    </row>
    <row r="695" spans="2:2" ht="12.75">
      <c r="B695" s="44"/>
    </row>
    <row r="696" spans="2:2" ht="12.75">
      <c r="B696" s="44"/>
    </row>
    <row r="697" spans="2:2" ht="12.75">
      <c r="B697" s="44"/>
    </row>
    <row r="698" spans="2:2" ht="12.75">
      <c r="B698" s="44"/>
    </row>
    <row r="699" spans="2:2" ht="12.75">
      <c r="B699" s="44"/>
    </row>
    <row r="700" spans="2:2" ht="12.75">
      <c r="B700" s="44"/>
    </row>
    <row r="701" spans="2:2" ht="12.75">
      <c r="B701" s="44"/>
    </row>
    <row r="702" spans="2:2" ht="12.75">
      <c r="B702" s="44"/>
    </row>
    <row r="703" spans="2:2" ht="12.75">
      <c r="B703" s="44"/>
    </row>
    <row r="704" spans="2:2" ht="12.75">
      <c r="B704" s="44"/>
    </row>
    <row r="705" spans="2:2" ht="12.75">
      <c r="B705" s="44"/>
    </row>
    <row r="706" spans="2:2" ht="12.75">
      <c r="B706" s="44"/>
    </row>
    <row r="707" spans="2:2" ht="12.75">
      <c r="B707" s="44"/>
    </row>
    <row r="708" spans="2:2" ht="12.75">
      <c r="B708" s="44"/>
    </row>
    <row r="709" spans="2:2" ht="12.75">
      <c r="B709" s="44"/>
    </row>
    <row r="710" spans="2:2" ht="12.75">
      <c r="B710" s="44"/>
    </row>
    <row r="711" spans="2:2" ht="12.75">
      <c r="B711" s="44"/>
    </row>
    <row r="712" spans="2:2" ht="12.75">
      <c r="B712" s="44"/>
    </row>
    <row r="713" spans="2:2" ht="12.75">
      <c r="B713" s="44"/>
    </row>
    <row r="714" spans="2:2" ht="12.75">
      <c r="B714" s="44"/>
    </row>
    <row r="715" spans="2:2" ht="12.75">
      <c r="B715" s="44"/>
    </row>
    <row r="716" spans="2:2" ht="12.75">
      <c r="B716" s="44"/>
    </row>
    <row r="717" spans="2:2" ht="12.75">
      <c r="B717" s="44"/>
    </row>
    <row r="718" spans="2:2" ht="12.75">
      <c r="B718" s="44"/>
    </row>
    <row r="719" spans="2:2" ht="12.75">
      <c r="B719" s="44"/>
    </row>
    <row r="720" spans="2:2" ht="12.75">
      <c r="B720" s="44"/>
    </row>
    <row r="721" spans="2:2" ht="12.75">
      <c r="B721" s="44"/>
    </row>
    <row r="722" spans="2:2" ht="12.75">
      <c r="B722" s="44"/>
    </row>
    <row r="723" spans="2:2" ht="12.75">
      <c r="B723" s="44"/>
    </row>
    <row r="724" spans="2:2" ht="12.75">
      <c r="B724" s="44"/>
    </row>
    <row r="725" spans="2:2" ht="12.75">
      <c r="B725" s="44"/>
    </row>
    <row r="726" spans="2:2" ht="12.75">
      <c r="B726" s="44"/>
    </row>
    <row r="727" spans="2:2" ht="12.75">
      <c r="B727" s="44"/>
    </row>
    <row r="728" spans="2:2" ht="12.75">
      <c r="B728" s="44"/>
    </row>
    <row r="729" spans="2:2" ht="12.75">
      <c r="B729" s="44"/>
    </row>
    <row r="730" spans="2:2" ht="12.75">
      <c r="B730" s="44"/>
    </row>
    <row r="731" spans="2:2" ht="12.75">
      <c r="B731" s="44"/>
    </row>
    <row r="732" spans="2:2" ht="12.75">
      <c r="B732" s="44"/>
    </row>
    <row r="733" spans="2:2" ht="12.75">
      <c r="B733" s="44"/>
    </row>
    <row r="734" spans="2:2" ht="12.75">
      <c r="B734" s="44"/>
    </row>
    <row r="735" spans="2:2" ht="12.75">
      <c r="B735" s="44"/>
    </row>
    <row r="736" spans="2:2" ht="12.75">
      <c r="B736" s="44"/>
    </row>
    <row r="737" spans="2:2" ht="12.75">
      <c r="B737" s="44"/>
    </row>
    <row r="738" spans="2:2" ht="12.75">
      <c r="B738" s="44"/>
    </row>
    <row r="739" spans="2:2" ht="12.75">
      <c r="B739" s="44"/>
    </row>
    <row r="740" spans="2:2" ht="12.75">
      <c r="B740" s="44"/>
    </row>
    <row r="741" spans="2:2" ht="12.75">
      <c r="B741" s="44"/>
    </row>
    <row r="742" spans="2:2" ht="12.75">
      <c r="B742" s="44"/>
    </row>
    <row r="743" spans="2:2" ht="12.75">
      <c r="B743" s="44"/>
    </row>
    <row r="744" spans="2:2" ht="12.75">
      <c r="B744" s="44"/>
    </row>
    <row r="745" spans="2:2" ht="12.75">
      <c r="B745" s="44"/>
    </row>
    <row r="746" spans="2:2" ht="12.75">
      <c r="B746" s="44"/>
    </row>
    <row r="747" spans="2:2" ht="12.75">
      <c r="B747" s="44"/>
    </row>
    <row r="748" spans="2:2" ht="12.75">
      <c r="B748" s="44"/>
    </row>
    <row r="749" spans="2:2" ht="12.75">
      <c r="B749" s="44"/>
    </row>
    <row r="750" spans="2:2" ht="12.75">
      <c r="B750" s="44"/>
    </row>
    <row r="751" spans="2:2" ht="12.75">
      <c r="B751" s="44"/>
    </row>
    <row r="752" spans="2:2" ht="12.75">
      <c r="B752" s="44"/>
    </row>
    <row r="753" spans="2:2" ht="12.75">
      <c r="B753" s="44"/>
    </row>
    <row r="754" spans="2:2" ht="12.75">
      <c r="B754" s="44"/>
    </row>
    <row r="755" spans="2:2" ht="12.75">
      <c r="B755" s="44"/>
    </row>
    <row r="756" spans="2:2" ht="12.75">
      <c r="B756" s="44"/>
    </row>
    <row r="757" spans="2:2" ht="12.75">
      <c r="B757" s="44"/>
    </row>
    <row r="758" spans="2:2" ht="12.75">
      <c r="B758" s="44"/>
    </row>
    <row r="759" spans="2:2" ht="12.75">
      <c r="B759" s="44"/>
    </row>
    <row r="760" spans="2:2" ht="12.75">
      <c r="B760" s="44"/>
    </row>
    <row r="761" spans="2:2" ht="12.75">
      <c r="B761" s="44"/>
    </row>
    <row r="762" spans="2:2" ht="12.75">
      <c r="B762" s="44"/>
    </row>
    <row r="763" spans="2:2" ht="12.75">
      <c r="B763" s="44"/>
    </row>
    <row r="764" spans="2:2" ht="12.75">
      <c r="B764" s="44"/>
    </row>
    <row r="765" spans="2:2" ht="12.75">
      <c r="B765" s="44"/>
    </row>
    <row r="766" spans="2:2" ht="12.75">
      <c r="B766" s="44"/>
    </row>
    <row r="767" spans="2:2" ht="12.75">
      <c r="B767" s="44"/>
    </row>
    <row r="768" spans="2:2" ht="12.75">
      <c r="B768" s="44"/>
    </row>
    <row r="769" spans="2:2" ht="12.75">
      <c r="B769" s="44"/>
    </row>
    <row r="770" spans="2:2" ht="12.75">
      <c r="B770" s="44"/>
    </row>
    <row r="771" spans="2:2" ht="12.75">
      <c r="B771" s="44"/>
    </row>
    <row r="772" spans="2:2" ht="12.75">
      <c r="B772" s="44"/>
    </row>
    <row r="773" spans="2:2" ht="12.75">
      <c r="B773" s="44"/>
    </row>
    <row r="774" spans="2:2" ht="12.75">
      <c r="B774" s="44"/>
    </row>
    <row r="775" spans="2:2" ht="12.75">
      <c r="B775" s="44"/>
    </row>
    <row r="776" spans="2:2" ht="12.75">
      <c r="B776" s="44"/>
    </row>
    <row r="777" spans="2:2" ht="12.75">
      <c r="B777" s="44"/>
    </row>
    <row r="778" spans="2:2" ht="12.75">
      <c r="B778" s="44"/>
    </row>
    <row r="779" spans="2:2" ht="12.75">
      <c r="B779" s="44"/>
    </row>
    <row r="780" spans="2:2" ht="12.75">
      <c r="B780" s="44"/>
    </row>
    <row r="781" spans="2:2" ht="12.75">
      <c r="B781" s="44"/>
    </row>
    <row r="782" spans="2:2" ht="12.75">
      <c r="B782" s="44"/>
    </row>
    <row r="783" spans="2:2" ht="12.75">
      <c r="B783" s="44"/>
    </row>
    <row r="784" spans="2:2" ht="12.75">
      <c r="B784" s="44"/>
    </row>
    <row r="785" spans="2:2" ht="12.75">
      <c r="B785" s="44"/>
    </row>
    <row r="786" spans="2:2" ht="12.75">
      <c r="B786" s="44"/>
    </row>
    <row r="787" spans="2:2" ht="12.75">
      <c r="B787" s="44"/>
    </row>
    <row r="788" spans="2:2" ht="12.75">
      <c r="B788" s="44"/>
    </row>
    <row r="789" spans="2:2" ht="12.75">
      <c r="B789" s="44"/>
    </row>
    <row r="790" spans="2:2" ht="12.75">
      <c r="B790" s="44"/>
    </row>
    <row r="791" spans="2:2" ht="12.75">
      <c r="B791" s="44"/>
    </row>
    <row r="792" spans="2:2" ht="12.75">
      <c r="B792" s="44"/>
    </row>
    <row r="793" spans="2:2" ht="12.75">
      <c r="B793" s="44"/>
    </row>
    <row r="794" spans="2:2" ht="12.75">
      <c r="B794" s="44"/>
    </row>
    <row r="795" spans="2:2" ht="12.75">
      <c r="B795" s="44"/>
    </row>
    <row r="796" spans="2:2" ht="12.75">
      <c r="B796" s="44"/>
    </row>
    <row r="797" spans="2:2" ht="12.75">
      <c r="B797" s="44"/>
    </row>
    <row r="798" spans="2:2" ht="12.75">
      <c r="B798" s="44"/>
    </row>
    <row r="799" spans="2:2" ht="12.75">
      <c r="B799" s="44"/>
    </row>
    <row r="800" spans="2:2" ht="12.75">
      <c r="B800" s="44"/>
    </row>
    <row r="801" spans="2:2" ht="12.75">
      <c r="B801" s="44"/>
    </row>
    <row r="802" spans="2:2" ht="12.75">
      <c r="B802" s="44"/>
    </row>
    <row r="803" spans="2:2" ht="12.75">
      <c r="B803" s="44"/>
    </row>
    <row r="804" spans="2:2" ht="12.75">
      <c r="B804" s="44"/>
    </row>
    <row r="805" spans="2:2" ht="12.75">
      <c r="B805" s="44"/>
    </row>
    <row r="806" spans="2:2" ht="12.75">
      <c r="B806" s="44"/>
    </row>
    <row r="807" spans="2:2" ht="12.75">
      <c r="B807" s="44"/>
    </row>
    <row r="808" spans="2:2" ht="12.75">
      <c r="B808" s="44"/>
    </row>
    <row r="809" spans="2:2" ht="12.75">
      <c r="B809" s="44"/>
    </row>
    <row r="810" spans="2:2" ht="12.75">
      <c r="B810" s="44"/>
    </row>
    <row r="811" spans="2:2" ht="12.75">
      <c r="B811" s="44"/>
    </row>
    <row r="812" spans="2:2" ht="12.75">
      <c r="B812" s="44"/>
    </row>
    <row r="813" spans="2:2" ht="12.75">
      <c r="B813" s="44"/>
    </row>
    <row r="814" spans="2:2" ht="12.75">
      <c r="B814" s="44"/>
    </row>
    <row r="815" spans="2:2" ht="12.75">
      <c r="B815" s="44"/>
    </row>
    <row r="816" spans="2:2" ht="12.75">
      <c r="B816" s="44"/>
    </row>
    <row r="817" spans="2:2" ht="12.75">
      <c r="B817" s="44"/>
    </row>
    <row r="818" spans="2:2" ht="12.75">
      <c r="B818" s="44"/>
    </row>
    <row r="819" spans="2:2" ht="12.75">
      <c r="B819" s="44"/>
    </row>
    <row r="820" spans="2:2" ht="12.75">
      <c r="B820" s="44"/>
    </row>
    <row r="821" spans="2:2" ht="12.75">
      <c r="B821" s="44"/>
    </row>
    <row r="822" spans="2:2" ht="12.75">
      <c r="B822" s="44"/>
    </row>
    <row r="823" spans="2:2" ht="12.75">
      <c r="B823" s="44"/>
    </row>
    <row r="824" spans="2:2" ht="12.75">
      <c r="B824" s="44"/>
    </row>
    <row r="825" spans="2:2" ht="12.75">
      <c r="B825" s="44"/>
    </row>
    <row r="826" spans="2:2" ht="12.75">
      <c r="B826" s="44"/>
    </row>
    <row r="827" spans="2:2" ht="12.75">
      <c r="B827" s="44"/>
    </row>
    <row r="828" spans="2:2" ht="12.75">
      <c r="B828" s="44"/>
    </row>
    <row r="829" spans="2:2" ht="12.75">
      <c r="B829" s="44"/>
    </row>
    <row r="830" spans="2:2" ht="12.75">
      <c r="B830" s="44"/>
    </row>
    <row r="831" spans="2:2" ht="12.75">
      <c r="B831" s="44"/>
    </row>
    <row r="832" spans="2:2" ht="12.75">
      <c r="B832" s="44"/>
    </row>
    <row r="833" spans="2:2" ht="12.75">
      <c r="B833" s="44"/>
    </row>
    <row r="834" spans="2:2" ht="12.75">
      <c r="B834" s="44"/>
    </row>
    <row r="835" spans="2:2" ht="12.75">
      <c r="B835" s="44"/>
    </row>
    <row r="836" spans="2:2" ht="12.75">
      <c r="B836" s="44"/>
    </row>
    <row r="837" spans="2:2" ht="12.75">
      <c r="B837" s="44"/>
    </row>
    <row r="838" spans="2:2" ht="12.75">
      <c r="B838" s="44"/>
    </row>
    <row r="839" spans="2:2" ht="12.75">
      <c r="B839" s="44"/>
    </row>
    <row r="840" spans="2:2" ht="12.75">
      <c r="B840" s="44"/>
    </row>
    <row r="841" spans="2:2" ht="12.75">
      <c r="B841" s="44"/>
    </row>
    <row r="842" spans="2:2" ht="12.75">
      <c r="B842" s="44"/>
    </row>
    <row r="843" spans="2:2" ht="12.75">
      <c r="B843" s="44"/>
    </row>
    <row r="844" spans="2:2" ht="12.75">
      <c r="B844" s="44"/>
    </row>
    <row r="845" spans="2:2" ht="12.75">
      <c r="B845" s="44"/>
    </row>
    <row r="846" spans="2:2" ht="12.75">
      <c r="B846" s="44"/>
    </row>
    <row r="847" spans="2:2" ht="12.75">
      <c r="B847" s="44"/>
    </row>
    <row r="848" spans="2:2" ht="12.75">
      <c r="B848" s="44"/>
    </row>
    <row r="849" spans="2:2" ht="12.75">
      <c r="B849" s="44"/>
    </row>
    <row r="850" spans="2:2" ht="12.75">
      <c r="B850" s="44"/>
    </row>
    <row r="851" spans="2:2" ht="12.75">
      <c r="B851" s="44"/>
    </row>
    <row r="852" spans="2:2" ht="12.75">
      <c r="B852" s="44"/>
    </row>
    <row r="853" spans="2:2" ht="12.75">
      <c r="B853" s="44"/>
    </row>
    <row r="854" spans="2:2" ht="12.75">
      <c r="B854" s="44"/>
    </row>
    <row r="855" spans="2:2" ht="12.75">
      <c r="B855" s="44"/>
    </row>
    <row r="856" spans="2:2" ht="12.75">
      <c r="B856" s="44"/>
    </row>
    <row r="857" spans="2:2" ht="12.75">
      <c r="B857" s="44"/>
    </row>
    <row r="858" spans="2:2" ht="12.75">
      <c r="B858" s="44"/>
    </row>
    <row r="859" spans="2:2" ht="12.75">
      <c r="B859" s="44"/>
    </row>
    <row r="860" spans="2:2" ht="12.75">
      <c r="B860" s="44"/>
    </row>
    <row r="861" spans="2:2" ht="12.75">
      <c r="B861" s="44"/>
    </row>
    <row r="862" spans="2:2" ht="12.75">
      <c r="B862" s="44"/>
    </row>
    <row r="863" spans="2:2" ht="12.75">
      <c r="B863" s="44"/>
    </row>
    <row r="864" spans="2:2" ht="12.75">
      <c r="B864" s="44"/>
    </row>
    <row r="865" spans="2:2" ht="12.75">
      <c r="B865" s="44"/>
    </row>
    <row r="866" spans="2:2" ht="12.75">
      <c r="B866" s="44"/>
    </row>
    <row r="867" spans="2:2" ht="12.75">
      <c r="B867" s="44"/>
    </row>
    <row r="868" spans="2:2" ht="12.75">
      <c r="B868" s="44"/>
    </row>
    <row r="869" spans="2:2" ht="12.75">
      <c r="B869" s="44"/>
    </row>
    <row r="870" spans="2:2" ht="12.75">
      <c r="B870" s="44"/>
    </row>
    <row r="871" spans="2:2" ht="12.75">
      <c r="B871" s="44"/>
    </row>
    <row r="872" spans="2:2" ht="12.75">
      <c r="B872" s="44"/>
    </row>
    <row r="873" spans="2:2" ht="12.75">
      <c r="B873" s="44"/>
    </row>
    <row r="874" spans="2:2" ht="12.75">
      <c r="B874" s="44"/>
    </row>
    <row r="875" spans="2:2" ht="12.75">
      <c r="B875" s="44"/>
    </row>
    <row r="876" spans="2:2" ht="12.75">
      <c r="B876" s="44"/>
    </row>
    <row r="877" spans="2:2" ht="12.75">
      <c r="B877" s="44"/>
    </row>
    <row r="878" spans="2:2" ht="12.75">
      <c r="B878" s="44"/>
    </row>
    <row r="879" spans="2:2" ht="12.75">
      <c r="B879" s="44"/>
    </row>
    <row r="880" spans="2:2" ht="12.75">
      <c r="B880" s="44"/>
    </row>
    <row r="881" spans="2:2" ht="12.75">
      <c r="B881" s="44"/>
    </row>
    <row r="882" spans="2:2" ht="12.75">
      <c r="B882" s="44"/>
    </row>
    <row r="883" spans="2:2" ht="12.75">
      <c r="B883" s="44"/>
    </row>
    <row r="884" spans="2:2" ht="12.75">
      <c r="B884" s="44"/>
    </row>
    <row r="885" spans="2:2" ht="12.75">
      <c r="B885" s="44"/>
    </row>
    <row r="886" spans="2:2" ht="12.75">
      <c r="B886" s="44"/>
    </row>
    <row r="887" spans="2:2" ht="12.75">
      <c r="B887" s="44"/>
    </row>
    <row r="888" spans="2:2" ht="12.75">
      <c r="B888" s="44"/>
    </row>
    <row r="889" spans="2:2" ht="12.75">
      <c r="B889" s="44"/>
    </row>
    <row r="890" spans="2:2" ht="12.75">
      <c r="B890" s="44"/>
    </row>
    <row r="891" spans="2:2" ht="12.75">
      <c r="B891" s="44"/>
    </row>
    <row r="892" spans="2:2" ht="12.75">
      <c r="B892" s="44"/>
    </row>
    <row r="893" spans="2:2" ht="12.75">
      <c r="B893" s="44"/>
    </row>
    <row r="894" spans="2:2" ht="12.75">
      <c r="B894" s="44"/>
    </row>
    <row r="895" spans="2:2" ht="12.75">
      <c r="B895" s="44"/>
    </row>
    <row r="896" spans="2:2" ht="12.75">
      <c r="B896" s="44"/>
    </row>
    <row r="897" spans="2:2" ht="12.75">
      <c r="B897" s="44"/>
    </row>
    <row r="898" spans="2:2" ht="12.75">
      <c r="B898" s="44"/>
    </row>
    <row r="899" spans="2:2" ht="12.75">
      <c r="B899" s="44"/>
    </row>
    <row r="900" spans="2:2" ht="12.75">
      <c r="B900" s="44"/>
    </row>
    <row r="901" spans="2:2" ht="12.75">
      <c r="B901" s="44"/>
    </row>
    <row r="902" spans="2:2" ht="12.75">
      <c r="B902" s="44"/>
    </row>
    <row r="903" spans="2:2" ht="12.75">
      <c r="B903" s="44"/>
    </row>
    <row r="904" spans="2:2" ht="12.75">
      <c r="B904" s="44"/>
    </row>
    <row r="905" spans="2:2" ht="12.75">
      <c r="B905" s="44"/>
    </row>
    <row r="906" spans="2:2" ht="12.75">
      <c r="B906" s="44"/>
    </row>
    <row r="907" spans="2:2" ht="12.75">
      <c r="B907" s="44"/>
    </row>
    <row r="908" spans="2:2" ht="12.75">
      <c r="B908" s="44"/>
    </row>
    <row r="909" spans="2:2" ht="12.75">
      <c r="B909" s="44"/>
    </row>
    <row r="910" spans="2:2" ht="12.75">
      <c r="B910" s="44"/>
    </row>
    <row r="911" spans="2:2" ht="12.75">
      <c r="B911" s="44"/>
    </row>
    <row r="912" spans="2:2" ht="12.75">
      <c r="B912" s="44"/>
    </row>
    <row r="913" spans="2:2" ht="12.75">
      <c r="B913" s="44"/>
    </row>
    <row r="914" spans="2:2" ht="12.75">
      <c r="B914" s="44"/>
    </row>
    <row r="915" spans="2:2" ht="12.75">
      <c r="B915" s="44"/>
    </row>
    <row r="916" spans="2:2" ht="12.75">
      <c r="B916" s="44"/>
    </row>
    <row r="917" spans="2:2" ht="12.75">
      <c r="B917" s="44"/>
    </row>
    <row r="918" spans="2:2" ht="12.75">
      <c r="B918" s="44"/>
    </row>
    <row r="919" spans="2:2" ht="12.75">
      <c r="B919" s="44"/>
    </row>
    <row r="920" spans="2:2" ht="12.75">
      <c r="B920" s="44"/>
    </row>
    <row r="921" spans="2:2" ht="12.75">
      <c r="B921" s="44"/>
    </row>
    <row r="922" spans="2:2" ht="12.75">
      <c r="B922" s="44"/>
    </row>
    <row r="923" spans="2:2" ht="12.75">
      <c r="B923" s="44"/>
    </row>
    <row r="924" spans="2:2" ht="12.75">
      <c r="B924" s="44"/>
    </row>
    <row r="925" spans="2:2" ht="12.75">
      <c r="B925" s="44"/>
    </row>
    <row r="926" spans="2:2" ht="12.75">
      <c r="B926" s="44"/>
    </row>
    <row r="927" spans="2:2" ht="12.75">
      <c r="B927" s="44"/>
    </row>
    <row r="928" spans="2:2" ht="12.75">
      <c r="B928" s="44"/>
    </row>
    <row r="929" spans="2:2" ht="12.75">
      <c r="B929" s="44"/>
    </row>
    <row r="930" spans="2:2" ht="12.75">
      <c r="B930" s="44"/>
    </row>
    <row r="931" spans="2:2" ht="12.75">
      <c r="B931" s="44"/>
    </row>
    <row r="932" spans="2:2" ht="12.75">
      <c r="B932" s="44"/>
    </row>
    <row r="933" spans="2:2" ht="12.75">
      <c r="B933" s="44"/>
    </row>
    <row r="934" spans="2:2" ht="12.75">
      <c r="B934" s="44"/>
    </row>
    <row r="935" spans="2:2" ht="12.75">
      <c r="B935" s="44"/>
    </row>
    <row r="936" spans="2:2" ht="12.75">
      <c r="B936" s="44"/>
    </row>
    <row r="937" spans="2:2" ht="12.75">
      <c r="B937" s="44"/>
    </row>
    <row r="938" spans="2:2" ht="12.75">
      <c r="B938" s="44"/>
    </row>
    <row r="939" spans="2:2" ht="12.75">
      <c r="B939" s="44"/>
    </row>
    <row r="940" spans="2:2" ht="12.75">
      <c r="B940" s="44"/>
    </row>
    <row r="941" spans="2:2" ht="12.75">
      <c r="B941" s="44"/>
    </row>
    <row r="942" spans="2:2" ht="12.75">
      <c r="B942" s="44"/>
    </row>
    <row r="943" spans="2:2" ht="12.75">
      <c r="B943" s="44"/>
    </row>
    <row r="944" spans="2:2" ht="12.75">
      <c r="B944" s="44"/>
    </row>
    <row r="945" spans="2:2" ht="12.75">
      <c r="B945" s="44"/>
    </row>
    <row r="946" spans="2:2" ht="12.75">
      <c r="B946" s="44"/>
    </row>
    <row r="947" spans="2:2" ht="12.75">
      <c r="B947" s="44"/>
    </row>
    <row r="948" spans="2:2" ht="12.75">
      <c r="B948" s="44"/>
    </row>
    <row r="949" spans="2:2" ht="12.75">
      <c r="B949" s="44"/>
    </row>
    <row r="950" spans="2:2" ht="12.75">
      <c r="B950" s="44"/>
    </row>
    <row r="951" spans="2:2" ht="12.75">
      <c r="B951" s="44"/>
    </row>
    <row r="952" spans="2:2" ht="12.75">
      <c r="B952" s="44"/>
    </row>
    <row r="953" spans="2:2" ht="12.75">
      <c r="B953" s="44"/>
    </row>
    <row r="954" spans="2:2" ht="12.75">
      <c r="B954" s="44"/>
    </row>
    <row r="955" spans="2:2" ht="12.75">
      <c r="B955" s="44"/>
    </row>
    <row r="956" spans="2:2" ht="12.75">
      <c r="B956" s="44"/>
    </row>
    <row r="957" spans="2:2" ht="12.75">
      <c r="B957" s="44"/>
    </row>
    <row r="958" spans="2:2" ht="12.75">
      <c r="B958" s="44"/>
    </row>
    <row r="959" spans="2:2" ht="12.75">
      <c r="B959" s="44"/>
    </row>
    <row r="960" spans="2:2" ht="12.75">
      <c r="B960" s="44"/>
    </row>
    <row r="961" spans="2:2" ht="12.75">
      <c r="B961" s="44"/>
    </row>
    <row r="962" spans="2:2" ht="12.75">
      <c r="B962" s="44"/>
    </row>
    <row r="963" spans="2:2" ht="12.75">
      <c r="B963" s="44"/>
    </row>
    <row r="964" spans="2:2" ht="12.75">
      <c r="B964" s="44"/>
    </row>
    <row r="965" spans="2:2" ht="12.75">
      <c r="B965" s="44"/>
    </row>
    <row r="966" spans="2:2" ht="12.75">
      <c r="B966" s="44"/>
    </row>
    <row r="967" spans="2:2" ht="12.75">
      <c r="B967" s="44"/>
    </row>
    <row r="968" spans="2:2" ht="12.75">
      <c r="B968" s="44"/>
    </row>
    <row r="969" spans="2:2" ht="12.75">
      <c r="B969" s="44"/>
    </row>
    <row r="970" spans="2:2" ht="12.75">
      <c r="B970" s="44"/>
    </row>
    <row r="971" spans="2:2" ht="12.75">
      <c r="B971" s="44"/>
    </row>
    <row r="972" spans="2:2" ht="12.75">
      <c r="B972" s="44"/>
    </row>
    <row r="973" spans="2:2" ht="12.75">
      <c r="B973" s="44"/>
    </row>
    <row r="974" spans="2:2" ht="12.75">
      <c r="B974" s="44"/>
    </row>
    <row r="975" spans="2:2" ht="12.75">
      <c r="B975" s="44"/>
    </row>
    <row r="976" spans="2:2" ht="12.75">
      <c r="B976" s="44"/>
    </row>
    <row r="977" spans="2:2" ht="12.75">
      <c r="B977" s="44"/>
    </row>
    <row r="978" spans="2:2" ht="12.75">
      <c r="B978" s="44"/>
    </row>
    <row r="979" spans="2:2" ht="12.75">
      <c r="B979" s="44"/>
    </row>
    <row r="980" spans="2:2" ht="12.75">
      <c r="B980" s="44"/>
    </row>
    <row r="981" spans="2:2" ht="12.75">
      <c r="B981" s="44"/>
    </row>
    <row r="982" spans="2:2" ht="12.75">
      <c r="B982" s="44"/>
    </row>
    <row r="983" spans="2:2" ht="12.75">
      <c r="B983" s="44"/>
    </row>
    <row r="984" spans="2:2" ht="12.75">
      <c r="B984" s="44"/>
    </row>
    <row r="985" spans="2:2" ht="12.75">
      <c r="B985" s="44"/>
    </row>
    <row r="986" spans="2:2" ht="12.75">
      <c r="B986" s="44"/>
    </row>
    <row r="987" spans="2:2" ht="12.75">
      <c r="B987" s="44"/>
    </row>
    <row r="988" spans="2:2" ht="12.75">
      <c r="B988" s="44"/>
    </row>
    <row r="989" spans="2:2" ht="12.75">
      <c r="B989" s="44"/>
    </row>
    <row r="990" spans="2:2" ht="12.75">
      <c r="B990" s="44"/>
    </row>
    <row r="991" spans="2:2" ht="12.75">
      <c r="B991" s="44"/>
    </row>
    <row r="992" spans="2:2" ht="12.75">
      <c r="B992" s="44"/>
    </row>
    <row r="993" spans="2:2" ht="12.75">
      <c r="B993" s="44"/>
    </row>
    <row r="994" spans="2:2" ht="12.75">
      <c r="B994" s="44"/>
    </row>
    <row r="995" spans="2:2" ht="12.75">
      <c r="B995" s="44"/>
    </row>
    <row r="996" spans="2:2" ht="12.75">
      <c r="B996" s="44"/>
    </row>
    <row r="997" spans="2:2" ht="12.75">
      <c r="B997" s="44"/>
    </row>
    <row r="998" spans="2:2" ht="12.75">
      <c r="B998" s="44"/>
    </row>
    <row r="999" spans="2:2" ht="12.75">
      <c r="B999" s="44"/>
    </row>
  </sheetData>
  <hyperlinks>
    <hyperlink ref="B2" r:id="rId1" xr:uid="{00000000-0004-0000-0600-000000000000}"/>
    <hyperlink ref="B3" r:id="rId2" xr:uid="{00000000-0004-0000-0600-000001000000}"/>
    <hyperlink ref="B4" r:id="rId3" xr:uid="{00000000-0004-0000-0600-000002000000}"/>
    <hyperlink ref="B5" r:id="rId4" xr:uid="{00000000-0004-0000-0600-000003000000}"/>
    <hyperlink ref="B6" r:id="rId5" xr:uid="{00000000-0004-0000-0600-000004000000}"/>
    <hyperlink ref="B7" r:id="rId6" xr:uid="{00000000-0004-0000-0600-000005000000}"/>
    <hyperlink ref="B8" r:id="rId7" xr:uid="{00000000-0004-0000-0600-000006000000}"/>
    <hyperlink ref="B9" r:id="rId8" xr:uid="{00000000-0004-0000-0600-000007000000}"/>
    <hyperlink ref="B10" r:id="rId9" xr:uid="{00000000-0004-0000-0600-000008000000}"/>
    <hyperlink ref="B11" r:id="rId10" xr:uid="{00000000-0004-0000-0600-000009000000}"/>
    <hyperlink ref="B12" r:id="rId11" xr:uid="{00000000-0004-0000-0600-00000A000000}"/>
    <hyperlink ref="B13" r:id="rId12" xr:uid="{00000000-0004-0000-0600-00000B000000}"/>
    <hyperlink ref="B14" r:id="rId13" xr:uid="{00000000-0004-0000-0600-00000C000000}"/>
    <hyperlink ref="B15" r:id="rId14" xr:uid="{00000000-0004-0000-0600-00000D000000}"/>
    <hyperlink ref="B16" r:id="rId15" xr:uid="{00000000-0004-0000-0600-00000E000000}"/>
    <hyperlink ref="B17" r:id="rId16" xr:uid="{00000000-0004-0000-0600-00000F000000}"/>
    <hyperlink ref="B18" r:id="rId17" xr:uid="{00000000-0004-0000-0600-000010000000}"/>
    <hyperlink ref="B19" r:id="rId18" xr:uid="{00000000-0004-0000-0600-000011000000}"/>
    <hyperlink ref="B20" r:id="rId19" xr:uid="{00000000-0004-0000-0600-000012000000}"/>
    <hyperlink ref="B21" r:id="rId20" xr:uid="{00000000-0004-0000-0600-000013000000}"/>
    <hyperlink ref="B22" r:id="rId21" xr:uid="{00000000-0004-0000-0600-000014000000}"/>
    <hyperlink ref="B23" r:id="rId22" xr:uid="{00000000-0004-0000-0600-000015000000}"/>
    <hyperlink ref="B24" r:id="rId23" xr:uid="{00000000-0004-0000-0600-000016000000}"/>
    <hyperlink ref="B25" r:id="rId24" xr:uid="{00000000-0004-0000-0600-000017000000}"/>
    <hyperlink ref="B26" r:id="rId25" xr:uid="{00000000-0004-0000-0600-000018000000}"/>
    <hyperlink ref="B27" r:id="rId26" xr:uid="{00000000-0004-0000-0600-000019000000}"/>
    <hyperlink ref="B28" r:id="rId27" xr:uid="{00000000-0004-0000-0600-00001A000000}"/>
    <hyperlink ref="B29" r:id="rId28" xr:uid="{00000000-0004-0000-0600-00001B000000}"/>
    <hyperlink ref="B30" r:id="rId29" xr:uid="{00000000-0004-0000-0600-00001C000000}"/>
    <hyperlink ref="B31" r:id="rId30" xr:uid="{00000000-0004-0000-0600-00001D000000}"/>
    <hyperlink ref="B32" r:id="rId31" xr:uid="{00000000-0004-0000-0600-00001E000000}"/>
    <hyperlink ref="B33" r:id="rId32" xr:uid="{00000000-0004-0000-0600-00001F000000}"/>
    <hyperlink ref="B34" r:id="rId33" xr:uid="{00000000-0004-0000-0600-000020000000}"/>
    <hyperlink ref="B35" r:id="rId34" xr:uid="{00000000-0004-0000-0600-000021000000}"/>
    <hyperlink ref="B36" r:id="rId35" xr:uid="{00000000-0004-0000-0600-000022000000}"/>
    <hyperlink ref="B37" r:id="rId36" xr:uid="{00000000-0004-0000-0600-000023000000}"/>
    <hyperlink ref="B38" r:id="rId37" xr:uid="{00000000-0004-0000-0600-000024000000}"/>
    <hyperlink ref="B39" r:id="rId38" xr:uid="{00000000-0004-0000-0600-000025000000}"/>
    <hyperlink ref="B40" r:id="rId39" xr:uid="{00000000-0004-0000-0600-000026000000}"/>
    <hyperlink ref="B41" r:id="rId40" xr:uid="{00000000-0004-0000-0600-000027000000}"/>
    <hyperlink ref="B42" r:id="rId41" xr:uid="{00000000-0004-0000-0600-000028000000}"/>
    <hyperlink ref="B43" r:id="rId42" xr:uid="{00000000-0004-0000-0600-000029000000}"/>
    <hyperlink ref="B44" r:id="rId43" xr:uid="{00000000-0004-0000-0600-00002A000000}"/>
    <hyperlink ref="B45" r:id="rId44" xr:uid="{00000000-0004-0000-0600-00002B000000}"/>
    <hyperlink ref="B46" r:id="rId45" xr:uid="{00000000-0004-0000-0600-00002C000000}"/>
    <hyperlink ref="B47" r:id="rId46" xr:uid="{00000000-0004-0000-0600-00002D000000}"/>
    <hyperlink ref="B48" r:id="rId47" xr:uid="{00000000-0004-0000-0600-00002E000000}"/>
    <hyperlink ref="B49" r:id="rId48" xr:uid="{00000000-0004-0000-0600-00002F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PhragSpartina</vt:lpstr>
      <vt:lpstr>Papers analyzed</vt:lpstr>
      <vt:lpstr>Grasses</vt:lpstr>
      <vt:lpstr>Removed PhragSpartina</vt:lpstr>
      <vt:lpstr>Removed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N. Wails</dc:creator>
  <cp:lastModifiedBy>Christy N. Wails</cp:lastModifiedBy>
  <dcterms:created xsi:type="dcterms:W3CDTF">2021-04-21T20:12:51Z</dcterms:created>
  <dcterms:modified xsi:type="dcterms:W3CDTF">2021-04-21T20:12:51Z</dcterms:modified>
</cp:coreProperties>
</file>